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fabi\Downloads\"/>
    </mc:Choice>
  </mc:AlternateContent>
  <xr:revisionPtr revIDLastSave="0" documentId="13_ncr:1_{B253D1B6-7515-441D-9FEE-768A972A9DEB}" xr6:coauthVersionLast="47" xr6:coauthVersionMax="47" xr10:uidLastSave="{00000000-0000-0000-0000-000000000000}"/>
  <bookViews>
    <workbookView xWindow="-108" yWindow="-108" windowWidth="23256" windowHeight="12456" tabRatio="345" xr2:uid="{D63472A4-8300-4934-9C87-0EC792DCF89D}"/>
  </bookViews>
  <sheets>
    <sheet name="App" sheetId="1" r:id="rId1"/>
    <sheet name="Apoio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C26" i="1"/>
  <c r="D26" i="1" s="1"/>
  <c r="D14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C38" i="1" s="1"/>
  <c r="A5" i="2"/>
  <c r="C40" i="1" s="1"/>
  <c r="A6" i="2"/>
  <c r="A7" i="2"/>
  <c r="A8" i="2"/>
  <c r="A3" i="2"/>
  <c r="C33" i="1"/>
  <c r="D20" i="1"/>
  <c r="D21" i="1" s="1"/>
  <c r="C27" i="1"/>
  <c r="D27" i="1" s="1"/>
  <c r="C25" i="1"/>
  <c r="D25" i="1" s="1"/>
  <c r="C28" i="1"/>
  <c r="D28" i="1" s="1"/>
  <c r="C24" i="1"/>
  <c r="D24" i="1" s="1"/>
  <c r="C41" i="1" l="1"/>
  <c r="D41" i="1" s="1"/>
  <c r="C36" i="1"/>
  <c r="D36" i="1" s="1"/>
  <c r="C37" i="1"/>
  <c r="D37" i="1" s="1"/>
  <c r="C39" i="1"/>
  <c r="D39" i="1" s="1"/>
  <c r="D38" i="1"/>
  <c r="D40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<sst xmlns="http://schemas.openxmlformats.org/spreadsheetml/2006/main" count="71" uniqueCount="34">
  <si>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</si>
  <si>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</si>
  <si>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</si>
  <si>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</si>
  <si>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</si>
  <si>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</si>
  <si>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</si>
  <si>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</si>
  <si>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</si>
  <si>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</si>
  <si>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</si>
  <si>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</si>
  <si>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</si>
  <si>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</si>
  <si>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</si>
  <si>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</si>
  <si>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</si>
  <si>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</si>
  <si>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</si>
  <si>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Percentual Sugerido</t>
  </si>
  <si>
    <t>Valores</t>
  </si>
  <si>
    <t>%</t>
  </si>
  <si>
    <t>CHAVE</t>
  </si>
  <si>
    <t>Sugestão de Investimento (30%)</t>
  </si>
  <si>
    <t xml:space="preserve"> CENÁRIOS</t>
  </si>
  <si>
    <t>DIVIDENDOS</t>
  </si>
  <si>
    <t>TIPO DE AÇÕES</t>
  </si>
  <si>
    <t>BANCO</t>
  </si>
  <si>
    <t>ELÉTRICO</t>
  </si>
  <si>
    <t>TECNOLOGIA</t>
  </si>
  <si>
    <t>VAREJO</t>
  </si>
  <si>
    <t>SEGUROS</t>
  </si>
  <si>
    <t>ENERGIA</t>
  </si>
  <si>
    <t>Moderado-ELÉTRICO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</si>
</sst>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rgb="FF0061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3" fillId="7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4" borderId="1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164" fontId="10" fillId="5" borderId="22" xfId="0" applyNumberFormat="1" applyFont="1" applyFill="1" applyBorder="1" applyAlignment="1">
      <alignment horizontal="center"/>
    </xf>
    <xf numFmtId="0" fontId="3" fillId="5" borderId="0" xfId="0" applyFont="1" applyFill="1"/>
    <xf numFmtId="164" fontId="3" fillId="5" borderId="0" xfId="1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9" fillId="5" borderId="14" xfId="0" applyFont="1" applyFill="1" applyBorder="1" applyAlignment="1">
      <alignment horizontal="left" indent="3"/>
    </xf>
    <xf numFmtId="0" fontId="9" fillId="5" borderId="15" xfId="0" applyFont="1" applyFill="1" applyBorder="1" applyAlignment="1">
      <alignment horizontal="left" indent="3"/>
    </xf>
    <xf numFmtId="0" fontId="9" fillId="5" borderId="17" xfId="0" applyFont="1" applyFill="1" applyBorder="1" applyAlignment="1">
      <alignment horizontal="left" indent="3"/>
    </xf>
    <xf numFmtId="0" fontId="9" fillId="5" borderId="18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left" indent="3"/>
    </xf>
    <xf numFmtId="0" fontId="9" fillId="5" borderId="21" xfId="0" applyFont="1" applyFill="1" applyBorder="1" applyAlignment="1">
      <alignment horizontal="left" indent="3"/>
    </xf>
    <xf numFmtId="0" fontId="15" fillId="0" borderId="0" xfId="0" applyFont="1"/>
    <xf numFmtId="0" fontId="2" fillId="4" borderId="0" xfId="2" applyFill="1"/>
    <xf numFmtId="0" fontId="14" fillId="4" borderId="0" xfId="2" applyFont="1" applyFill="1"/>
    <xf numFmtId="0" fontId="14" fillId="4" borderId="0" xfId="2" applyFont="1" applyFill="1" applyAlignment="1">
      <alignment horizontal="center"/>
    </xf>
    <xf numFmtId="0" fontId="9" fillId="5" borderId="5" xfId="0" applyFont="1" applyFill="1" applyBorder="1" applyAlignment="1">
      <alignment horizontal="left" indent="3"/>
    </xf>
    <xf numFmtId="164" fontId="10" fillId="5" borderId="6" xfId="0" applyNumberFormat="1" applyFont="1" applyFill="1" applyBorder="1" applyAlignment="1">
      <alignment horizontal="center"/>
    </xf>
    <xf numFmtId="164" fontId="10" fillId="5" borderId="7" xfId="0" applyNumberFormat="1" applyFont="1" applyFill="1" applyBorder="1" applyAlignment="1">
      <alignment horizontal="center"/>
    </xf>
    <xf numFmtId="0" fontId="9" fillId="5" borderId="8" xfId="0" applyFont="1" applyFill="1" applyBorder="1" applyAlignment="1">
      <alignment horizontal="left" indent="3"/>
    </xf>
    <xf numFmtId="164" fontId="10" fillId="5" borderId="9" xfId="0" applyNumberFormat="1" applyFont="1" applyFill="1" applyBorder="1" applyAlignment="1">
      <alignment horizontal="center"/>
    </xf>
    <xf numFmtId="164" fontId="10" fillId="5" borderId="10" xfId="0" applyNumberFormat="1" applyFont="1" applyFill="1" applyBorder="1" applyAlignment="1">
      <alignment horizontal="center"/>
    </xf>
    <xf numFmtId="0" fontId="9" fillId="5" borderId="11" xfId="0" applyFont="1" applyFill="1" applyBorder="1" applyAlignment="1">
      <alignment horizontal="left" indent="3"/>
    </xf>
    <xf numFmtId="164" fontId="10" fillId="5" borderId="12" xfId="0" applyNumberFormat="1" applyFont="1" applyFill="1" applyBorder="1" applyAlignment="1">
      <alignment horizontal="center"/>
    </xf>
    <xf numFmtId="164" fontId="10" fillId="5" borderId="13" xfId="0" applyNumberFormat="1" applyFont="1" applyFill="1" applyBorder="1" applyAlignment="1">
      <alignment horizontal="center"/>
    </xf>
    <xf numFmtId="164" fontId="11" fillId="5" borderId="16" xfId="0" applyNumberFormat="1" applyFont="1" applyFill="1" applyBorder="1" applyAlignment="1">
      <alignment horizontal="center"/>
    </xf>
    <xf numFmtId="0" fontId="11" fillId="5" borderId="19" xfId="0" applyFont="1" applyFill="1" applyBorder="1" applyAlignment="1">
      <alignment horizontal="center"/>
    </xf>
    <xf numFmtId="10" fontId="11" fillId="5" borderId="19" xfId="0" applyNumberFormat="1" applyFont="1" applyFill="1" applyBorder="1" applyAlignment="1">
      <alignment horizontal="center"/>
    </xf>
    <xf numFmtId="0" fontId="12" fillId="5" borderId="17" xfId="0" applyFont="1" applyFill="1" applyBorder="1" applyAlignment="1">
      <alignment horizontal="left" indent="3"/>
    </xf>
    <xf numFmtId="0" fontId="12" fillId="5" borderId="18" xfId="0" applyFont="1" applyFill="1" applyBorder="1" applyAlignment="1">
      <alignment horizontal="left" indent="3"/>
    </xf>
    <xf numFmtId="8" fontId="11" fillId="5" borderId="19" xfId="0" applyNumberFormat="1" applyFont="1" applyFill="1" applyBorder="1" applyAlignment="1">
      <alignment horizontal="center"/>
    </xf>
    <xf numFmtId="0" fontId="12" fillId="5" borderId="20" xfId="0" applyFont="1" applyFill="1" applyBorder="1" applyAlignment="1">
      <alignment horizontal="left" indent="3"/>
    </xf>
    <xf numFmtId="0" fontId="12" fillId="5" borderId="21" xfId="0" applyFont="1" applyFill="1" applyBorder="1" applyAlignment="1">
      <alignment horizontal="left" indent="3"/>
    </xf>
    <xf numFmtId="8" fontId="11" fillId="5" borderId="22" xfId="0" applyNumberFormat="1" applyFont="1" applyFill="1" applyBorder="1" applyAlignment="1">
      <alignment horizontal="center"/>
    </xf>
    <xf numFmtId="164" fontId="10" fillId="5" borderId="16" xfId="1" applyNumberFormat="1" applyFont="1" applyFill="1" applyBorder="1" applyAlignment="1">
      <alignment horizontal="center"/>
    </xf>
    <xf numFmtId="10" fontId="10" fillId="5" borderId="19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13" fillId="7" borderId="0" xfId="3" applyNumberFormat="1"/>
    <xf numFmtId="0" fontId="13" fillId="7" borderId="0" xfId="3"/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16" fillId="7" borderId="0" xfId="3" applyFont="1" applyAlignment="1">
      <alignment horizontal="center"/>
    </xf>
  </cellXfs>
  <cellStyles count="4">
    <cellStyle name="Bom" xfId="3" builtinId="26"/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9-4AC1-BB40-E739CA540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79-4AC1-BB40-E739CA540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79-4AC1-BB40-E739CA540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79-4AC1-BB40-E739CA540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79-4AC1-BB40-E739CA5403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E79-4AC1-BB40-E739CA540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BANCO</c:v>
                </c:pt>
                <c:pt idx="1">
                  <c:v>ELÉTRICO</c:v>
                </c:pt>
                <c:pt idx="2">
                  <c:v>TECNOLOGIA</c:v>
                </c:pt>
                <c:pt idx="3">
                  <c:v>VAREJO</c:v>
                </c:pt>
                <c:pt idx="4">
                  <c:v>SEGUROS</c:v>
                </c:pt>
                <c:pt idx="5">
                  <c:v>ENERGIA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1</xdr:row>
      <xdr:rowOff>3587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Normal="100" workbookViewId="0">
      <selection activeCell="G35" sqref="G35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7" x14ac:dyDescent="0.4">
      <c r="B11" s="5" t="s">
        <v>13</v>
      </c>
      <c r="C11" s="6"/>
      <c r="D11" s="7"/>
    </row>
    <row r="12" spans="2:4" ht="19.2" x14ac:dyDescent="0.45">
      <c r="B12" s="19" t="s">
        <v>12</v>
      </c>
      <c r="C12" s="20"/>
      <c r="D12" s="50">
        <v>2000</v>
      </c>
    </row>
    <row r="13" spans="2:4" ht="19.2" x14ac:dyDescent="0.45">
      <c r="B13" s="21" t="s">
        <v>11</v>
      </c>
      <c r="C13" s="22"/>
      <c r="D13" s="51">
        <v>6.0000000000000001E-3</v>
      </c>
    </row>
    <row r="14" spans="2:4" ht="19.8" thickBot="1" x14ac:dyDescent="0.5">
      <c r="B14" s="26" t="s">
        <v>23</v>
      </c>
      <c r="C14" s="27"/>
      <c r="D14" s="9">
        <f>D12*30%</f>
        <v>600</v>
      </c>
    </row>
    <row r="15" spans="2:4" ht="15" thickBot="1" x14ac:dyDescent="0.35"/>
    <row r="16" spans="2:4" ht="28.5" customHeight="1" x14ac:dyDescent="0.3">
      <c r="B16" s="23" t="s">
        <v>5</v>
      </c>
      <c r="C16" s="24"/>
      <c r="D16" s="25"/>
    </row>
    <row r="17" spans="1:6" ht="19.2" x14ac:dyDescent="0.45">
      <c r="B17" s="19" t="s">
        <v>0</v>
      </c>
      <c r="C17" s="20"/>
      <c r="D17" s="41">
        <v>200</v>
      </c>
    </row>
    <row r="18" spans="1:6" ht="19.2" x14ac:dyDescent="0.45">
      <c r="B18" s="21" t="s">
        <v>1</v>
      </c>
      <c r="C18" s="22"/>
      <c r="D18" s="42">
        <v>5</v>
      </c>
    </row>
    <row r="19" spans="1:6" ht="19.2" x14ac:dyDescent="0.45">
      <c r="A19" s="28"/>
      <c r="B19" s="21" t="s">
        <v>2</v>
      </c>
      <c r="C19" s="22"/>
      <c r="D19" s="43">
        <v>1.0789999999999999E-2</v>
      </c>
    </row>
    <row r="20" spans="1:6" ht="19.2" x14ac:dyDescent="0.45">
      <c r="B20" s="44" t="s">
        <v>3</v>
      </c>
      <c r="C20" s="45"/>
      <c r="D20" s="46">
        <f>FV(taxa_mensal,qtd_anos*12,aporte*-1)</f>
        <v>16755.382799697527</v>
      </c>
    </row>
    <row r="21" spans="1:6" ht="19.8" thickBot="1" x14ac:dyDescent="0.5">
      <c r="B21" s="47" t="s">
        <v>4</v>
      </c>
      <c r="C21" s="48"/>
      <c r="D21" s="49">
        <f>patrimonio*rendimento_carteira</f>
        <v>100.53229679818516</v>
      </c>
      <c r="F21" s="3"/>
    </row>
    <row r="22" spans="1:6" ht="15" thickBot="1" x14ac:dyDescent="0.35"/>
    <row r="23" spans="1:6" ht="29.4" x14ac:dyDescent="0.3">
      <c r="B23" s="23" t="s">
        <v>24</v>
      </c>
      <c r="C23" s="24"/>
      <c r="D23" s="8" t="s">
        <v>25</v>
      </c>
    </row>
    <row r="24" spans="1:6" ht="19.2" x14ac:dyDescent="0.45">
      <c r="A24" s="1">
        <v>2</v>
      </c>
      <c r="B24" s="32" t="s">
        <v>6</v>
      </c>
      <c r="C24" s="33">
        <f>FV($D$19,$A24*12,$D$17*-1)</f>
        <v>5445.5254595290435</v>
      </c>
      <c r="D24" s="34">
        <f>C24*rendimento_carteira</f>
        <v>32.673152757174265</v>
      </c>
    </row>
    <row r="25" spans="1:6" ht="19.2" x14ac:dyDescent="0.45">
      <c r="A25" s="1">
        <v>5</v>
      </c>
      <c r="B25" s="35" t="s">
        <v>7</v>
      </c>
      <c r="C25" s="36">
        <f>FV($D$19,$A25*12,$D$17*-1)</f>
        <v>16755.382799697527</v>
      </c>
      <c r="D25" s="37">
        <f>C25*rendimento_carteira</f>
        <v>100.53229679818516</v>
      </c>
    </row>
    <row r="26" spans="1:6" ht="19.2" x14ac:dyDescent="0.45">
      <c r="A26" s="1">
        <v>10</v>
      </c>
      <c r="B26" s="35" t="s">
        <v>8</v>
      </c>
      <c r="C26" s="36">
        <f>FV($D$19,$A26*12,$D$17*-1)</f>
        <v>48656.842506034438</v>
      </c>
      <c r="D26" s="37">
        <f>C26*rendimento_carteira</f>
        <v>291.94105503620665</v>
      </c>
    </row>
    <row r="27" spans="1:6" ht="19.2" x14ac:dyDescent="0.45">
      <c r="A27" s="1">
        <v>20</v>
      </c>
      <c r="B27" s="35" t="s">
        <v>9</v>
      </c>
      <c r="C27" s="36">
        <f>FV($D$19,$A27*12,$D$17*-1)</f>
        <v>225039.68001941612</v>
      </c>
      <c r="D27" s="37">
        <f>C27*rendimento_carteira</f>
        <v>1350.2380801164968</v>
      </c>
    </row>
    <row r="28" spans="1:6" ht="19.8" thickBot="1" x14ac:dyDescent="0.5">
      <c r="A28" s="1">
        <v>30</v>
      </c>
      <c r="B28" s="38" t="s">
        <v>10</v>
      </c>
      <c r="C28" s="39">
        <f>FV($D$19,$A28*12,$D$17*-1)</f>
        <v>864433.93100094295</v>
      </c>
      <c r="D28" s="40">
        <f>C28*rendimento_carteira</f>
        <v>5186.6035860056581</v>
      </c>
    </row>
    <row r="32" spans="1:6" x14ac:dyDescent="0.3">
      <c r="B32" s="30" t="s">
        <v>18</v>
      </c>
      <c r="C32" s="31" t="s">
        <v>15</v>
      </c>
      <c r="D32" s="29"/>
    </row>
    <row r="33" spans="2:4" x14ac:dyDescent="0.3">
      <c r="B33" s="10" t="s">
        <v>17</v>
      </c>
      <c r="C33" s="11">
        <f>aporte</f>
        <v>200</v>
      </c>
      <c r="D33" s="10"/>
    </row>
    <row r="35" spans="2:4" x14ac:dyDescent="0.3">
      <c r="B35" s="12" t="s">
        <v>26</v>
      </c>
      <c r="C35" s="12" t="s">
        <v>19</v>
      </c>
      <c r="D35" s="12" t="s">
        <v>20</v>
      </c>
    </row>
    <row r="36" spans="2:4" x14ac:dyDescent="0.3">
      <c r="B36" s="2" t="s">
        <v>27</v>
      </c>
      <c r="C36" s="4">
        <f>VLOOKUP($C$32&amp;"-"&amp;B36,Apoio!$A:$D,4,FALSE)</f>
        <v>0.32</v>
      </c>
      <c r="D36" s="15">
        <f>C36*$C$33</f>
        <v>64</v>
      </c>
    </row>
    <row r="37" spans="2:4" x14ac:dyDescent="0.3">
      <c r="B37" s="2" t="s">
        <v>28</v>
      </c>
      <c r="C37" s="4">
        <f>VLOOKUP($C$32&amp;"-"&amp;B37,Apoio!$A:$D,4,FALSE)</f>
        <v>0.35</v>
      </c>
      <c r="D37" s="15">
        <f t="shared" ref="D37:D41" si="0">C37*$C$33</f>
        <v>70</v>
      </c>
    </row>
    <row r="38" spans="2:4" x14ac:dyDescent="0.3">
      <c r="B38" s="2" t="s">
        <v>29</v>
      </c>
      <c r="C38" s="4">
        <f>VLOOKUP($C$32&amp;"-"&amp;B38,Apoio!$A:$D,4,FALSE)</f>
        <v>0.08</v>
      </c>
      <c r="D38" s="15">
        <f t="shared" si="0"/>
        <v>16</v>
      </c>
    </row>
    <row r="39" spans="2:4" x14ac:dyDescent="0.3">
      <c r="B39" s="2" t="s">
        <v>30</v>
      </c>
      <c r="C39" s="4">
        <f>VLOOKUP($C$32&amp;"-"&amp;B39,Apoio!$A:$D,4,FALSE)</f>
        <v>0.05</v>
      </c>
      <c r="D39" s="15">
        <f t="shared" si="0"/>
        <v>10</v>
      </c>
    </row>
    <row r="40" spans="2:4" x14ac:dyDescent="0.3">
      <c r="B40" s="2" t="s">
        <v>31</v>
      </c>
      <c r="C40" s="4">
        <f>VLOOKUP($C$32&amp;"-"&amp;B40,Apoio!$A:$D,4,FALSE)</f>
        <v>0.1</v>
      </c>
      <c r="D40" s="15">
        <f t="shared" si="0"/>
        <v>20</v>
      </c>
    </row>
    <row r="41" spans="2:4" x14ac:dyDescent="0.3">
      <c r="B41" s="2" t="s">
        <v>32</v>
      </c>
      <c r="C41" s="4">
        <f>VLOOKUP($C$32&amp;"-"&amp;B41,Apoio!$A:$D,4,FALSE)</f>
        <v>0.1</v>
      </c>
      <c r="D41" s="15">
        <f t="shared" si="0"/>
        <v>20</v>
      </c>
    </row>
    <row r="42" spans="2:4" x14ac:dyDescent="0.3">
      <c r="B42" s="13"/>
      <c r="C42" s="13"/>
      <c r="D42" s="14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1:H21"/>
  <sheetViews>
    <sheetView showGridLines="0" zoomScale="115" zoomScaleNormal="115" workbookViewId="0">
      <selection activeCell="G8" sqref="G8"/>
    </sheetView>
  </sheetViews>
  <sheetFormatPr defaultColWidth="0" defaultRowHeight="14.4" zeroHeight="1" x14ac:dyDescent="0.3"/>
  <cols>
    <col min="1" max="1" width="29.21875" bestFit="1" customWidth="1"/>
    <col min="2" max="2" width="11.5546875" bestFit="1" customWidth="1"/>
    <col min="3" max="3" width="17.77734375" bestFit="1" customWidth="1"/>
    <col min="4" max="6" width="8.88671875" customWidth="1"/>
    <col min="7" max="7" width="18.109375" bestFit="1" customWidth="1"/>
    <col min="8" max="9" width="8.88671875" customWidth="1"/>
    <col min="10" max="16384" width="8.88671875" hidden="1"/>
  </cols>
  <sheetData>
    <row r="1" spans="1:8" x14ac:dyDescent="0.3"/>
    <row r="2" spans="1:8" x14ac:dyDescent="0.3">
      <c r="A2" s="58" t="s">
        <v>22</v>
      </c>
      <c r="B2" s="58" t="s">
        <v>18</v>
      </c>
      <c r="C2" s="58" t="s">
        <v>26</v>
      </c>
      <c r="D2" s="58" t="s">
        <v>21</v>
      </c>
    </row>
    <row r="3" spans="1:8" x14ac:dyDescent="0.3">
      <c r="A3" t="str">
        <f>B3&amp;"-"&amp;C3</f>
        <v>Conservador-BANCO</v>
      </c>
      <c r="B3" t="s">
        <v>14</v>
      </c>
      <c r="C3" s="2" t="s">
        <v>27</v>
      </c>
      <c r="D3" s="4">
        <v>0.3</v>
      </c>
      <c r="H3" s="52" t="s">
        <v>21</v>
      </c>
    </row>
    <row r="4" spans="1:8" x14ac:dyDescent="0.3">
      <c r="A4" t="str">
        <f t="shared" ref="A4:A20" si="0">B4&amp;"-"&amp;C4</f>
        <v>Conservador-ELÉTRICO</v>
      </c>
      <c r="B4" t="s">
        <v>14</v>
      </c>
      <c r="C4" s="2" t="s">
        <v>28</v>
      </c>
      <c r="D4" s="4">
        <v>0.5</v>
      </c>
      <c r="G4" s="54" t="s">
        <v>33</v>
      </c>
      <c r="H4" s="53">
        <f>VLOOKUP(G4,$A:$D,4,FALSE)</f>
        <v>0.35</v>
      </c>
    </row>
    <row r="5" spans="1:8" x14ac:dyDescent="0.3">
      <c r="A5" t="str">
        <f t="shared" si="0"/>
        <v>Conservador-TECNOLOGIA</v>
      </c>
      <c r="B5" t="s">
        <v>14</v>
      </c>
      <c r="C5" s="2" t="s">
        <v>29</v>
      </c>
      <c r="D5" s="4">
        <v>0.1</v>
      </c>
    </row>
    <row r="6" spans="1:8" x14ac:dyDescent="0.3">
      <c r="A6" t="str">
        <f t="shared" si="0"/>
        <v>Conservador-VAREJO</v>
      </c>
      <c r="B6" t="s">
        <v>14</v>
      </c>
      <c r="C6" s="2" t="s">
        <v>30</v>
      </c>
      <c r="D6" s="4">
        <v>0.1</v>
      </c>
    </row>
    <row r="7" spans="1:8" x14ac:dyDescent="0.3">
      <c r="A7" t="str">
        <f t="shared" si="0"/>
        <v>Conservador-SEGUROS</v>
      </c>
      <c r="B7" t="s">
        <v>14</v>
      </c>
      <c r="C7" s="2" t="s">
        <v>31</v>
      </c>
      <c r="D7" s="4">
        <v>0</v>
      </c>
    </row>
    <row r="8" spans="1:8" ht="15" thickBot="1" x14ac:dyDescent="0.35">
      <c r="A8" s="16" t="str">
        <f t="shared" si="0"/>
        <v>Conservador-ENERGIA</v>
      </c>
      <c r="B8" s="16" t="s">
        <v>14</v>
      </c>
      <c r="C8" s="17" t="s">
        <v>32</v>
      </c>
      <c r="D8" s="18">
        <v>0</v>
      </c>
    </row>
    <row r="9" spans="1:8" x14ac:dyDescent="0.3">
      <c r="A9" t="str">
        <f t="shared" si="0"/>
        <v>Moderado-BANCO</v>
      </c>
      <c r="B9" t="s">
        <v>15</v>
      </c>
      <c r="C9" s="2" t="s">
        <v>27</v>
      </c>
      <c r="D9" s="4">
        <v>0.32</v>
      </c>
    </row>
    <row r="10" spans="1:8" x14ac:dyDescent="0.3">
      <c r="A10" s="55" t="str">
        <f t="shared" si="0"/>
        <v>Moderado-ELÉTRICO</v>
      </c>
      <c r="B10" s="55" t="s">
        <v>15</v>
      </c>
      <c r="C10" s="56" t="s">
        <v>28</v>
      </c>
      <c r="D10" s="57">
        <v>0.35</v>
      </c>
    </row>
    <row r="11" spans="1:8" x14ac:dyDescent="0.3">
      <c r="A11" t="str">
        <f t="shared" si="0"/>
        <v>Moderado-TECNOLOGIA</v>
      </c>
      <c r="B11" t="s">
        <v>15</v>
      </c>
      <c r="C11" s="2" t="s">
        <v>29</v>
      </c>
      <c r="D11" s="4">
        <v>0.08</v>
      </c>
    </row>
    <row r="12" spans="1:8" x14ac:dyDescent="0.3">
      <c r="A12" t="str">
        <f t="shared" si="0"/>
        <v>Moderado-VAREJO</v>
      </c>
      <c r="B12" t="s">
        <v>15</v>
      </c>
      <c r="C12" s="2" t="s">
        <v>30</v>
      </c>
      <c r="D12" s="4">
        <v>0.05</v>
      </c>
    </row>
    <row r="13" spans="1:8" x14ac:dyDescent="0.3">
      <c r="A13" t="str">
        <f t="shared" si="0"/>
        <v>Moderado-SEGUROS</v>
      </c>
      <c r="B13" t="s">
        <v>15</v>
      </c>
      <c r="C13" s="2" t="s">
        <v>31</v>
      </c>
      <c r="D13" s="4">
        <v>0.1</v>
      </c>
    </row>
    <row r="14" spans="1:8" ht="15" thickBot="1" x14ac:dyDescent="0.35">
      <c r="A14" s="16" t="str">
        <f t="shared" si="0"/>
        <v>Moderado-ENERGIA</v>
      </c>
      <c r="B14" s="16" t="s">
        <v>15</v>
      </c>
      <c r="C14" s="17" t="s">
        <v>32</v>
      </c>
      <c r="D14" s="18">
        <v>0.1</v>
      </c>
    </row>
    <row r="15" spans="1:8" x14ac:dyDescent="0.3">
      <c r="A15" t="str">
        <f t="shared" si="0"/>
        <v>Agressivo-BANCO</v>
      </c>
      <c r="B15" t="s">
        <v>16</v>
      </c>
      <c r="C15" s="2" t="s">
        <v>27</v>
      </c>
      <c r="D15" s="4">
        <v>0.5</v>
      </c>
    </row>
    <row r="16" spans="1:8" x14ac:dyDescent="0.3">
      <c r="A16" t="str">
        <f t="shared" si="0"/>
        <v>Agressivo-ELÉTRICO</v>
      </c>
      <c r="B16" t="s">
        <v>16</v>
      </c>
      <c r="C16" s="2" t="s">
        <v>28</v>
      </c>
      <c r="D16" s="4">
        <v>0.1</v>
      </c>
    </row>
    <row r="17" spans="1:4" x14ac:dyDescent="0.3">
      <c r="A17" t="str">
        <f t="shared" si="0"/>
        <v>Agressivo-TECNOLOGIA</v>
      </c>
      <c r="B17" t="s">
        <v>16</v>
      </c>
      <c r="C17" s="2" t="s">
        <v>29</v>
      </c>
      <c r="D17" s="4">
        <v>0.05</v>
      </c>
    </row>
    <row r="18" spans="1:4" x14ac:dyDescent="0.3">
      <c r="A18" t="str">
        <f t="shared" si="0"/>
        <v>Agressivo-VAREJO</v>
      </c>
      <c r="B18" t="s">
        <v>16</v>
      </c>
      <c r="C18" s="2" t="s">
        <v>30</v>
      </c>
      <c r="D18" s="4">
        <v>0.05</v>
      </c>
    </row>
    <row r="19" spans="1:4" x14ac:dyDescent="0.3">
      <c r="A19" t="str">
        <f t="shared" si="0"/>
        <v>Agressivo-SEGUROS</v>
      </c>
      <c r="B19" t="s">
        <v>16</v>
      </c>
      <c r="C19" s="2" t="s">
        <v>31</v>
      </c>
      <c r="D19" s="4">
        <v>0.2</v>
      </c>
    </row>
    <row r="20" spans="1:4" x14ac:dyDescent="0.3">
      <c r="A20" t="str">
        <f t="shared" si="0"/>
        <v>Agressivo-ENERGIA</v>
      </c>
      <c r="B20" t="s">
        <v>16</v>
      </c>
      <c r="C20" s="2" t="s">
        <v>32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Fábio Lemos</cp:lastModifiedBy>
  <dcterms:created xsi:type="dcterms:W3CDTF">2025-04-16T18:38:03Z</dcterms:created>
  <dcterms:modified xsi:type="dcterms:W3CDTF">2025-06-29T17:04:35Z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