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o\Christus\MetodosQuantitativos_2018\2019\"/>
    </mc:Choice>
  </mc:AlternateContent>
  <xr:revisionPtr revIDLastSave="0" documentId="8_{85D02085-D19F-4CAC-A359-BFF2B71EDDBB}" xr6:coauthVersionLast="45" xr6:coauthVersionMax="45" xr10:uidLastSave="{00000000-0000-0000-0000-000000000000}"/>
  <bookViews>
    <workbookView xWindow="28680" yWindow="-120" windowWidth="20730" windowHeight="11160" activeTab="2" xr2:uid="{4C253D11-45C2-4B6D-A31C-6D9616183CBD}"/>
  </bookViews>
  <sheets>
    <sheet name="RegSimples1" sheetId="1" r:id="rId1"/>
    <sheet name="RegSimples2" sheetId="3" r:id="rId2"/>
    <sheet name="Planilha1" sheetId="10" r:id="rId3"/>
    <sheet name="Planilha2" sheetId="11" r:id="rId4"/>
    <sheet name="Planilha3" sheetId="12" r:id="rId5"/>
    <sheet name="RegMult1" sheetId="5" r:id="rId6"/>
    <sheet name="Planilha4" sheetId="13" r:id="rId7"/>
    <sheet name="Planilha5" sheetId="14" r:id="rId8"/>
    <sheet name="Planilha6" sheetId="15" r:id="rId9"/>
    <sheet name="Planilha7" sheetId="16" r:id="rId10"/>
    <sheet name="Planilha8" sheetId="17" r:id="rId11"/>
    <sheet name="Planilha9" sheetId="18" r:id="rId12"/>
    <sheet name="Planilha10" sheetId="19" r:id="rId13"/>
    <sheet name="RegMult2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2" l="1"/>
  <c r="E7" i="3" l="1"/>
  <c r="E6" i="3"/>
  <c r="E5" i="3"/>
  <c r="E4" i="3"/>
  <c r="E3" i="3"/>
  <c r="E2" i="3"/>
  <c r="B13" i="1"/>
  <c r="B14" i="1"/>
  <c r="D16" i="1"/>
  <c r="B16" i="1"/>
  <c r="B15" i="1"/>
  <c r="B12" i="1"/>
  <c r="B11" i="1"/>
</calcChain>
</file>

<file path=xl/sharedStrings.xml><?xml version="1.0" encoding="utf-8"?>
<sst xmlns="http://schemas.openxmlformats.org/spreadsheetml/2006/main" count="316" uniqueCount="56">
  <si>
    <t>Idade (em anos)</t>
  </si>
  <si>
    <t>Conta média (em $/mês)</t>
  </si>
  <si>
    <t>Y</t>
  </si>
  <si>
    <t>X</t>
  </si>
  <si>
    <t>Renda familiar (em R$)</t>
  </si>
  <si>
    <t>Consumo prod. premium</t>
  </si>
  <si>
    <t>Período</t>
  </si>
  <si>
    <t>CIF</t>
  </si>
  <si>
    <t>HMOD</t>
  </si>
  <si>
    <t>HM</t>
  </si>
  <si>
    <t>X1</t>
  </si>
  <si>
    <t>X2</t>
  </si>
  <si>
    <t>Mês</t>
  </si>
  <si>
    <t>Gastos</t>
  </si>
  <si>
    <t>Energia</t>
  </si>
  <si>
    <t>MOD</t>
  </si>
  <si>
    <t>NoAlunos</t>
  </si>
  <si>
    <t>X3</t>
  </si>
  <si>
    <t>a</t>
  </si>
  <si>
    <t>b</t>
  </si>
  <si>
    <t>Correlação</t>
  </si>
  <si>
    <t>Coef. De Determinação</t>
  </si>
  <si>
    <t>correlação</t>
  </si>
  <si>
    <t>Coef. Det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</si>
  <si>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</si>
  <si>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</si>
  <si>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</si>
  <si>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</si>
  <si>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</si>
  <si>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</si>
  <si>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</si>
  <si>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</si>
  <si>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</si>
  <si>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</si>
  <si>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</si>
  <si>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</si>
  <si>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</si>
  <si>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</si>
  <si>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</si>
  <si>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</si>
  <si>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</si>
  <si>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</si>
  <si>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</si>
  <si>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</si>
  <si>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</si>
  <si>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</si>
  <si>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</si>
  <si>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</si>
  <si>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Coef. De Derterminação</t>
  </si>
  <si>
    <t>Sig &lt; 0,05 - &lt;5%</t>
  </si>
  <si>
    <t>Valor p &lt; 0,05 - &lt;5%</t>
  </si>
  <si>
    <t>Sig F &lt; 0,05</t>
  </si>
  <si>
    <t>Incremento do R2</t>
  </si>
  <si>
    <t>P_HMOD &gt; 0,05</t>
  </si>
  <si>
    <t>P_HM &lt; 0,05</t>
  </si>
  <si>
    <t>p &lt;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</si>
</sst>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10" fontId="0" fillId="2" borderId="0" xfId="1" applyNumberFormat="1" applyFont="1" applyFill="1" applyBorder="1" applyAlignment="1"/>
    <xf numFmtId="10" fontId="0" fillId="2" borderId="0" xfId="0" applyNumberFormat="1" applyFill="1"/>
    <xf numFmtId="0" fontId="0" fillId="3" borderId="0" xfId="0" applyFill="1" applyBorder="1" applyAlignment="1"/>
    <xf numFmtId="0" fontId="0" fillId="4" borderId="2" xfId="0" applyFill="1" applyBorder="1" applyAlignment="1"/>
    <xf numFmtId="0" fontId="0" fillId="4" borderId="0" xfId="0" applyFill="1" applyBorder="1" applyAlignment="1"/>
    <xf numFmtId="9" fontId="0" fillId="4" borderId="0" xfId="1" applyFont="1" applyFill="1" applyBorder="1" applyAlignment="1"/>
    <xf numFmtId="0" fontId="0" fillId="3" borderId="2" xfId="0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5B77-D165-4399-AE14-16C1CDF7CD97}">
  <dimension ref="A1:D16"/>
  <sheetViews>
    <sheetView zoomScale="170" zoomScaleNormal="170" workbookViewId="0">
      <selection activeCell="D5" sqref="D5"/>
    </sheetView>
  </sheetViews>
  <sheetFormatPr defaultRowHeight="14.4" x14ac:dyDescent="0.3"/>
  <cols>
    <col min="1" max="1" width="22.6640625" bestFit="1" customWidth="1"/>
    <col min="2" max="2" width="21.66406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32</v>
      </c>
      <c r="B2">
        <v>85</v>
      </c>
    </row>
    <row r="3" spans="1:4" x14ac:dyDescent="0.3">
      <c r="A3">
        <v>17</v>
      </c>
      <c r="B3">
        <v>20</v>
      </c>
    </row>
    <row r="4" spans="1:4" x14ac:dyDescent="0.3">
      <c r="A4">
        <v>26</v>
      </c>
      <c r="B4">
        <v>50</v>
      </c>
    </row>
    <row r="5" spans="1:4" x14ac:dyDescent="0.3">
      <c r="A5">
        <v>36</v>
      </c>
      <c r="B5">
        <v>82</v>
      </c>
    </row>
    <row r="6" spans="1:4" x14ac:dyDescent="0.3">
      <c r="A6">
        <v>34</v>
      </c>
      <c r="B6">
        <v>77</v>
      </c>
    </row>
    <row r="7" spans="1:4" x14ac:dyDescent="0.3">
      <c r="A7">
        <v>53</v>
      </c>
      <c r="B7">
        <v>200</v>
      </c>
    </row>
    <row r="8" spans="1:4" x14ac:dyDescent="0.3">
      <c r="A8">
        <v>31</v>
      </c>
      <c r="B8">
        <v>90</v>
      </c>
    </row>
    <row r="9" spans="1:4" x14ac:dyDescent="0.3">
      <c r="A9">
        <v>29</v>
      </c>
      <c r="B9">
        <v>60</v>
      </c>
    </row>
    <row r="10" spans="1:4" x14ac:dyDescent="0.3">
      <c r="A10" t="s">
        <v>3</v>
      </c>
      <c r="B10" t="s">
        <v>2</v>
      </c>
    </row>
    <row r="11" spans="1:4" x14ac:dyDescent="0.3">
      <c r="A11" t="s">
        <v>18</v>
      </c>
      <c r="B11" s="3">
        <f>INTERCEPT(B2:B9,A2:A9)</f>
        <v>-77.742993848257015</v>
      </c>
    </row>
    <row r="12" spans="1:4" x14ac:dyDescent="0.3">
      <c r="A12" t="s">
        <v>19</v>
      </c>
      <c r="B12" s="3">
        <f>SLOPE(B2:B9,A2:A9)</f>
        <v>4.9842788790157213</v>
      </c>
    </row>
    <row r="13" spans="1:4" x14ac:dyDescent="0.3">
      <c r="A13" s="7">
        <v>20</v>
      </c>
      <c r="B13" s="8">
        <f>FORECAST(20,B2:B9,A2:A9)</f>
        <v>21.942583732057415</v>
      </c>
    </row>
    <row r="14" spans="1:4" x14ac:dyDescent="0.3">
      <c r="A14" s="7">
        <v>40</v>
      </c>
      <c r="B14" s="8">
        <f>FORECAST(40,B2:B9,A2:A9)</f>
        <v>121.62816131237184</v>
      </c>
    </row>
    <row r="15" spans="1:4" x14ac:dyDescent="0.3">
      <c r="A15" t="s">
        <v>20</v>
      </c>
      <c r="B15" s="4">
        <f>CORREL(B2:B9,A2:A9)</f>
        <v>0.9687005254933293</v>
      </c>
    </row>
    <row r="16" spans="1:4" x14ac:dyDescent="0.3">
      <c r="A16" t="s">
        <v>21</v>
      </c>
      <c r="B16" s="4">
        <f>RSQ(B2:B9,A2:A9)</f>
        <v>0.93838070809105234</v>
      </c>
      <c r="C16" s="5">
        <v>1</v>
      </c>
      <c r="D16" s="6">
        <f>C16-B16</f>
        <v>6.161929190894766E-2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6A06-CE35-4442-9C03-54E0CA1CDB20}">
  <dimension ref="A1:I19"/>
  <sheetViews>
    <sheetView topLeftCell="A3" zoomScale="160" zoomScaleNormal="160" workbookViewId="0">
      <selection activeCell="B5" sqref="B5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0.94508818452400212</v>
      </c>
    </row>
    <row r="5" spans="1:9" x14ac:dyDescent="0.3">
      <c r="A5" s="9" t="s">
        <v>27</v>
      </c>
      <c r="B5" s="20">
        <v>0.89319167652687437</v>
      </c>
    </row>
    <row r="6" spans="1:9" x14ac:dyDescent="0.3">
      <c r="A6" s="9" t="s">
        <v>28</v>
      </c>
      <c r="B6" s="9">
        <v>0.87539028928135343</v>
      </c>
    </row>
    <row r="7" spans="1:9" x14ac:dyDescent="0.3">
      <c r="A7" s="9" t="s">
        <v>29</v>
      </c>
      <c r="B7" s="9">
        <v>35.487868485767379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2</v>
      </c>
      <c r="C12" s="9">
        <v>126380.66761737592</v>
      </c>
      <c r="D12" s="9">
        <v>63190.333808687959</v>
      </c>
      <c r="E12" s="9">
        <v>50.175397243358844</v>
      </c>
      <c r="F12" s="19">
        <v>1.4846722426248817E-6</v>
      </c>
    </row>
    <row r="13" spans="1:9" x14ac:dyDescent="0.3">
      <c r="A13" s="9" t="s">
        <v>33</v>
      </c>
      <c r="B13" s="9">
        <v>12</v>
      </c>
      <c r="C13" s="9">
        <v>15112.665715957457</v>
      </c>
      <c r="D13" s="9">
        <v>1259.3888096631215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9">
        <v>106.72465844547924</v>
      </c>
      <c r="C17" s="9">
        <v>38.721706957417936</v>
      </c>
      <c r="D17" s="9">
        <v>2.7561971522289501</v>
      </c>
      <c r="E17" s="9">
        <v>1.7401342701654103E-2</v>
      </c>
      <c r="F17" s="9">
        <v>22.357306540042259</v>
      </c>
      <c r="G17" s="9">
        <v>191.09201035091621</v>
      </c>
      <c r="H17" s="9">
        <v>22.357306540042259</v>
      </c>
      <c r="I17" s="9">
        <v>191.09201035091621</v>
      </c>
    </row>
    <row r="18" spans="1:9" x14ac:dyDescent="0.3">
      <c r="A18" s="9" t="s">
        <v>14</v>
      </c>
      <c r="B18" s="9">
        <v>13.579375691062516</v>
      </c>
      <c r="C18" s="9">
        <v>4.1185238881690065</v>
      </c>
      <c r="D18" s="9">
        <v>3.2971462737101107</v>
      </c>
      <c r="E18" s="19">
        <v>6.3743592386301777E-3</v>
      </c>
      <c r="F18" s="9">
        <v>4.6058830042289269</v>
      </c>
      <c r="G18" s="9">
        <v>22.552868377896104</v>
      </c>
      <c r="H18" s="9">
        <v>4.6058830042289269</v>
      </c>
      <c r="I18" s="9">
        <v>22.552868377896104</v>
      </c>
    </row>
    <row r="19" spans="1:9" ht="15" thickBot="1" x14ac:dyDescent="0.35">
      <c r="A19" s="10" t="s">
        <v>15</v>
      </c>
      <c r="B19" s="10">
        <v>12.705783678799703</v>
      </c>
      <c r="C19" s="10">
        <v>2.1435928759138885</v>
      </c>
      <c r="D19" s="10">
        <v>5.9273306146731732</v>
      </c>
      <c r="E19" s="18">
        <v>6.9526277164652948E-5</v>
      </c>
      <c r="F19" s="10">
        <v>8.0352960191752523</v>
      </c>
      <c r="G19" s="10">
        <v>17.376271338424154</v>
      </c>
      <c r="H19" s="10">
        <v>8.0352960191752523</v>
      </c>
      <c r="I19" s="10">
        <v>17.376271338424154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A4BC-EFE7-48A4-A337-CD44FC7F9360}">
  <dimension ref="A1:I19"/>
  <sheetViews>
    <sheetView zoomScale="140" zoomScaleNormal="140" workbookViewId="0">
      <selection activeCell="B19" sqref="B19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0.83338999285560444</v>
      </c>
    </row>
    <row r="5" spans="1:9" x14ac:dyDescent="0.3">
      <c r="A5" s="9" t="s">
        <v>27</v>
      </c>
      <c r="B5" s="20">
        <v>0.69453888019186449</v>
      </c>
    </row>
    <row r="6" spans="1:9" x14ac:dyDescent="0.3">
      <c r="A6" s="9" t="s">
        <v>28</v>
      </c>
      <c r="B6" s="9">
        <v>0.64362869355717522</v>
      </c>
    </row>
    <row r="7" spans="1:9" x14ac:dyDescent="0.3">
      <c r="A7" s="9" t="s">
        <v>29</v>
      </c>
      <c r="B7" s="9">
        <v>60.014381641254545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2</v>
      </c>
      <c r="C12" s="9">
        <v>98272.621287947579</v>
      </c>
      <c r="D12" s="9">
        <v>49136.310643973789</v>
      </c>
      <c r="E12" s="9">
        <v>13.642434375179027</v>
      </c>
      <c r="F12" s="19">
        <v>8.1233588224947765E-4</v>
      </c>
      <c r="G12" t="s">
        <v>55</v>
      </c>
    </row>
    <row r="13" spans="1:9" x14ac:dyDescent="0.3">
      <c r="A13" s="9" t="s">
        <v>33</v>
      </c>
      <c r="B13" s="9">
        <v>12</v>
      </c>
      <c r="C13" s="9">
        <v>43220.712045385801</v>
      </c>
      <c r="D13" s="9">
        <v>3601.7260037821502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9">
        <v>-53.641517494653158</v>
      </c>
      <c r="C17" s="9">
        <v>129.34204063689728</v>
      </c>
      <c r="D17" s="9">
        <v>-0.41472608001632916</v>
      </c>
      <c r="E17" s="9">
        <v>0.68566043803187493</v>
      </c>
      <c r="F17" s="9">
        <v>-335.45361504966496</v>
      </c>
      <c r="G17" s="9">
        <v>228.17058006035865</v>
      </c>
      <c r="H17" s="9">
        <v>-335.45361504966496</v>
      </c>
      <c r="I17" s="9">
        <v>228.17058006035865</v>
      </c>
    </row>
    <row r="18" spans="1:9" x14ac:dyDescent="0.3">
      <c r="A18" s="9" t="s">
        <v>14</v>
      </c>
      <c r="B18" s="9">
        <v>20.651664552696239</v>
      </c>
      <c r="C18" s="9">
        <v>6.5674856567993256</v>
      </c>
      <c r="D18" s="9">
        <v>3.1445313521645146</v>
      </c>
      <c r="E18" s="19">
        <v>8.460415733612045E-3</v>
      </c>
      <c r="F18" s="9">
        <v>6.342342545006364</v>
      </c>
      <c r="G18" s="9">
        <v>34.960986560386118</v>
      </c>
      <c r="H18" s="9">
        <v>6.342342545006364</v>
      </c>
      <c r="I18" s="9">
        <v>34.960986560386118</v>
      </c>
    </row>
    <row r="19" spans="1:9" ht="15" thickBot="1" x14ac:dyDescent="0.35">
      <c r="A19" s="10" t="s">
        <v>16</v>
      </c>
      <c r="B19" s="10">
        <v>2.9629064528283862</v>
      </c>
      <c r="C19" s="10">
        <v>1.3997271828855866</v>
      </c>
      <c r="D19" s="10">
        <v>2.1167742464786965</v>
      </c>
      <c r="E19" s="21">
        <v>5.585463403390175E-2</v>
      </c>
      <c r="F19" s="10">
        <v>-8.6837091276696921E-2</v>
      </c>
      <c r="G19" s="10">
        <v>6.0126499969334688</v>
      </c>
      <c r="H19" s="10">
        <v>-8.6837091276696921E-2</v>
      </c>
      <c r="I19" s="10">
        <v>6.0126499969334688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9B-1362-43A0-9420-2A05EFF3E422}">
  <dimension ref="A1:I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3.77734375" bestFit="1" customWidth="1"/>
    <col min="2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0.93459547628065454</v>
      </c>
    </row>
    <row r="5" spans="1:9" x14ac:dyDescent="0.3">
      <c r="A5" s="9" t="s">
        <v>27</v>
      </c>
      <c r="B5" s="20">
        <v>0.8734687042842636</v>
      </c>
    </row>
    <row r="6" spans="1:9" x14ac:dyDescent="0.3">
      <c r="A6" s="9" t="s">
        <v>28</v>
      </c>
      <c r="B6" s="9">
        <v>0.85238015499830755</v>
      </c>
    </row>
    <row r="7" spans="1:9" x14ac:dyDescent="0.3">
      <c r="A7" s="9" t="s">
        <v>29</v>
      </c>
      <c r="B7" s="9">
        <v>38.625698269637859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2</v>
      </c>
      <c r="C12" s="9">
        <v>123589.99853152811</v>
      </c>
      <c r="D12" s="9">
        <v>61794.999265764054</v>
      </c>
      <c r="E12" s="9">
        <v>41.419098698550641</v>
      </c>
      <c r="F12" s="19">
        <v>4.1038145994091827E-6</v>
      </c>
    </row>
    <row r="13" spans="1:9" x14ac:dyDescent="0.3">
      <c r="A13" s="9" t="s">
        <v>33</v>
      </c>
      <c r="B13" s="9">
        <v>12</v>
      </c>
      <c r="C13" s="9">
        <v>17903.33480180526</v>
      </c>
      <c r="D13" s="9">
        <v>1491.9445668171049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9">
        <v>-27.737766500964426</v>
      </c>
      <c r="C17" s="9">
        <v>83.415603481354552</v>
      </c>
      <c r="D17" s="9">
        <v>-0.33252491552332297</v>
      </c>
      <c r="E17" s="9">
        <v>0.74522978665591</v>
      </c>
      <c r="F17" s="9">
        <v>-209.48475356057406</v>
      </c>
      <c r="G17" s="9">
        <v>154.00922055864521</v>
      </c>
      <c r="H17" s="9">
        <v>-209.48475356057406</v>
      </c>
      <c r="I17" s="9">
        <v>154.00922055864521</v>
      </c>
    </row>
    <row r="18" spans="1:9" x14ac:dyDescent="0.3">
      <c r="A18" s="9" t="s">
        <v>15</v>
      </c>
      <c r="B18" s="9">
        <v>13.931931958781258</v>
      </c>
      <c r="C18" s="9">
        <v>2.1800510934392143</v>
      </c>
      <c r="D18" s="9">
        <v>6.3906446966811501</v>
      </c>
      <c r="E18" s="19">
        <v>3.4499026712926707E-5</v>
      </c>
      <c r="F18" s="9">
        <v>9.1820086670658263</v>
      </c>
      <c r="G18" s="9">
        <v>18.681855250496689</v>
      </c>
      <c r="H18" s="9">
        <v>9.1820086670658263</v>
      </c>
      <c r="I18" s="9">
        <v>18.681855250496689</v>
      </c>
    </row>
    <row r="19" spans="1:9" ht="15" thickBot="1" x14ac:dyDescent="0.35">
      <c r="A19" s="10" t="s">
        <v>16</v>
      </c>
      <c r="B19" s="10">
        <v>2.4129837740763751</v>
      </c>
      <c r="C19" s="10">
        <v>0.89270963114052926</v>
      </c>
      <c r="D19" s="10">
        <v>2.7029883961188341</v>
      </c>
      <c r="E19" s="18">
        <v>1.9202910801416243E-2</v>
      </c>
      <c r="F19" s="10">
        <v>0.46793657657989085</v>
      </c>
      <c r="G19" s="10">
        <v>4.3580309715728589</v>
      </c>
      <c r="H19" s="10">
        <v>0.46793657657989085</v>
      </c>
      <c r="I19" s="10">
        <v>4.3580309715728589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872C-C533-491E-9A74-1D0523751348}">
  <dimension ref="A1:I20"/>
  <sheetViews>
    <sheetView topLeftCell="A2" zoomScale="140" zoomScaleNormal="140" workbookViewId="0">
      <selection activeCell="H10" sqref="H10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0.96454987836232398</v>
      </c>
    </row>
    <row r="5" spans="1:9" x14ac:dyDescent="0.3">
      <c r="A5" s="9" t="s">
        <v>27</v>
      </c>
      <c r="B5" s="20">
        <v>0.9303564678487739</v>
      </c>
    </row>
    <row r="6" spans="1:9" x14ac:dyDescent="0.3">
      <c r="A6" s="9" t="s">
        <v>28</v>
      </c>
      <c r="B6" s="9">
        <v>0.91136277726207593</v>
      </c>
    </row>
    <row r="7" spans="1:9" x14ac:dyDescent="0.3">
      <c r="A7" s="9" t="s">
        <v>29</v>
      </c>
      <c r="B7" s="9">
        <v>29.930366928443853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3</v>
      </c>
      <c r="C12" s="9">
        <v>131639.23782414923</v>
      </c>
      <c r="D12" s="9">
        <v>43879.745941383073</v>
      </c>
      <c r="E12" s="9">
        <v>48.982395685667207</v>
      </c>
      <c r="F12" s="19">
        <v>1.1836368391026334E-6</v>
      </c>
    </row>
    <row r="13" spans="1:9" x14ac:dyDescent="0.3">
      <c r="A13" s="9" t="s">
        <v>33</v>
      </c>
      <c r="B13" s="9">
        <v>11</v>
      </c>
      <c r="C13" s="9">
        <v>9854.0955091841406</v>
      </c>
      <c r="D13" s="9">
        <v>895.82686447128549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9">
        <v>-28.422392921838536</v>
      </c>
      <c r="C17" s="9">
        <v>64.637671750683694</v>
      </c>
      <c r="D17" s="9">
        <v>-0.43971869889539922</v>
      </c>
      <c r="E17" s="9">
        <v>0.66865498311957694</v>
      </c>
      <c r="F17" s="9">
        <v>-170.68894922796787</v>
      </c>
      <c r="G17" s="9">
        <v>113.84416338429079</v>
      </c>
      <c r="H17" s="9">
        <v>-170.68894922796787</v>
      </c>
      <c r="I17" s="9">
        <v>113.84416338429079</v>
      </c>
    </row>
    <row r="18" spans="1:9" x14ac:dyDescent="0.3">
      <c r="A18" s="9" t="s">
        <v>14</v>
      </c>
      <c r="B18" s="9">
        <v>10.91970889207988</v>
      </c>
      <c r="C18" s="9">
        <v>3.6428868537311598</v>
      </c>
      <c r="D18" s="9">
        <v>2.9975426991084198</v>
      </c>
      <c r="E18" s="19">
        <v>1.2133010918045976E-2</v>
      </c>
      <c r="F18" s="9">
        <v>2.9017689871246777</v>
      </c>
      <c r="G18" s="9">
        <v>18.937648797035081</v>
      </c>
      <c r="H18" s="9">
        <v>2.9017689871246777</v>
      </c>
      <c r="I18" s="9">
        <v>18.937648797035081</v>
      </c>
    </row>
    <row r="19" spans="1:9" x14ac:dyDescent="0.3">
      <c r="A19" s="9" t="s">
        <v>15</v>
      </c>
      <c r="B19" s="9">
        <v>11.466642112227454</v>
      </c>
      <c r="C19" s="9">
        <v>1.8788504528353391</v>
      </c>
      <c r="D19" s="9">
        <v>6.1030094731187106</v>
      </c>
      <c r="E19" s="19">
        <v>7.7042908179647844E-5</v>
      </c>
      <c r="F19" s="9">
        <v>7.3313201475054184</v>
      </c>
      <c r="G19" s="9">
        <v>15.601964076949489</v>
      </c>
      <c r="H19" s="9">
        <v>7.3313201475054184</v>
      </c>
      <c r="I19" s="9">
        <v>15.601964076949489</v>
      </c>
    </row>
    <row r="20" spans="1:9" ht="15" thickBot="1" x14ac:dyDescent="0.35">
      <c r="A20" s="10" t="s">
        <v>16</v>
      </c>
      <c r="B20" s="10">
        <v>1.7576794777173754</v>
      </c>
      <c r="C20" s="10">
        <v>0.72546737212359136</v>
      </c>
      <c r="D20" s="10">
        <v>2.4228236103469247</v>
      </c>
      <c r="E20" s="18">
        <v>3.3837217467267429E-2</v>
      </c>
      <c r="F20" s="10">
        <v>0.16093655754267244</v>
      </c>
      <c r="G20" s="10">
        <v>3.3544223978920784</v>
      </c>
      <c r="H20" s="10">
        <v>0.16093655754267244</v>
      </c>
      <c r="I20" s="10">
        <v>3.3544223978920784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EC2F-8651-4F43-8DF3-069AE32638F0}">
  <dimension ref="A1:I17"/>
  <sheetViews>
    <sheetView zoomScale="150" zoomScaleNormal="150" workbookViewId="0">
      <selection activeCell="G11" sqref="G11"/>
    </sheetView>
  </sheetViews>
  <sheetFormatPr defaultRowHeight="14.4" x14ac:dyDescent="0.3"/>
  <sheetData>
    <row r="1" spans="1:9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H1" s="1" t="s">
        <v>14</v>
      </c>
      <c r="I1" s="1" t="s">
        <v>16</v>
      </c>
    </row>
    <row r="2" spans="1:9" x14ac:dyDescent="0.3">
      <c r="A2" s="1">
        <v>1</v>
      </c>
      <c r="B2" s="1">
        <v>350</v>
      </c>
      <c r="C2" s="1">
        <v>6</v>
      </c>
      <c r="D2" s="1">
        <v>10</v>
      </c>
      <c r="E2" s="1">
        <v>100</v>
      </c>
      <c r="H2" s="1">
        <v>6</v>
      </c>
      <c r="I2" s="1">
        <v>100</v>
      </c>
    </row>
    <row r="3" spans="1:9" x14ac:dyDescent="0.3">
      <c r="A3" s="1">
        <v>2</v>
      </c>
      <c r="B3" s="1">
        <v>400</v>
      </c>
      <c r="C3" s="1">
        <v>8</v>
      </c>
      <c r="D3" s="1">
        <v>14</v>
      </c>
      <c r="E3" s="1">
        <v>110</v>
      </c>
      <c r="H3" s="1">
        <v>8</v>
      </c>
      <c r="I3" s="1">
        <v>110</v>
      </c>
    </row>
    <row r="4" spans="1:9" x14ac:dyDescent="0.3">
      <c r="A4" s="1">
        <v>3</v>
      </c>
      <c r="B4" s="1">
        <v>470</v>
      </c>
      <c r="C4" s="1">
        <v>12</v>
      </c>
      <c r="D4" s="1">
        <v>16</v>
      </c>
      <c r="E4" s="1">
        <v>110</v>
      </c>
      <c r="H4" s="1">
        <v>12</v>
      </c>
      <c r="I4" s="1">
        <v>110</v>
      </c>
    </row>
    <row r="5" spans="1:9" x14ac:dyDescent="0.3">
      <c r="A5" s="1">
        <v>4</v>
      </c>
      <c r="B5" s="1">
        <v>550</v>
      </c>
      <c r="C5" s="1">
        <v>10</v>
      </c>
      <c r="D5" s="1">
        <v>26</v>
      </c>
      <c r="E5" s="1">
        <v>98</v>
      </c>
      <c r="H5" s="1">
        <v>10</v>
      </c>
      <c r="I5" s="1">
        <v>98</v>
      </c>
    </row>
    <row r="6" spans="1:9" x14ac:dyDescent="0.3">
      <c r="A6" s="1">
        <v>5</v>
      </c>
      <c r="B6" s="1">
        <v>620</v>
      </c>
      <c r="C6" s="1">
        <v>15</v>
      </c>
      <c r="D6" s="1">
        <v>24</v>
      </c>
      <c r="E6" s="1">
        <v>112</v>
      </c>
      <c r="H6" s="1">
        <v>15</v>
      </c>
      <c r="I6" s="1">
        <v>112</v>
      </c>
    </row>
    <row r="7" spans="1:9" x14ac:dyDescent="0.3">
      <c r="A7" s="1">
        <v>6</v>
      </c>
      <c r="B7" s="1">
        <v>380</v>
      </c>
      <c r="C7" s="1">
        <v>7</v>
      </c>
      <c r="D7" s="1">
        <v>12</v>
      </c>
      <c r="E7" s="1">
        <v>95</v>
      </c>
      <c r="H7" s="1">
        <v>7</v>
      </c>
      <c r="I7" s="1">
        <v>95</v>
      </c>
    </row>
    <row r="8" spans="1:9" x14ac:dyDescent="0.3">
      <c r="A8" s="1">
        <v>7</v>
      </c>
      <c r="B8" s="1">
        <v>290</v>
      </c>
      <c r="C8" s="1">
        <v>6</v>
      </c>
      <c r="D8" s="1">
        <v>13</v>
      </c>
      <c r="E8" s="1">
        <v>75</v>
      </c>
      <c r="H8" s="1">
        <v>6</v>
      </c>
      <c r="I8" s="1">
        <v>75</v>
      </c>
    </row>
    <row r="9" spans="1:9" x14ac:dyDescent="0.3">
      <c r="A9" s="1">
        <v>8</v>
      </c>
      <c r="B9" s="1">
        <v>490</v>
      </c>
      <c r="C9" s="1">
        <v>9</v>
      </c>
      <c r="D9" s="1">
        <v>21</v>
      </c>
      <c r="E9" s="1">
        <v>124</v>
      </c>
      <c r="H9" s="1">
        <v>9</v>
      </c>
      <c r="I9" s="1">
        <v>124</v>
      </c>
    </row>
    <row r="10" spans="1:9" x14ac:dyDescent="0.3">
      <c r="A10" s="1">
        <v>9</v>
      </c>
      <c r="B10" s="1">
        <v>580</v>
      </c>
      <c r="C10" s="1">
        <v>11</v>
      </c>
      <c r="D10" s="1">
        <v>20</v>
      </c>
      <c r="E10" s="1">
        <v>126</v>
      </c>
      <c r="H10" s="1">
        <v>11</v>
      </c>
      <c r="I10" s="1">
        <v>126</v>
      </c>
    </row>
    <row r="11" spans="1:9" x14ac:dyDescent="0.3">
      <c r="A11" s="1">
        <v>10</v>
      </c>
      <c r="B11" s="1">
        <v>610</v>
      </c>
      <c r="C11" s="1">
        <v>13</v>
      </c>
      <c r="D11" s="1">
        <v>24</v>
      </c>
      <c r="E11" s="1">
        <v>116</v>
      </c>
      <c r="H11" s="1">
        <v>13</v>
      </c>
      <c r="I11" s="1">
        <v>116</v>
      </c>
    </row>
    <row r="12" spans="1:9" x14ac:dyDescent="0.3">
      <c r="A12" s="1">
        <v>11</v>
      </c>
      <c r="B12" s="1">
        <v>560</v>
      </c>
      <c r="C12" s="1">
        <v>12</v>
      </c>
      <c r="D12" s="1">
        <v>23</v>
      </c>
      <c r="E12" s="1">
        <v>99</v>
      </c>
      <c r="H12" s="1">
        <v>12</v>
      </c>
      <c r="I12" s="1">
        <v>99</v>
      </c>
    </row>
    <row r="13" spans="1:9" x14ac:dyDescent="0.3">
      <c r="A13" s="1">
        <v>12</v>
      </c>
      <c r="B13" s="1">
        <v>420</v>
      </c>
      <c r="C13" s="1">
        <v>14</v>
      </c>
      <c r="D13" s="1">
        <v>12</v>
      </c>
      <c r="E13" s="1">
        <v>104</v>
      </c>
      <c r="H13" s="1">
        <v>14</v>
      </c>
      <c r="I13" s="1">
        <v>104</v>
      </c>
    </row>
    <row r="14" spans="1:9" x14ac:dyDescent="0.3">
      <c r="A14" s="1">
        <v>13</v>
      </c>
      <c r="B14" s="1">
        <v>450</v>
      </c>
      <c r="C14" s="1">
        <v>11</v>
      </c>
      <c r="D14" s="1">
        <v>19</v>
      </c>
      <c r="E14" s="1">
        <v>108</v>
      </c>
      <c r="H14" s="1">
        <v>11</v>
      </c>
      <c r="I14" s="1">
        <v>108</v>
      </c>
    </row>
    <row r="15" spans="1:9" x14ac:dyDescent="0.3">
      <c r="A15" s="1">
        <v>14</v>
      </c>
      <c r="B15" s="1">
        <v>510</v>
      </c>
      <c r="C15" s="1">
        <v>12</v>
      </c>
      <c r="D15" s="1">
        <v>19</v>
      </c>
      <c r="E15" s="1">
        <v>108</v>
      </c>
      <c r="H15" s="1">
        <v>12</v>
      </c>
      <c r="I15" s="1">
        <v>108</v>
      </c>
    </row>
    <row r="16" spans="1:9" x14ac:dyDescent="0.3">
      <c r="A16" s="1">
        <v>15</v>
      </c>
      <c r="B16" s="1">
        <v>380</v>
      </c>
      <c r="C16" s="1">
        <v>9</v>
      </c>
      <c r="D16" s="1">
        <v>11</v>
      </c>
      <c r="E16" s="1">
        <v>89</v>
      </c>
      <c r="H16" s="1">
        <v>9</v>
      </c>
      <c r="I16" s="1">
        <v>89</v>
      </c>
    </row>
    <row r="17" spans="2:9" x14ac:dyDescent="0.3">
      <c r="B17" t="s">
        <v>2</v>
      </c>
      <c r="C17" t="s">
        <v>10</v>
      </c>
      <c r="D17" t="s">
        <v>11</v>
      </c>
      <c r="E17" t="s">
        <v>17</v>
      </c>
      <c r="H17" t="s">
        <v>10</v>
      </c>
      <c r="I17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F1E-B71C-41BF-A9AE-1F666D0392DD}">
  <dimension ref="A1:E10"/>
  <sheetViews>
    <sheetView zoomScale="170" zoomScaleNormal="170" workbookViewId="0">
      <selection activeCell="E11" sqref="E11"/>
    </sheetView>
  </sheetViews>
  <sheetFormatPr defaultRowHeight="14.4" x14ac:dyDescent="0.3"/>
  <cols>
    <col min="1" max="1" width="20.44140625" bestFit="1" customWidth="1"/>
    <col min="2" max="2" width="21.6640625" bestFit="1" customWidth="1"/>
    <col min="5" max="5" width="9.6640625" bestFit="1" customWidth="1"/>
  </cols>
  <sheetData>
    <row r="1" spans="1:5" ht="28.2" customHeight="1" x14ac:dyDescent="0.3">
      <c r="A1" s="1" t="s">
        <v>4</v>
      </c>
      <c r="B1" s="1" t="s">
        <v>5</v>
      </c>
    </row>
    <row r="2" spans="1:5" x14ac:dyDescent="0.3">
      <c r="A2" s="1">
        <v>1500</v>
      </c>
      <c r="B2" s="1">
        <v>3</v>
      </c>
      <c r="D2" t="s">
        <v>18</v>
      </c>
      <c r="E2" s="3">
        <f>INTERCEPT(B2:B9,A2:A9)</f>
        <v>2.8415779586725112</v>
      </c>
    </row>
    <row r="3" spans="1:5" x14ac:dyDescent="0.3">
      <c r="A3" s="1">
        <v>2500</v>
      </c>
      <c r="B3" s="1">
        <v>5</v>
      </c>
      <c r="D3" t="s">
        <v>19</v>
      </c>
      <c r="E3" s="2">
        <f>SLOPE(B2:B9,A2:A9)</f>
        <v>5.2097683155917344E-4</v>
      </c>
    </row>
    <row r="4" spans="1:5" x14ac:dyDescent="0.3">
      <c r="A4" s="1">
        <v>10000</v>
      </c>
      <c r="B4" s="1">
        <v>8</v>
      </c>
      <c r="D4" t="s">
        <v>22</v>
      </c>
      <c r="E4" s="4">
        <f>CORREL(B2:B9,A2:A9)</f>
        <v>0.92010181571587868</v>
      </c>
    </row>
    <row r="5" spans="1:5" x14ac:dyDescent="0.3">
      <c r="A5" s="1">
        <v>15000</v>
      </c>
      <c r="B5" s="1">
        <v>10</v>
      </c>
      <c r="D5" t="s">
        <v>23</v>
      </c>
      <c r="E5" s="4">
        <f>RSQ(B2:B9,A2:A9)</f>
        <v>0.84658735128365714</v>
      </c>
    </row>
    <row r="6" spans="1:5" x14ac:dyDescent="0.3">
      <c r="A6" s="1">
        <v>3500</v>
      </c>
      <c r="B6" s="1">
        <v>4</v>
      </c>
      <c r="D6">
        <v>14000</v>
      </c>
      <c r="E6" s="3">
        <f>_xlfn.FORECAST.LINEAR(D6,B2:B9,A2:A9)</f>
        <v>10.135253600500938</v>
      </c>
    </row>
    <row r="7" spans="1:5" x14ac:dyDescent="0.3">
      <c r="A7" s="1">
        <v>5000</v>
      </c>
      <c r="B7" s="1">
        <v>7</v>
      </c>
      <c r="D7">
        <v>20000</v>
      </c>
      <c r="E7" s="3">
        <f>_xlfn.FORECAST.LINEAR(D7,B2:B9,A2:A9)</f>
        <v>13.26111458985598</v>
      </c>
    </row>
    <row r="8" spans="1:5" x14ac:dyDescent="0.3">
      <c r="A8" s="1">
        <v>3000</v>
      </c>
      <c r="B8" s="1">
        <v>3</v>
      </c>
    </row>
    <row r="9" spans="1:5" x14ac:dyDescent="0.3">
      <c r="A9" s="1">
        <v>8000</v>
      </c>
      <c r="B9" s="1">
        <v>8</v>
      </c>
    </row>
    <row r="10" spans="1:5" x14ac:dyDescent="0.3">
      <c r="A10" t="s">
        <v>3</v>
      </c>
      <c r="B10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AAE6-B0B0-4A67-8589-A906C87DF58E}">
  <dimension ref="A1:I18"/>
  <sheetViews>
    <sheetView tabSelected="1" topLeftCell="A2" zoomScale="160" zoomScaleNormal="160" workbookViewId="0">
      <selection activeCell="G14" sqref="G14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13">
        <v>0.88291379122112923</v>
      </c>
      <c r="C4" t="s">
        <v>22</v>
      </c>
    </row>
    <row r="5" spans="1:9" x14ac:dyDescent="0.3">
      <c r="A5" s="9" t="s">
        <v>27</v>
      </c>
      <c r="B5" s="15">
        <v>0.77953676272846772</v>
      </c>
      <c r="C5" t="s">
        <v>48</v>
      </c>
    </row>
    <row r="6" spans="1:9" x14ac:dyDescent="0.3">
      <c r="A6" s="9" t="s">
        <v>28</v>
      </c>
      <c r="B6" s="9">
        <v>0.76257805216911911</v>
      </c>
    </row>
    <row r="7" spans="1:9" x14ac:dyDescent="0.3">
      <c r="A7" s="9" t="s">
        <v>29</v>
      </c>
      <c r="B7" s="9">
        <v>48.985145565543007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1</v>
      </c>
      <c r="C12" s="9">
        <v>110299.25501432669</v>
      </c>
      <c r="D12" s="9">
        <v>110299.25501432669</v>
      </c>
      <c r="E12" s="9">
        <v>45.966747294872668</v>
      </c>
      <c r="F12" s="13">
        <v>1.3017067027004318E-5</v>
      </c>
      <c r="G12" t="s">
        <v>49</v>
      </c>
    </row>
    <row r="13" spans="1:9" x14ac:dyDescent="0.3">
      <c r="A13" s="9" t="s">
        <v>33</v>
      </c>
      <c r="B13" s="9">
        <v>13</v>
      </c>
      <c r="C13" s="9">
        <v>31194.07831900669</v>
      </c>
      <c r="D13" s="9">
        <v>2399.5444860774378</v>
      </c>
      <c r="E13" s="9"/>
      <c r="F13" s="9"/>
      <c r="G13" t="s">
        <v>50</v>
      </c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13">
        <v>200.82139446036302</v>
      </c>
      <c r="C17" s="9">
        <v>41.762202077408205</v>
      </c>
      <c r="D17" s="9">
        <v>4.8086878677549407</v>
      </c>
      <c r="E17" s="9">
        <v>3.4148189707800078E-4</v>
      </c>
      <c r="F17" s="9">
        <v>110.59964206746501</v>
      </c>
      <c r="G17" s="9">
        <v>291.04314685326102</v>
      </c>
      <c r="H17" s="9">
        <v>110.59964206746501</v>
      </c>
      <c r="I17" s="9">
        <v>291.04314685326102</v>
      </c>
    </row>
    <row r="18" spans="1:9" ht="15" thickBot="1" x14ac:dyDescent="0.35">
      <c r="A18" s="10" t="s">
        <v>8</v>
      </c>
      <c r="B18" s="14">
        <v>28.108882521489967</v>
      </c>
      <c r="C18" s="10">
        <v>4.1459274093559895</v>
      </c>
      <c r="D18" s="10">
        <v>6.7798781179953851</v>
      </c>
      <c r="E18" s="14">
        <v>1.3017067027004367E-5</v>
      </c>
      <c r="F18" s="10">
        <v>19.152150894347301</v>
      </c>
      <c r="G18" s="10">
        <v>37.065614148632633</v>
      </c>
      <c r="H18" s="10">
        <v>19.152150894347301</v>
      </c>
      <c r="I18" s="10">
        <v>37.065614148632633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ADE7-4196-4AE5-825F-95D890CC088C}">
  <dimension ref="A1:I18"/>
  <sheetViews>
    <sheetView zoomScale="170" zoomScaleNormal="170" workbookViewId="0">
      <selection activeCell="A18" sqref="A18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15">
        <v>0.91986237674372562</v>
      </c>
      <c r="C4" t="s">
        <v>20</v>
      </c>
    </row>
    <row r="5" spans="1:9" x14ac:dyDescent="0.3">
      <c r="A5" s="9" t="s">
        <v>27</v>
      </c>
      <c r="B5" s="15">
        <v>0.84614679214861577</v>
      </c>
      <c r="C5" t="s">
        <v>21</v>
      </c>
    </row>
    <row r="6" spans="1:9" x14ac:dyDescent="0.3">
      <c r="A6" s="9" t="s">
        <v>28</v>
      </c>
      <c r="B6" s="9">
        <v>0.83431193000620152</v>
      </c>
    </row>
    <row r="7" spans="1:9" x14ac:dyDescent="0.3">
      <c r="A7" s="9" t="s">
        <v>29</v>
      </c>
      <c r="B7" s="9">
        <v>40.921315888796343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1</v>
      </c>
      <c r="C12" s="9">
        <v>119724.13011041484</v>
      </c>
      <c r="D12" s="9">
        <v>119724.13011041484</v>
      </c>
      <c r="E12" s="9">
        <v>71.496125765264892</v>
      </c>
      <c r="F12" s="13">
        <v>1.2132802292260535E-6</v>
      </c>
      <c r="G12" t="s">
        <v>51</v>
      </c>
    </row>
    <row r="13" spans="1:9" x14ac:dyDescent="0.3">
      <c r="A13" s="9" t="s">
        <v>33</v>
      </c>
      <c r="B13" s="9">
        <v>13</v>
      </c>
      <c r="C13" s="9">
        <v>21769.203222918528</v>
      </c>
      <c r="D13" s="9">
        <v>1674.554094070656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13">
        <v>208.87645478961502</v>
      </c>
      <c r="C17" s="9">
        <v>32.714033246704808</v>
      </c>
      <c r="D17" s="9">
        <v>6.3849190717153332</v>
      </c>
      <c r="E17" s="9">
        <v>2.3996896202866186E-5</v>
      </c>
      <c r="F17" s="9">
        <v>138.20208273695221</v>
      </c>
      <c r="G17" s="9">
        <v>279.55082684227784</v>
      </c>
      <c r="H17" s="9">
        <v>138.20208273695221</v>
      </c>
      <c r="I17" s="9">
        <v>279.55082684227784</v>
      </c>
    </row>
    <row r="18" spans="1:9" ht="15" thickBot="1" x14ac:dyDescent="0.35">
      <c r="A18" s="10" t="s">
        <v>9</v>
      </c>
      <c r="B18" s="14">
        <v>14.176365264100271</v>
      </c>
      <c r="C18" s="10">
        <v>1.6765775255230695</v>
      </c>
      <c r="D18" s="10">
        <v>8.455538171238123</v>
      </c>
      <c r="E18" s="14">
        <v>1.2132802292260469E-6</v>
      </c>
      <c r="F18" s="10">
        <v>10.554339727830284</v>
      </c>
      <c r="G18" s="10">
        <v>17.798390800370257</v>
      </c>
      <c r="H18" s="10">
        <v>10.554339727830284</v>
      </c>
      <c r="I18" s="10">
        <v>17.798390800370257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D33B-60CC-44B1-9951-B40C5CFF07AC}">
  <dimension ref="A1:I19"/>
  <sheetViews>
    <sheetView topLeftCell="A4" zoomScale="150" zoomScaleNormal="150" workbookViewId="0">
      <selection activeCell="E18" sqref="E18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15">
        <v>0.94073441081212705</v>
      </c>
      <c r="C4" t="s">
        <v>20</v>
      </c>
    </row>
    <row r="5" spans="1:9" x14ac:dyDescent="0.3">
      <c r="A5" s="9" t="s">
        <v>27</v>
      </c>
      <c r="B5" s="15">
        <v>0.88498123168603982</v>
      </c>
      <c r="C5" t="s">
        <v>21</v>
      </c>
      <c r="E5" s="16">
        <f>B5-Planilha2!B5</f>
        <v>3.8834439537424048E-2</v>
      </c>
      <c r="F5" t="s">
        <v>52</v>
      </c>
    </row>
    <row r="6" spans="1:9" x14ac:dyDescent="0.3">
      <c r="A6" s="9" t="s">
        <v>28</v>
      </c>
      <c r="B6" s="9">
        <v>0.86581143696704643</v>
      </c>
    </row>
    <row r="7" spans="1:9" x14ac:dyDescent="0.3">
      <c r="A7" s="9" t="s">
        <v>29</v>
      </c>
      <c r="B7" s="9">
        <v>36.826608275173143</v>
      </c>
    </row>
    <row r="8" spans="1:9" ht="15" thickBot="1" x14ac:dyDescent="0.35">
      <c r="A8" s="10" t="s">
        <v>30</v>
      </c>
      <c r="B8" s="10">
        <v>15</v>
      </c>
    </row>
    <row r="9" spans="1:9" x14ac:dyDescent="0.3">
      <c r="H9" t="s">
        <v>53</v>
      </c>
    </row>
    <row r="10" spans="1:9" ht="15" thickBot="1" x14ac:dyDescent="0.35">
      <c r="A10" t="s">
        <v>31</v>
      </c>
      <c r="H10" t="s">
        <v>54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2</v>
      </c>
      <c r="C12" s="9">
        <v>125218.94440869676</v>
      </c>
      <c r="D12" s="9">
        <v>62609.472204348378</v>
      </c>
      <c r="E12" s="9">
        <v>46.165399507862404</v>
      </c>
      <c r="F12" s="13">
        <v>2.3153266769471364E-6</v>
      </c>
      <c r="G12" s="7" t="s">
        <v>51</v>
      </c>
    </row>
    <row r="13" spans="1:9" x14ac:dyDescent="0.3">
      <c r="A13" s="9" t="s">
        <v>33</v>
      </c>
      <c r="B13" s="9">
        <v>12</v>
      </c>
      <c r="C13" s="9">
        <v>16274.388924636616</v>
      </c>
      <c r="D13" s="9">
        <v>1356.1990770530513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9">
        <v>184.8836013476112</v>
      </c>
      <c r="C17" s="9">
        <v>31.762046733894806</v>
      </c>
      <c r="D17" s="9">
        <v>5.8208969622323812</v>
      </c>
      <c r="E17" s="9">
        <v>8.2013889487050925E-5</v>
      </c>
      <c r="F17" s="9">
        <v>115.68004642731111</v>
      </c>
      <c r="G17" s="9">
        <v>254.0871562679113</v>
      </c>
      <c r="H17" s="9">
        <v>115.68004642731111</v>
      </c>
      <c r="I17" s="9">
        <v>254.0871562679113</v>
      </c>
    </row>
    <row r="18" spans="1:9" x14ac:dyDescent="0.3">
      <c r="A18" s="9" t="s">
        <v>8</v>
      </c>
      <c r="B18" s="9">
        <v>11.746021933805197</v>
      </c>
      <c r="C18" s="9">
        <v>5.83547240765248</v>
      </c>
      <c r="D18" s="9">
        <v>2.0128656453591973</v>
      </c>
      <c r="E18" s="17">
        <v>6.7121471981554603E-2</v>
      </c>
      <c r="F18" s="9">
        <v>-0.96838021515713635</v>
      </c>
      <c r="G18" s="9">
        <v>24.460424082767531</v>
      </c>
      <c r="H18" s="9">
        <v>-0.96838021515713635</v>
      </c>
      <c r="I18" s="9">
        <v>24.460424082767531</v>
      </c>
    </row>
    <row r="19" spans="1:9" ht="15" thickBot="1" x14ac:dyDescent="0.35">
      <c r="A19" s="10" t="s">
        <v>9</v>
      </c>
      <c r="B19" s="10">
        <v>9.3693820264183554</v>
      </c>
      <c r="C19" s="10">
        <v>2.8248330029167881</v>
      </c>
      <c r="D19" s="10">
        <v>3.3167914764320501</v>
      </c>
      <c r="E19" s="18">
        <v>6.1465919338845841E-3</v>
      </c>
      <c r="F19" s="10">
        <v>3.2145996379958541</v>
      </c>
      <c r="G19" s="10">
        <v>15.524164414840858</v>
      </c>
      <c r="H19" s="10">
        <v>3.2145996379958541</v>
      </c>
      <c r="I19" s="10">
        <v>15.524164414840858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4AB4-B13B-408E-B065-F132411BAE90}">
  <dimension ref="A1:D17"/>
  <sheetViews>
    <sheetView zoomScale="170" zoomScaleNormal="170" workbookViewId="0">
      <selection activeCell="G4" sqref="G4"/>
    </sheetView>
  </sheetViews>
  <sheetFormatPr defaultRowHeight="14.4" x14ac:dyDescent="0.3"/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1">
        <v>1</v>
      </c>
      <c r="B2" s="1">
        <v>350</v>
      </c>
      <c r="C2" s="1">
        <v>4</v>
      </c>
      <c r="D2" s="1">
        <v>10</v>
      </c>
    </row>
    <row r="3" spans="1:4" x14ac:dyDescent="0.3">
      <c r="A3" s="1">
        <v>2</v>
      </c>
      <c r="B3" s="1">
        <v>400</v>
      </c>
      <c r="C3" s="1">
        <v>8</v>
      </c>
      <c r="D3" s="1">
        <v>14</v>
      </c>
    </row>
    <row r="4" spans="1:4" x14ac:dyDescent="0.3">
      <c r="A4" s="1">
        <v>3</v>
      </c>
      <c r="B4" s="1">
        <v>470</v>
      </c>
      <c r="C4" s="1">
        <v>12</v>
      </c>
      <c r="D4" s="1">
        <v>16</v>
      </c>
    </row>
    <row r="5" spans="1:4" x14ac:dyDescent="0.3">
      <c r="A5" s="1">
        <v>4</v>
      </c>
      <c r="B5" s="1">
        <v>550</v>
      </c>
      <c r="C5" s="1">
        <v>10</v>
      </c>
      <c r="D5" s="1">
        <v>26</v>
      </c>
    </row>
    <row r="6" spans="1:4" x14ac:dyDescent="0.3">
      <c r="A6" s="1">
        <v>5</v>
      </c>
      <c r="B6" s="1">
        <v>620</v>
      </c>
      <c r="C6" s="1">
        <v>15</v>
      </c>
      <c r="D6" s="1">
        <v>31</v>
      </c>
    </row>
    <row r="7" spans="1:4" x14ac:dyDescent="0.3">
      <c r="A7" s="1">
        <v>6</v>
      </c>
      <c r="B7" s="1">
        <v>380</v>
      </c>
      <c r="C7" s="1">
        <v>7</v>
      </c>
      <c r="D7" s="1">
        <v>12</v>
      </c>
    </row>
    <row r="8" spans="1:4" x14ac:dyDescent="0.3">
      <c r="A8" s="1">
        <v>7</v>
      </c>
      <c r="B8" s="1">
        <v>290</v>
      </c>
      <c r="C8" s="1">
        <v>6</v>
      </c>
      <c r="D8" s="1">
        <v>13</v>
      </c>
    </row>
    <row r="9" spans="1:4" x14ac:dyDescent="0.3">
      <c r="A9" s="1">
        <v>8</v>
      </c>
      <c r="B9" s="1">
        <v>490</v>
      </c>
      <c r="C9" s="1">
        <v>10</v>
      </c>
      <c r="D9" s="1">
        <v>21</v>
      </c>
    </row>
    <row r="10" spans="1:4" x14ac:dyDescent="0.3">
      <c r="A10" s="1">
        <v>9</v>
      </c>
      <c r="B10" s="1">
        <v>580</v>
      </c>
      <c r="C10" s="1">
        <v>11</v>
      </c>
      <c r="D10" s="1">
        <v>26</v>
      </c>
    </row>
    <row r="11" spans="1:4" x14ac:dyDescent="0.3">
      <c r="A11" s="1">
        <v>10</v>
      </c>
      <c r="B11" s="1">
        <v>610</v>
      </c>
      <c r="C11" s="1">
        <v>13</v>
      </c>
      <c r="D11" s="1">
        <v>24</v>
      </c>
    </row>
    <row r="12" spans="1:4" x14ac:dyDescent="0.3">
      <c r="A12" s="1">
        <v>11</v>
      </c>
      <c r="B12" s="1">
        <v>560</v>
      </c>
      <c r="C12" s="1">
        <v>12</v>
      </c>
      <c r="D12" s="1">
        <v>23</v>
      </c>
    </row>
    <row r="13" spans="1:4" x14ac:dyDescent="0.3">
      <c r="A13" s="1">
        <v>12</v>
      </c>
      <c r="B13" s="1">
        <v>420</v>
      </c>
      <c r="C13" s="1">
        <v>8</v>
      </c>
      <c r="D13" s="1">
        <v>12</v>
      </c>
    </row>
    <row r="14" spans="1:4" x14ac:dyDescent="0.3">
      <c r="A14" s="1">
        <v>13</v>
      </c>
      <c r="B14" s="1">
        <v>450</v>
      </c>
      <c r="C14" s="1">
        <v>11</v>
      </c>
      <c r="D14" s="1">
        <v>19</v>
      </c>
    </row>
    <row r="15" spans="1:4" x14ac:dyDescent="0.3">
      <c r="A15" s="1">
        <v>14</v>
      </c>
      <c r="B15" s="1">
        <v>510</v>
      </c>
      <c r="C15" s="1">
        <v>12</v>
      </c>
      <c r="D15" s="1">
        <v>19</v>
      </c>
    </row>
    <row r="16" spans="1:4" x14ac:dyDescent="0.3">
      <c r="A16" s="1">
        <v>15</v>
      </c>
      <c r="B16" s="1">
        <v>380</v>
      </c>
      <c r="C16" s="1">
        <v>5</v>
      </c>
      <c r="D16" s="1">
        <v>11</v>
      </c>
    </row>
    <row r="17" spans="2:4" x14ac:dyDescent="0.3">
      <c r="B17" t="s">
        <v>2</v>
      </c>
      <c r="C17" t="s">
        <v>10</v>
      </c>
      <c r="D1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B72B-68D0-4454-94F3-9074CB1786A8}">
  <dimension ref="A1:I18"/>
  <sheetViews>
    <sheetView topLeftCell="A4" zoomScale="160" zoomScaleNormal="160" workbookViewId="0">
      <selection activeCell="B18" sqref="B18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0.76189329842639397</v>
      </c>
    </row>
    <row r="5" spans="1:9" x14ac:dyDescent="0.3">
      <c r="A5" s="9" t="s">
        <v>27</v>
      </c>
      <c r="B5" s="20">
        <v>0.58048139818705025</v>
      </c>
    </row>
    <row r="6" spans="1:9" x14ac:dyDescent="0.3">
      <c r="A6" s="9" t="s">
        <v>28</v>
      </c>
      <c r="B6" s="9">
        <v>0.54821073650913099</v>
      </c>
    </row>
    <row r="7" spans="1:9" x14ac:dyDescent="0.3">
      <c r="A7" s="9" t="s">
        <v>29</v>
      </c>
      <c r="B7" s="9">
        <v>67.57280140471498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1</v>
      </c>
      <c r="C12" s="9">
        <v>82134.247967479721</v>
      </c>
      <c r="D12" s="9">
        <v>82134.247967479721</v>
      </c>
      <c r="E12" s="9">
        <v>17.987898853162879</v>
      </c>
      <c r="F12" s="19">
        <v>9.6279297770263648E-4</v>
      </c>
    </row>
    <row r="13" spans="1:9" x14ac:dyDescent="0.3">
      <c r="A13" s="9" t="s">
        <v>33</v>
      </c>
      <c r="B13" s="9">
        <v>13</v>
      </c>
      <c r="C13" s="9">
        <v>59359.085365853658</v>
      </c>
      <c r="D13" s="9">
        <v>4566.0834896810502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19">
        <v>187.44512195121956</v>
      </c>
      <c r="C17" s="9">
        <v>69.020007928261208</v>
      </c>
      <c r="D17" s="9">
        <v>2.7158084673946776</v>
      </c>
      <c r="E17" s="9">
        <v>1.7653545344687955E-2</v>
      </c>
      <c r="F17" s="9">
        <v>38.336460154190604</v>
      </c>
      <c r="G17" s="9">
        <v>336.55378374824852</v>
      </c>
      <c r="H17" s="9">
        <v>38.336460154190604</v>
      </c>
      <c r="I17" s="9">
        <v>336.55378374824852</v>
      </c>
    </row>
    <row r="18" spans="1:9" ht="15" thickBot="1" x14ac:dyDescent="0.35">
      <c r="A18" s="10" t="s">
        <v>14</v>
      </c>
      <c r="B18" s="18">
        <v>27.408536585365852</v>
      </c>
      <c r="C18" s="10">
        <v>6.4624266918149855</v>
      </c>
      <c r="D18" s="10">
        <v>4.2412143135148055</v>
      </c>
      <c r="E18" s="18">
        <v>9.6279297770263822E-4</v>
      </c>
      <c r="F18" s="10">
        <v>13.447312515680222</v>
      </c>
      <c r="G18" s="10">
        <v>41.369760655051479</v>
      </c>
      <c r="H18" s="10">
        <v>13.447312515680222</v>
      </c>
      <c r="I18" s="10">
        <v>41.369760655051479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9C3D-E9AD-401A-8085-3D4052157DE8}">
  <dimension ref="A1:I18"/>
  <sheetViews>
    <sheetView zoomScale="150" zoomScaleNormal="150" workbookViewId="0">
      <selection activeCell="B5" sqref="B5"/>
    </sheetView>
  </sheetViews>
  <sheetFormatPr defaultRowHeight="14.4" x14ac:dyDescent="0.3"/>
  <cols>
    <col min="1" max="1" width="23.77734375" bestFit="1" customWidth="1"/>
    <col min="2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0.89242965629584881</v>
      </c>
    </row>
    <row r="5" spans="1:9" x14ac:dyDescent="0.3">
      <c r="A5" s="9" t="s">
        <v>27</v>
      </c>
      <c r="B5" s="20">
        <v>0.79643069143632683</v>
      </c>
    </row>
    <row r="6" spans="1:9" x14ac:dyDescent="0.3">
      <c r="A6" s="9" t="s">
        <v>28</v>
      </c>
      <c r="B6" s="9">
        <v>0.78077151385450583</v>
      </c>
    </row>
    <row r="7" spans="1:9" x14ac:dyDescent="0.3">
      <c r="A7" s="9" t="s">
        <v>29</v>
      </c>
      <c r="B7" s="9">
        <v>47.070895820139881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1</v>
      </c>
      <c r="C12" s="9">
        <v>112689.63330029737</v>
      </c>
      <c r="D12" s="9">
        <v>112689.63330029737</v>
      </c>
      <c r="E12" s="9">
        <v>50.860314168792335</v>
      </c>
      <c r="F12" s="19">
        <v>7.6830720044999568E-6</v>
      </c>
    </row>
    <row r="13" spans="1:9" x14ac:dyDescent="0.3">
      <c r="A13" s="9" t="s">
        <v>33</v>
      </c>
      <c r="B13" s="9">
        <v>13</v>
      </c>
      <c r="C13" s="9">
        <v>28803.70003303601</v>
      </c>
      <c r="D13" s="9">
        <v>2215.6692333104625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19">
        <v>176.57746944169139</v>
      </c>
      <c r="C17" s="9">
        <v>42.99094031875655</v>
      </c>
      <c r="D17" s="9">
        <v>4.1073181496486662</v>
      </c>
      <c r="E17" s="9">
        <v>1.2360818945610526E-3</v>
      </c>
      <c r="F17" s="9">
        <v>83.701189465187198</v>
      </c>
      <c r="G17" s="9">
        <v>269.45374941819557</v>
      </c>
      <c r="H17" s="9">
        <v>83.701189465187198</v>
      </c>
      <c r="I17" s="9">
        <v>269.45374941819557</v>
      </c>
    </row>
    <row r="18" spans="1:9" ht="15" thickBot="1" x14ac:dyDescent="0.35">
      <c r="A18" s="10" t="s">
        <v>15</v>
      </c>
      <c r="B18" s="18">
        <v>16.709613478691775</v>
      </c>
      <c r="C18" s="10">
        <v>2.3430247963919602</v>
      </c>
      <c r="D18" s="10">
        <v>7.1316417583044887</v>
      </c>
      <c r="E18" s="18">
        <v>7.6830720044999568E-6</v>
      </c>
      <c r="F18" s="10">
        <v>11.647816147251469</v>
      </c>
      <c r="G18" s="10">
        <v>21.771410810132082</v>
      </c>
      <c r="H18" s="10">
        <v>11.647816147251469</v>
      </c>
      <c r="I18" s="10">
        <v>21.771410810132082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983A-337E-408C-9741-929D3DD8B22D}">
  <dimension ref="A1:I18"/>
  <sheetViews>
    <sheetView zoomScale="150" zoomScaleNormal="150" workbookViewId="0">
      <selection activeCell="B18" sqref="B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" bestFit="1" customWidth="1"/>
    <col min="9" max="9" width="13.77734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2" t="s">
        <v>25</v>
      </c>
      <c r="B3" s="12"/>
    </row>
    <row r="4" spans="1:9" x14ac:dyDescent="0.3">
      <c r="A4" s="9" t="s">
        <v>26</v>
      </c>
      <c r="B4" s="20">
        <v>0.66545995117349976</v>
      </c>
    </row>
    <row r="5" spans="1:9" x14ac:dyDescent="0.3">
      <c r="A5" s="9" t="s">
        <v>27</v>
      </c>
      <c r="B5" s="20">
        <v>0.44283694661583667</v>
      </c>
    </row>
    <row r="6" spans="1:9" x14ac:dyDescent="0.3">
      <c r="A6" s="9" t="s">
        <v>28</v>
      </c>
      <c r="B6" s="9">
        <v>0.39997825020167027</v>
      </c>
    </row>
    <row r="7" spans="1:9" x14ac:dyDescent="0.3">
      <c r="A7" s="9" t="s">
        <v>29</v>
      </c>
      <c r="B7" s="9">
        <v>77.873100734218795</v>
      </c>
    </row>
    <row r="8" spans="1:9" ht="15" thickBot="1" x14ac:dyDescent="0.35">
      <c r="A8" s="10" t="s">
        <v>30</v>
      </c>
      <c r="B8" s="10">
        <v>15</v>
      </c>
    </row>
    <row r="10" spans="1:9" ht="15" thickBot="1" x14ac:dyDescent="0.35">
      <c r="A10" t="s">
        <v>31</v>
      </c>
    </row>
    <row r="11" spans="1:9" x14ac:dyDescent="0.3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3">
      <c r="A12" s="9" t="s">
        <v>32</v>
      </c>
      <c r="B12" s="9">
        <v>1</v>
      </c>
      <c r="C12" s="9">
        <v>62658.475699830131</v>
      </c>
      <c r="D12" s="9">
        <v>62658.475699830131</v>
      </c>
      <c r="E12" s="9">
        <v>10.332487538502509</v>
      </c>
      <c r="F12" s="19">
        <v>6.7768461375460227E-3</v>
      </c>
    </row>
    <row r="13" spans="1:9" x14ac:dyDescent="0.3">
      <c r="A13" s="9" t="s">
        <v>33</v>
      </c>
      <c r="B13" s="9">
        <v>13</v>
      </c>
      <c r="C13" s="9">
        <v>78834.857633503241</v>
      </c>
      <c r="D13" s="9">
        <v>6064.2198179617881</v>
      </c>
      <c r="E13" s="9"/>
      <c r="F13" s="9"/>
    </row>
    <row r="14" spans="1:9" ht="15" thickBot="1" x14ac:dyDescent="0.35">
      <c r="A14" s="10" t="s">
        <v>34</v>
      </c>
      <c r="B14" s="10">
        <v>14</v>
      </c>
      <c r="C14" s="10">
        <v>141493.33333333337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3">
      <c r="A17" s="9" t="s">
        <v>35</v>
      </c>
      <c r="B17" s="19">
        <v>-64.724684245512947</v>
      </c>
      <c r="C17" s="9">
        <v>167.76854341810622</v>
      </c>
      <c r="D17" s="9">
        <v>-0.38579749771212241</v>
      </c>
      <c r="E17" s="9">
        <v>0.70588612277768337</v>
      </c>
      <c r="F17" s="9">
        <v>-427.1665869864068</v>
      </c>
      <c r="G17" s="9">
        <v>297.71721849538091</v>
      </c>
      <c r="H17" s="9">
        <v>-427.1665869864068</v>
      </c>
      <c r="I17" s="9">
        <v>297.71721849538091</v>
      </c>
    </row>
    <row r="18" spans="1:9" ht="15" thickBot="1" x14ac:dyDescent="0.35">
      <c r="A18" s="10" t="s">
        <v>16</v>
      </c>
      <c r="B18" s="18">
        <v>5.1022047418568581</v>
      </c>
      <c r="C18" s="10">
        <v>1.5872869181085327</v>
      </c>
      <c r="D18" s="10">
        <v>3.2144186937146979</v>
      </c>
      <c r="E18" s="18">
        <v>6.776846137546034E-3</v>
      </c>
      <c r="F18" s="10">
        <v>1.6730798351617606</v>
      </c>
      <c r="G18" s="10">
        <v>8.5313296485519565</v>
      </c>
      <c r="H18" s="10">
        <v>1.6730798351617606</v>
      </c>
      <c r="I18" s="10">
        <v>8.5313296485519565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93CF9F59C7174BBA9A6625472A38CC" ma:contentTypeVersion="3" ma:contentTypeDescription="Crie um novo documento." ma:contentTypeScope="" ma:versionID="13c68fe0223396f511294cffbfddee07">
  <xsd:schema xmlns:xsd="http://www.w3.org/2001/XMLSchema" xmlns:xs="http://www.w3.org/2001/XMLSchema" xmlns:p="http://schemas.microsoft.com/office/2006/metadata/properties" xmlns:ns2="cbafa7bc-73c9-4d3e-bee1-ed64f12fd756" targetNamespace="http://schemas.microsoft.com/office/2006/metadata/properties" ma:root="true" ma:fieldsID="80149bd297908597d34d6b311c6bf55e" ns2:_="">
    <xsd:import namespace="cbafa7bc-73c9-4d3e-bee1-ed64f12fd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fa7bc-73c9-4d3e-bee1-ed64f12fd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BD7B6D-D24B-4635-84B9-5E6F1FA8A21A}"/>
</file>

<file path=customXml/itemProps2.xml><?xml version="1.0" encoding="utf-8"?>
<ds:datastoreItem xmlns:ds="http://schemas.openxmlformats.org/officeDocument/2006/customXml" ds:itemID="{13DED07A-8855-4A40-BEF8-4C9DEE88A926}"/>
</file>

<file path=customXml/itemProps3.xml><?xml version="1.0" encoding="utf-8"?>
<ds:datastoreItem xmlns:ds="http://schemas.openxmlformats.org/officeDocument/2006/customXml" ds:itemID="{C974D7A5-E85B-48FE-9DDC-6A0C81D83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RegSimples1</vt:lpstr>
      <vt:lpstr>RegSimples2</vt:lpstr>
      <vt:lpstr>Planilha1</vt:lpstr>
      <vt:lpstr>Planilha2</vt:lpstr>
      <vt:lpstr>Planilha3</vt:lpstr>
      <vt:lpstr>RegMult1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RegMult2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2018-12-15T11:13:45Z</dcterms:created>
  <dcterms:modified xsi:type="dcterms:W3CDTF">2020-05-16T11:07:33Z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0x0101008593CF9F59C7174BBA9A6625472A38CC</vt:lpwstr>
  </property>
</Properties>
</file>