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230" windowHeight="12885" tabRatio="500"/>
  </bookViews>
  <sheets>
    <sheet name="Plan1" sheetId="1" r:id="rId1"/>
    <sheet name="Plan2" sheetId="2" r:id="rId2"/>
    <sheet name="Plan3" sheetId="3" r:id="rId3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2" i="1" l="1"/>
  <c r="B43" i="1"/>
  <c r="B41" i="1"/>
  <c r="B40" i="1"/>
  <c r="B39" i="1"/>
  <c r="B35" i="1"/>
  <c r="B34" i="1"/>
  <c r="B33" i="1"/>
  <c r="B32" i="1"/>
  <c r="B31" i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F19" i="1"/>
  <c r="E19" i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F11" i="1"/>
  <c r="E11" i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E2" i="1"/>
  <c r="F2" i="1" s="1"/>
  <c r="H27" i="1" l="1"/>
  <c r="F27" i="1"/>
  <c r="F26" i="1"/>
  <c r="H2" i="1"/>
  <c r="H26" i="1" s="1"/>
</calcChain>
</file>

<file path=xl/sharedStrings.xml><?xml version="1.0" encoding="utf-8"?>
<sst xmlns="http://schemas.openxmlformats.org/spreadsheetml/2006/main" count="105" uniqueCount="41">
  <si>
    <t>Meses</t>
  </si>
  <si>
    <t>CTF</t>
  </si>
  <si>
    <t>MO</t>
  </si>
  <si>
    <t>EE</t>
  </si>
  <si>
    <t>ErroAbs</t>
  </si>
  <si>
    <t>Predito - EE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</si>
  <si>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</si>
  <si>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</si>
  <si>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</si>
  <si>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</si>
  <si>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</si>
  <si>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</si>
  <si>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</si>
  <si>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</si>
  <si>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Calculo de novos dados – Com as duas variáveis</t>
  </si>
  <si>
    <t>gl</t>
  </si>
  <si>
    <t>SQ</t>
  </si>
  <si>
    <t>MQ</t>
  </si>
  <si>
    <t>F</t>
  </si>
  <si>
    <t>F de significação</t>
  </si>
  <si>
    <t>Regressão</t>
  </si>
  <si>
    <t>Resíduo</t>
  </si>
  <si>
    <t>Total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</si>
  <si>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</si>
  <si>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</si>
  <si>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</si>
  <si>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</si>
  <si>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</si>
  <si>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</si>
  <si>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</si>
  <si>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Interseção</t>
  </si>
  <si>
    <t>Calculo de novos dados – Apenas com EE</t>
  </si>
  <si>
    <t>(BAIXISSIMA CORRELAÇÃO)</t>
  </si>
  <si>
    <t xml:space="preserve">Significância &gt; 0.05 </t>
  </si>
  <si>
    <t>(SEM SIGNIFICÂNCIA)</t>
  </si>
  <si>
    <t>(ALTA CORRELAÇÃO)</t>
  </si>
  <si>
    <t xml:space="preserve">Significância &lt; 0.05 </t>
  </si>
  <si>
    <t>(BOA SIGNIFICÂNCIA)</t>
  </si>
  <si>
    <t>Predito-2 Variáveis</t>
  </si>
  <si>
    <t>Erro Padrão=&gt;</t>
  </si>
  <si>
    <t>Erro Absoluto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</si>
</sst>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applyFont="1" applyBorder="1" applyAlignment="1"/>
    <xf numFmtId="0" fontId="0" fillId="0" borderId="2" xfId="0" applyFont="1" applyBorder="1" applyAlignment="1"/>
    <xf numFmtId="0" fontId="0" fillId="4" borderId="0" xfId="0" applyFont="1" applyFill="1" applyBorder="1" applyAlignment="1"/>
    <xf numFmtId="0" fontId="0" fillId="4" borderId="2" xfId="0" applyFont="1" applyFill="1" applyBorder="1" applyAlignment="1"/>
    <xf numFmtId="0" fontId="0" fillId="4" borderId="0" xfId="0" applyFill="1"/>
    <xf numFmtId="0" fontId="0" fillId="0" borderId="3" xfId="0" applyBorder="1"/>
    <xf numFmtId="1" fontId="0" fillId="0" borderId="3" xfId="0" applyNumberFormat="1" applyBorder="1"/>
    <xf numFmtId="0" fontId="2" fillId="0" borderId="3" xfId="0" applyFont="1" applyBorder="1" applyAlignment="1">
      <alignment horizontal="center"/>
    </xf>
    <xf numFmtId="1" fontId="0" fillId="4" borderId="3" xfId="0" applyNumberFormat="1" applyFill="1" applyBorder="1"/>
    <xf numFmtId="0" fontId="0" fillId="0" borderId="0" xfId="0" applyBorder="1"/>
    <xf numFmtId="0" fontId="2" fillId="0" borderId="4" xfId="0" applyFont="1" applyFill="1" applyBorder="1" applyAlignment="1">
      <alignment horizontal="center"/>
    </xf>
    <xf numFmtId="1" fontId="0" fillId="4" borderId="2" xfId="0" applyNumberFormat="1" applyFill="1" applyBorder="1"/>
    <xf numFmtId="0" fontId="0" fillId="5" borderId="2" xfId="0" applyFill="1" applyBorder="1"/>
    <xf numFmtId="1" fontId="0" fillId="4" borderId="5" xfId="0" applyNumberFormat="1" applyFill="1" applyBorder="1"/>
    <xf numFmtId="0" fontId="2" fillId="0" borderId="6" xfId="0" applyFont="1" applyFill="1" applyBorder="1" applyAlignment="1">
      <alignment horizontal="center"/>
    </xf>
    <xf numFmtId="1" fontId="0" fillId="3" borderId="0" xfId="0" applyNumberFormat="1" applyFont="1" applyFill="1" applyBorder="1"/>
    <xf numFmtId="1" fontId="0" fillId="3" borderId="7" xfId="0" applyNumberFormat="1" applyFill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000000"/>
                </a:solidFill>
                <a:latin typeface="Calibri"/>
              </a:rPr>
              <a:t>MO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MO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0.21438009725758014"/>
                  <c:y val="-0.16517725406710626"/>
                </c:manualLayout>
              </c:layout>
              <c:numFmt formatCode="General" sourceLinked="0"/>
            </c:trendlineLbl>
          </c:trendline>
          <c:xVal>
            <c:numRef>
              <c:f>Plan1!$B$2:$B$25</c:f>
              <c:numCache>
                <c:formatCode>General</c:formatCode>
                <c:ptCount val="24"/>
                <c:pt idx="0">
                  <c:v>58458</c:v>
                </c:pt>
                <c:pt idx="1">
                  <c:v>84534</c:v>
                </c:pt>
                <c:pt idx="2">
                  <c:v>62845</c:v>
                </c:pt>
                <c:pt idx="3">
                  <c:v>68457</c:v>
                </c:pt>
                <c:pt idx="4">
                  <c:v>71845</c:v>
                </c:pt>
                <c:pt idx="5">
                  <c:v>46845</c:v>
                </c:pt>
                <c:pt idx="6">
                  <c:v>84567</c:v>
                </c:pt>
                <c:pt idx="7">
                  <c:v>58459</c:v>
                </c:pt>
                <c:pt idx="8">
                  <c:v>78453</c:v>
                </c:pt>
                <c:pt idx="9">
                  <c:v>54845</c:v>
                </c:pt>
                <c:pt idx="10">
                  <c:v>84598</c:v>
                </c:pt>
                <c:pt idx="11">
                  <c:v>84575</c:v>
                </c:pt>
                <c:pt idx="12">
                  <c:v>68453</c:v>
                </c:pt>
                <c:pt idx="13">
                  <c:v>65845</c:v>
                </c:pt>
                <c:pt idx="14">
                  <c:v>48459</c:v>
                </c:pt>
                <c:pt idx="15">
                  <c:v>84568</c:v>
                </c:pt>
                <c:pt idx="16">
                  <c:v>78450</c:v>
                </c:pt>
                <c:pt idx="17">
                  <c:v>68458</c:v>
                </c:pt>
                <c:pt idx="18">
                  <c:v>69845</c:v>
                </c:pt>
                <c:pt idx="19">
                  <c:v>84549</c:v>
                </c:pt>
                <c:pt idx="20">
                  <c:v>60845</c:v>
                </c:pt>
                <c:pt idx="21">
                  <c:v>78451</c:v>
                </c:pt>
                <c:pt idx="22">
                  <c:v>58845</c:v>
                </c:pt>
                <c:pt idx="23">
                  <c:v>63845</c:v>
                </c:pt>
              </c:numCache>
            </c:numRef>
          </c:xVal>
          <c:yVal>
            <c:numRef>
              <c:f>Plan1!$C$2:$C$25</c:f>
              <c:numCache>
                <c:formatCode>General</c:formatCode>
                <c:ptCount val="24"/>
                <c:pt idx="0">
                  <c:v>2378</c:v>
                </c:pt>
                <c:pt idx="1">
                  <c:v>2295</c:v>
                </c:pt>
                <c:pt idx="2">
                  <c:v>2450</c:v>
                </c:pt>
                <c:pt idx="3">
                  <c:v>2487</c:v>
                </c:pt>
                <c:pt idx="4">
                  <c:v>2390</c:v>
                </c:pt>
                <c:pt idx="5">
                  <c:v>2550</c:v>
                </c:pt>
                <c:pt idx="6">
                  <c:v>2440</c:v>
                </c:pt>
                <c:pt idx="7">
                  <c:v>2590</c:v>
                </c:pt>
                <c:pt idx="8">
                  <c:v>2610</c:v>
                </c:pt>
                <c:pt idx="9">
                  <c:v>2575</c:v>
                </c:pt>
                <c:pt idx="10">
                  <c:v>2490</c:v>
                </c:pt>
                <c:pt idx="11">
                  <c:v>2580</c:v>
                </c:pt>
                <c:pt idx="12">
                  <c:v>2395</c:v>
                </c:pt>
                <c:pt idx="13">
                  <c:v>2640</c:v>
                </c:pt>
                <c:pt idx="14">
                  <c:v>2595</c:v>
                </c:pt>
                <c:pt idx="15">
                  <c:v>2720</c:v>
                </c:pt>
                <c:pt idx="16">
                  <c:v>2690</c:v>
                </c:pt>
                <c:pt idx="17">
                  <c:v>2565</c:v>
                </c:pt>
                <c:pt idx="18">
                  <c:v>2585</c:v>
                </c:pt>
                <c:pt idx="19">
                  <c:v>2615</c:v>
                </c:pt>
                <c:pt idx="20">
                  <c:v>2590</c:v>
                </c:pt>
                <c:pt idx="21">
                  <c:v>2630</c:v>
                </c:pt>
                <c:pt idx="22">
                  <c:v>2680</c:v>
                </c:pt>
                <c:pt idx="23">
                  <c:v>2700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07840"/>
        <c:axId val="275109376"/>
      </c:scatterChart>
      <c:valAx>
        <c:axId val="27510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275109376"/>
        <c:crosses val="autoZero"/>
        <c:crossBetween val="midCat"/>
      </c:valAx>
      <c:valAx>
        <c:axId val="2751093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2751078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000000"/>
                </a:solidFill>
                <a:latin typeface="Calibri"/>
              </a:rPr>
              <a:t>EE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EE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2.3292728046065459E-2"/>
                  <c:y val="0.27424525335115374"/>
                </c:manualLayout>
              </c:layout>
              <c:numFmt formatCode="General" sourceLinked="0"/>
            </c:trendlineLbl>
          </c:trendline>
          <c:xVal>
            <c:numRef>
              <c:f>Plan1!$B$2:$B$25</c:f>
              <c:numCache>
                <c:formatCode>General</c:formatCode>
                <c:ptCount val="24"/>
                <c:pt idx="0">
                  <c:v>58458</c:v>
                </c:pt>
                <c:pt idx="1">
                  <c:v>84534</c:v>
                </c:pt>
                <c:pt idx="2">
                  <c:v>62845</c:v>
                </c:pt>
                <c:pt idx="3">
                  <c:v>68457</c:v>
                </c:pt>
                <c:pt idx="4">
                  <c:v>71845</c:v>
                </c:pt>
                <c:pt idx="5">
                  <c:v>46845</c:v>
                </c:pt>
                <c:pt idx="6">
                  <c:v>84567</c:v>
                </c:pt>
                <c:pt idx="7">
                  <c:v>58459</c:v>
                </c:pt>
                <c:pt idx="8">
                  <c:v>78453</c:v>
                </c:pt>
                <c:pt idx="9">
                  <c:v>54845</c:v>
                </c:pt>
                <c:pt idx="10">
                  <c:v>84598</c:v>
                </c:pt>
                <c:pt idx="11">
                  <c:v>84575</c:v>
                </c:pt>
                <c:pt idx="12">
                  <c:v>68453</c:v>
                </c:pt>
                <c:pt idx="13">
                  <c:v>65845</c:v>
                </c:pt>
                <c:pt idx="14">
                  <c:v>48459</c:v>
                </c:pt>
                <c:pt idx="15">
                  <c:v>84568</c:v>
                </c:pt>
                <c:pt idx="16">
                  <c:v>78450</c:v>
                </c:pt>
                <c:pt idx="17">
                  <c:v>68458</c:v>
                </c:pt>
                <c:pt idx="18">
                  <c:v>69845</c:v>
                </c:pt>
                <c:pt idx="19">
                  <c:v>84549</c:v>
                </c:pt>
                <c:pt idx="20">
                  <c:v>60845</c:v>
                </c:pt>
                <c:pt idx="21">
                  <c:v>78451</c:v>
                </c:pt>
                <c:pt idx="22">
                  <c:v>58845</c:v>
                </c:pt>
                <c:pt idx="23">
                  <c:v>63845</c:v>
                </c:pt>
              </c:numCache>
            </c:numRef>
          </c:xVal>
          <c:yVal>
            <c:numRef>
              <c:f>Plan1!$D$2:$D$25</c:f>
              <c:numCache>
                <c:formatCode>General</c:formatCode>
                <c:ptCount val="24"/>
                <c:pt idx="0">
                  <c:v>980</c:v>
                </c:pt>
                <c:pt idx="1">
                  <c:v>945</c:v>
                </c:pt>
                <c:pt idx="2">
                  <c:v>930</c:v>
                </c:pt>
                <c:pt idx="3">
                  <c:v>995</c:v>
                </c:pt>
                <c:pt idx="4">
                  <c:v>985</c:v>
                </c:pt>
                <c:pt idx="5">
                  <c:v>1010</c:v>
                </c:pt>
                <c:pt idx="6">
                  <c:v>998</c:v>
                </c:pt>
                <c:pt idx="7">
                  <c:v>1025</c:v>
                </c:pt>
                <c:pt idx="8">
                  <c:v>1100</c:v>
                </c:pt>
                <c:pt idx="9">
                  <c:v>1045</c:v>
                </c:pt>
                <c:pt idx="10">
                  <c:v>1038</c:v>
                </c:pt>
                <c:pt idx="11">
                  <c:v>1095</c:v>
                </c:pt>
                <c:pt idx="12">
                  <c:v>1150</c:v>
                </c:pt>
                <c:pt idx="13">
                  <c:v>1030</c:v>
                </c:pt>
                <c:pt idx="14">
                  <c:v>1085</c:v>
                </c:pt>
                <c:pt idx="15">
                  <c:v>1175</c:v>
                </c:pt>
                <c:pt idx="16">
                  <c:v>1190</c:v>
                </c:pt>
                <c:pt idx="17">
                  <c:v>1165</c:v>
                </c:pt>
                <c:pt idx="18">
                  <c:v>1200</c:v>
                </c:pt>
                <c:pt idx="19">
                  <c:v>1195</c:v>
                </c:pt>
                <c:pt idx="20">
                  <c:v>1210</c:v>
                </c:pt>
                <c:pt idx="21">
                  <c:v>1189</c:v>
                </c:pt>
                <c:pt idx="22">
                  <c:v>1205</c:v>
                </c:pt>
                <c:pt idx="23">
                  <c:v>1200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61504"/>
        <c:axId val="276271488"/>
      </c:scatterChart>
      <c:valAx>
        <c:axId val="27626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276271488"/>
        <c:crosses val="autoZero"/>
        <c:crossBetween val="midCat"/>
      </c:valAx>
      <c:valAx>
        <c:axId val="2762714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2762615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MO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</c:dLbls>
          <c:xVal>
            <c:numRef>
              <c:f>Plan1!$B$2:$B$25</c:f>
              <c:numCache>
                <c:formatCode>General</c:formatCode>
                <c:ptCount val="24"/>
                <c:pt idx="0">
                  <c:v>58458</c:v>
                </c:pt>
                <c:pt idx="1">
                  <c:v>84534</c:v>
                </c:pt>
                <c:pt idx="2">
                  <c:v>62845</c:v>
                </c:pt>
                <c:pt idx="3">
                  <c:v>68457</c:v>
                </c:pt>
                <c:pt idx="4">
                  <c:v>71845</c:v>
                </c:pt>
                <c:pt idx="5">
                  <c:v>46845</c:v>
                </c:pt>
                <c:pt idx="6">
                  <c:v>84567</c:v>
                </c:pt>
                <c:pt idx="7">
                  <c:v>58459</c:v>
                </c:pt>
                <c:pt idx="8">
                  <c:v>78453</c:v>
                </c:pt>
                <c:pt idx="9">
                  <c:v>54845</c:v>
                </c:pt>
                <c:pt idx="10">
                  <c:v>84598</c:v>
                </c:pt>
                <c:pt idx="11">
                  <c:v>84575</c:v>
                </c:pt>
                <c:pt idx="12">
                  <c:v>68453</c:v>
                </c:pt>
                <c:pt idx="13">
                  <c:v>65845</c:v>
                </c:pt>
                <c:pt idx="14">
                  <c:v>48459</c:v>
                </c:pt>
                <c:pt idx="15">
                  <c:v>84568</c:v>
                </c:pt>
                <c:pt idx="16">
                  <c:v>78450</c:v>
                </c:pt>
                <c:pt idx="17">
                  <c:v>68458</c:v>
                </c:pt>
                <c:pt idx="18">
                  <c:v>69845</c:v>
                </c:pt>
                <c:pt idx="19">
                  <c:v>84549</c:v>
                </c:pt>
                <c:pt idx="20">
                  <c:v>60845</c:v>
                </c:pt>
                <c:pt idx="21">
                  <c:v>78451</c:v>
                </c:pt>
                <c:pt idx="22">
                  <c:v>58845</c:v>
                </c:pt>
                <c:pt idx="23">
                  <c:v>63845</c:v>
                </c:pt>
              </c:numCache>
            </c:numRef>
          </c:xVal>
          <c:yVal>
            <c:numRef>
              <c:f>Plan1!$C$2:$C$25</c:f>
              <c:numCache>
                <c:formatCode>General</c:formatCode>
                <c:ptCount val="24"/>
                <c:pt idx="0">
                  <c:v>2378</c:v>
                </c:pt>
                <c:pt idx="1">
                  <c:v>2295</c:v>
                </c:pt>
                <c:pt idx="2">
                  <c:v>2450</c:v>
                </c:pt>
                <c:pt idx="3">
                  <c:v>2487</c:v>
                </c:pt>
                <c:pt idx="4">
                  <c:v>2390</c:v>
                </c:pt>
                <c:pt idx="5">
                  <c:v>2550</c:v>
                </c:pt>
                <c:pt idx="6">
                  <c:v>2440</c:v>
                </c:pt>
                <c:pt idx="7">
                  <c:v>2590</c:v>
                </c:pt>
                <c:pt idx="8">
                  <c:v>2610</c:v>
                </c:pt>
                <c:pt idx="9">
                  <c:v>2575</c:v>
                </c:pt>
                <c:pt idx="10">
                  <c:v>2490</c:v>
                </c:pt>
                <c:pt idx="11">
                  <c:v>2580</c:v>
                </c:pt>
                <c:pt idx="12">
                  <c:v>2395</c:v>
                </c:pt>
                <c:pt idx="13">
                  <c:v>2640</c:v>
                </c:pt>
                <c:pt idx="14">
                  <c:v>2595</c:v>
                </c:pt>
                <c:pt idx="15">
                  <c:v>2720</c:v>
                </c:pt>
                <c:pt idx="16">
                  <c:v>2690</c:v>
                </c:pt>
                <c:pt idx="17">
                  <c:v>2565</c:v>
                </c:pt>
                <c:pt idx="18">
                  <c:v>2585</c:v>
                </c:pt>
                <c:pt idx="19">
                  <c:v>2615</c:v>
                </c:pt>
                <c:pt idx="20">
                  <c:v>2590</c:v>
                </c:pt>
                <c:pt idx="21">
                  <c:v>2630</c:v>
                </c:pt>
                <c:pt idx="22">
                  <c:v>2680</c:v>
                </c:pt>
                <c:pt idx="23">
                  <c:v>2700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Plan1!$D$1</c:f>
              <c:strCache>
                <c:ptCount val="1"/>
                <c:pt idx="0">
                  <c:v>EE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</c:dLbls>
          <c:xVal>
            <c:numRef>
              <c:f>Plan1!$B$2:$B$25</c:f>
              <c:numCache>
                <c:formatCode>General</c:formatCode>
                <c:ptCount val="24"/>
                <c:pt idx="0">
                  <c:v>58458</c:v>
                </c:pt>
                <c:pt idx="1">
                  <c:v>84534</c:v>
                </c:pt>
                <c:pt idx="2">
                  <c:v>62845</c:v>
                </c:pt>
                <c:pt idx="3">
                  <c:v>68457</c:v>
                </c:pt>
                <c:pt idx="4">
                  <c:v>71845</c:v>
                </c:pt>
                <c:pt idx="5">
                  <c:v>46845</c:v>
                </c:pt>
                <c:pt idx="6">
                  <c:v>84567</c:v>
                </c:pt>
                <c:pt idx="7">
                  <c:v>58459</c:v>
                </c:pt>
                <c:pt idx="8">
                  <c:v>78453</c:v>
                </c:pt>
                <c:pt idx="9">
                  <c:v>54845</c:v>
                </c:pt>
                <c:pt idx="10">
                  <c:v>84598</c:v>
                </c:pt>
                <c:pt idx="11">
                  <c:v>84575</c:v>
                </c:pt>
                <c:pt idx="12">
                  <c:v>68453</c:v>
                </c:pt>
                <c:pt idx="13">
                  <c:v>65845</c:v>
                </c:pt>
                <c:pt idx="14">
                  <c:v>48459</c:v>
                </c:pt>
                <c:pt idx="15">
                  <c:v>84568</c:v>
                </c:pt>
                <c:pt idx="16">
                  <c:v>78450</c:v>
                </c:pt>
                <c:pt idx="17">
                  <c:v>68458</c:v>
                </c:pt>
                <c:pt idx="18">
                  <c:v>69845</c:v>
                </c:pt>
                <c:pt idx="19">
                  <c:v>84549</c:v>
                </c:pt>
                <c:pt idx="20">
                  <c:v>60845</c:v>
                </c:pt>
                <c:pt idx="21">
                  <c:v>78451</c:v>
                </c:pt>
                <c:pt idx="22">
                  <c:v>58845</c:v>
                </c:pt>
                <c:pt idx="23">
                  <c:v>63845</c:v>
                </c:pt>
              </c:numCache>
            </c:numRef>
          </c:xVal>
          <c:yVal>
            <c:numRef>
              <c:f>Plan1!$D$2:$D$25</c:f>
              <c:numCache>
                <c:formatCode>General</c:formatCode>
                <c:ptCount val="24"/>
                <c:pt idx="0">
                  <c:v>980</c:v>
                </c:pt>
                <c:pt idx="1">
                  <c:v>945</c:v>
                </c:pt>
                <c:pt idx="2">
                  <c:v>930</c:v>
                </c:pt>
                <c:pt idx="3">
                  <c:v>995</c:v>
                </c:pt>
                <c:pt idx="4">
                  <c:v>985</c:v>
                </c:pt>
                <c:pt idx="5">
                  <c:v>1010</c:v>
                </c:pt>
                <c:pt idx="6">
                  <c:v>998</c:v>
                </c:pt>
                <c:pt idx="7">
                  <c:v>1025</c:v>
                </c:pt>
                <c:pt idx="8">
                  <c:v>1100</c:v>
                </c:pt>
                <c:pt idx="9">
                  <c:v>1045</c:v>
                </c:pt>
                <c:pt idx="10">
                  <c:v>1038</c:v>
                </c:pt>
                <c:pt idx="11">
                  <c:v>1095</c:v>
                </c:pt>
                <c:pt idx="12">
                  <c:v>1150</c:v>
                </c:pt>
                <c:pt idx="13">
                  <c:v>1030</c:v>
                </c:pt>
                <c:pt idx="14">
                  <c:v>1085</c:v>
                </c:pt>
                <c:pt idx="15">
                  <c:v>1175</c:v>
                </c:pt>
                <c:pt idx="16">
                  <c:v>1190</c:v>
                </c:pt>
                <c:pt idx="17">
                  <c:v>1165</c:v>
                </c:pt>
                <c:pt idx="18">
                  <c:v>1200</c:v>
                </c:pt>
                <c:pt idx="19">
                  <c:v>1195</c:v>
                </c:pt>
                <c:pt idx="20">
                  <c:v>1210</c:v>
                </c:pt>
                <c:pt idx="21">
                  <c:v>1189</c:v>
                </c:pt>
                <c:pt idx="22">
                  <c:v>1205</c:v>
                </c:pt>
                <c:pt idx="23">
                  <c:v>1200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96064"/>
        <c:axId val="276297600"/>
      </c:scatterChart>
      <c:valAx>
        <c:axId val="27629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276297600"/>
        <c:crosses val="autoZero"/>
        <c:crossBetween val="midCat"/>
      </c:valAx>
      <c:valAx>
        <c:axId val="2762976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2762960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4500</xdr:colOff>
      <xdr:row>1</xdr:row>
      <xdr:rowOff>359</xdr:rowOff>
    </xdr:from>
    <xdr:to>
      <xdr:col>15</xdr:col>
      <xdr:colOff>361950</xdr:colOff>
      <xdr:row>17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500265</xdr:colOff>
      <xdr:row>2</xdr:row>
      <xdr:rowOff>29250</xdr:rowOff>
    </xdr:from>
    <xdr:to>
      <xdr:col>25</xdr:col>
      <xdr:colOff>194985</xdr:colOff>
      <xdr:row>18</xdr:row>
      <xdr:rowOff>33930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95250</xdr:colOff>
      <xdr:row>0</xdr:row>
      <xdr:rowOff>114315</xdr:rowOff>
    </xdr:from>
    <xdr:to>
      <xdr:col>36</xdr:col>
      <xdr:colOff>309540</xdr:colOff>
      <xdr:row>15</xdr:row>
      <xdr:rowOff>57150</xdr:rowOff>
    </xdr:to>
    <xdr:graphicFrame macro="">
      <xdr:nvGraphicFramePr>
        <xdr:cNvPr id="4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314325</xdr:colOff>
      <xdr:row>30</xdr:row>
      <xdr:rowOff>47625</xdr:rowOff>
    </xdr:from>
    <xdr:to>
      <xdr:col>24</xdr:col>
      <xdr:colOff>28575</xdr:colOff>
      <xdr:row>33</xdr:row>
      <xdr:rowOff>19050</xdr:rowOff>
    </xdr:to>
    <xdr:cxnSp macro="">
      <xdr:nvCxnSpPr>
        <xdr:cNvPr id="6" name="Conector de seta reta 5"/>
        <xdr:cNvCxnSpPr/>
      </xdr:nvCxnSpPr>
      <xdr:spPr>
        <a:xfrm flipH="1">
          <a:off x="15925800" y="5762625"/>
          <a:ext cx="876300" cy="5429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31</xdr:row>
      <xdr:rowOff>152400</xdr:rowOff>
    </xdr:from>
    <xdr:to>
      <xdr:col>14</xdr:col>
      <xdr:colOff>66675</xdr:colOff>
      <xdr:row>35</xdr:row>
      <xdr:rowOff>57150</xdr:rowOff>
    </xdr:to>
    <xdr:cxnSp macro="">
      <xdr:nvCxnSpPr>
        <xdr:cNvPr id="8" name="Conector de seta reta 7"/>
        <xdr:cNvCxnSpPr/>
      </xdr:nvCxnSpPr>
      <xdr:spPr>
        <a:xfrm flipH="1">
          <a:off x="9124950" y="6057900"/>
          <a:ext cx="828675" cy="6667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514350</xdr:colOff>
      <xdr:row>28</xdr:row>
      <xdr:rowOff>161925</xdr:rowOff>
    </xdr:from>
    <xdr:to>
      <xdr:col>35</xdr:col>
      <xdr:colOff>85725</xdr:colOff>
      <xdr:row>34</xdr:row>
      <xdr:rowOff>9525</xdr:rowOff>
    </xdr:to>
    <xdr:cxnSp macro="">
      <xdr:nvCxnSpPr>
        <xdr:cNvPr id="10" name="Conector de seta reta 9"/>
        <xdr:cNvCxnSpPr/>
      </xdr:nvCxnSpPr>
      <xdr:spPr>
        <a:xfrm flipH="1">
          <a:off x="23145750" y="5495925"/>
          <a:ext cx="733425" cy="9906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tabSelected="1" topLeftCell="H1" zoomScaleNormal="100" workbookViewId="0">
      <selection activeCell="G38" sqref="G38"/>
    </sheetView>
  </sheetViews>
  <sheetFormatPr defaultColWidth="8.7109375" defaultRowHeight="15" x14ac:dyDescent="0.25"/>
  <cols>
    <col min="2" max="2" width="9.140625" customWidth="1"/>
    <col min="5" max="5" width="17.7109375" customWidth="1"/>
    <col min="6" max="6" width="8.85546875" customWidth="1"/>
    <col min="7" max="7" width="11.140625" bestFit="1" customWidth="1"/>
    <col min="8" max="8" width="11.7109375" customWidth="1"/>
    <col min="10" max="10" width="24.85546875" bestFit="1" customWidth="1"/>
    <col min="19" max="19" width="24.85546875" customWidth="1"/>
    <col min="27" max="27" width="2" customWidth="1"/>
    <col min="30" max="30" width="24.85546875" customWidth="1"/>
  </cols>
  <sheetData>
    <row r="1" spans="1:9" x14ac:dyDescent="0.25">
      <c r="A1" s="11" t="s">
        <v>0</v>
      </c>
      <c r="B1" s="11" t="s">
        <v>1</v>
      </c>
      <c r="C1" s="11" t="s">
        <v>2</v>
      </c>
      <c r="D1" s="11" t="s">
        <v>3</v>
      </c>
      <c r="E1" s="21" t="s">
        <v>38</v>
      </c>
      <c r="F1" s="22" t="s">
        <v>4</v>
      </c>
      <c r="G1" s="21" t="s">
        <v>5</v>
      </c>
      <c r="H1" s="22" t="s">
        <v>4</v>
      </c>
    </row>
    <row r="2" spans="1:9" x14ac:dyDescent="0.25">
      <c r="A2" s="9">
        <v>1</v>
      </c>
      <c r="B2" s="9">
        <v>58458</v>
      </c>
      <c r="C2" s="9">
        <v>2378</v>
      </c>
      <c r="D2" s="9">
        <v>980</v>
      </c>
      <c r="E2" s="10">
        <f>$AE$33+AE34*C2+$AE$35*D2</f>
        <v>57973.091209516861</v>
      </c>
      <c r="F2" s="10">
        <f>ABS(B2-ABS(E2))</f>
        <v>484.90879048313946</v>
      </c>
      <c r="G2" s="10">
        <f>$T$34+$T$35*D2</f>
        <v>56528.189999870439</v>
      </c>
      <c r="H2" s="10">
        <f>ABS(B2-ABS(G2))</f>
        <v>1929.8100001295606</v>
      </c>
      <c r="I2" s="2"/>
    </row>
    <row r="3" spans="1:9" x14ac:dyDescent="0.25">
      <c r="A3" s="9">
        <v>2</v>
      </c>
      <c r="B3" s="9">
        <v>84534</v>
      </c>
      <c r="C3" s="9">
        <v>2295</v>
      </c>
      <c r="D3" s="9">
        <v>945</v>
      </c>
      <c r="E3" s="10">
        <f>$AE$33+AE35*C3+$AE$35*D3</f>
        <v>347633.77309261705</v>
      </c>
      <c r="F3" s="10">
        <f>ABS(B3-ABS(E3))</f>
        <v>263099.77309261705</v>
      </c>
      <c r="G3" s="10">
        <f>$T$34+$T$35*D3</f>
        <v>52354.674579981489</v>
      </c>
      <c r="H3" s="10">
        <f>ABS(B3-ABS(G3))</f>
        <v>32179.325420018511</v>
      </c>
      <c r="I3" s="2"/>
    </row>
    <row r="4" spans="1:9" x14ac:dyDescent="0.25">
      <c r="A4" s="9">
        <v>3</v>
      </c>
      <c r="B4" s="9">
        <v>62845</v>
      </c>
      <c r="C4" s="9">
        <v>2450</v>
      </c>
      <c r="D4" s="9">
        <v>930</v>
      </c>
      <c r="E4" s="10">
        <f>$AE$33+AE36*C4+$AE$35*D4</f>
        <v>71944.318442148768</v>
      </c>
      <c r="F4" s="10">
        <f>ABS(B4-ABS(E4))</f>
        <v>9099.3184421487676</v>
      </c>
      <c r="G4" s="10">
        <f>$T$34+$T$35*D4</f>
        <v>50566.025114314783</v>
      </c>
      <c r="H4" s="10">
        <f>ABS(B4-ABS(G4))</f>
        <v>12278.974885685217</v>
      </c>
      <c r="I4" s="2"/>
    </row>
    <row r="5" spans="1:9" x14ac:dyDescent="0.25">
      <c r="A5" s="9">
        <v>4</v>
      </c>
      <c r="B5" s="9">
        <v>68457</v>
      </c>
      <c r="C5" s="9">
        <v>2487</v>
      </c>
      <c r="D5" s="9">
        <v>995</v>
      </c>
      <c r="E5" s="10">
        <f>$AE$33+AE37*C5+$AE$35*D5</f>
        <v>79701.813919326436</v>
      </c>
      <c r="F5" s="10">
        <f>ABS(B5-ABS(E5))</f>
        <v>11244.813919326436</v>
      </c>
      <c r="G5" s="10">
        <f>$T$34+$T$35*D5</f>
        <v>58316.83946553713</v>
      </c>
      <c r="H5" s="10">
        <f>ABS(B5-ABS(G5))</f>
        <v>10140.16053446287</v>
      </c>
      <c r="I5" s="2"/>
    </row>
    <row r="6" spans="1:9" x14ac:dyDescent="0.25">
      <c r="A6" s="9">
        <v>5</v>
      </c>
      <c r="B6" s="9">
        <v>71845</v>
      </c>
      <c r="C6" s="9">
        <v>2390</v>
      </c>
      <c r="D6" s="9">
        <v>985</v>
      </c>
      <c r="E6" s="10">
        <f>$AE$33+AE38*C6+$AE$35*D6</f>
        <v>78508.353076683707</v>
      </c>
      <c r="F6" s="10">
        <f>ABS(B6-ABS(E6))</f>
        <v>6663.3530766837066</v>
      </c>
      <c r="G6" s="10">
        <f>$T$34+$T$35*D6</f>
        <v>57124.406488426008</v>
      </c>
      <c r="H6" s="10">
        <f>ABS(B6-ABS(G6))</f>
        <v>14720.593511573992</v>
      </c>
      <c r="I6" s="2"/>
    </row>
    <row r="7" spans="1:9" x14ac:dyDescent="0.25">
      <c r="A7" s="9">
        <v>6</v>
      </c>
      <c r="B7" s="9">
        <v>46845</v>
      </c>
      <c r="C7" s="9">
        <v>2550</v>
      </c>
      <c r="D7" s="9">
        <v>1010</v>
      </c>
      <c r="E7" s="10">
        <f>$AE$33+AE39*C7+$AE$35*D7</f>
        <v>81492.005183290516</v>
      </c>
      <c r="F7" s="10">
        <f>ABS(B7-ABS(E7))</f>
        <v>34647.005183290516</v>
      </c>
      <c r="G7" s="10">
        <f>$T$34+$T$35*D7</f>
        <v>60105.488931203821</v>
      </c>
      <c r="H7" s="10">
        <f>ABS(B7-ABS(G7))</f>
        <v>13260.488931203821</v>
      </c>
      <c r="I7" s="2"/>
    </row>
    <row r="8" spans="1:9" x14ac:dyDescent="0.25">
      <c r="A8" s="9">
        <v>7</v>
      </c>
      <c r="B8" s="9">
        <v>84567</v>
      </c>
      <c r="C8" s="9">
        <v>2440</v>
      </c>
      <c r="D8" s="9">
        <v>998</v>
      </c>
      <c r="E8" s="10">
        <f>$AE$33+AE40*C8+$AE$35*D8</f>
        <v>80059.852172119252</v>
      </c>
      <c r="F8" s="10">
        <f>ABS(B8-ABS(E8))</f>
        <v>4507.1478278807481</v>
      </c>
      <c r="G8" s="10">
        <f>$T$34+$T$35*D8</f>
        <v>58674.569358670466</v>
      </c>
      <c r="H8" s="10">
        <f>ABS(B8-ABS(G8))</f>
        <v>25892.430641329534</v>
      </c>
      <c r="I8" s="2"/>
    </row>
    <row r="9" spans="1:9" x14ac:dyDescent="0.25">
      <c r="A9" s="9">
        <v>8</v>
      </c>
      <c r="B9" s="9">
        <v>58459</v>
      </c>
      <c r="C9" s="9">
        <v>2590</v>
      </c>
      <c r="D9" s="9">
        <v>1025</v>
      </c>
      <c r="E9" s="10">
        <f>$AE$33+AE41*C9+$AE$35*D9</f>
        <v>83282.196447254595</v>
      </c>
      <c r="F9" s="10">
        <f>ABS(B9-ABS(E9))</f>
        <v>24823.196447254595</v>
      </c>
      <c r="G9" s="10">
        <f>$T$34+$T$35*D9</f>
        <v>61894.138396870527</v>
      </c>
      <c r="H9" s="10">
        <f>ABS(B9-ABS(G9))</f>
        <v>3435.1383968705268</v>
      </c>
      <c r="I9" s="2"/>
    </row>
    <row r="10" spans="1:9" x14ac:dyDescent="0.25">
      <c r="A10" s="9">
        <v>9</v>
      </c>
      <c r="B10" s="9">
        <v>78453</v>
      </c>
      <c r="C10" s="9">
        <v>2610</v>
      </c>
      <c r="D10" s="9">
        <v>1100</v>
      </c>
      <c r="E10" s="10">
        <f>$AE$33+AE42*C10+$AE$35*D10</f>
        <v>92233.152767074993</v>
      </c>
      <c r="F10" s="10">
        <f>ABS(B10-ABS(E10))</f>
        <v>13780.152767074993</v>
      </c>
      <c r="G10" s="10">
        <f>$T$34+$T$35*D10</f>
        <v>70837.385725204018</v>
      </c>
      <c r="H10" s="10">
        <f>ABS(B10-ABS(G10))</f>
        <v>7615.6142747959821</v>
      </c>
      <c r="I10" s="2"/>
    </row>
    <row r="11" spans="1:9" x14ac:dyDescent="0.25">
      <c r="A11" s="9">
        <v>10</v>
      </c>
      <c r="B11" s="9">
        <v>54845</v>
      </c>
      <c r="C11" s="9">
        <v>2575</v>
      </c>
      <c r="D11" s="9">
        <v>1045</v>
      </c>
      <c r="E11" s="10">
        <f>$AE$33+AE43*C11+$AE$35*D11</f>
        <v>85669.118132540025</v>
      </c>
      <c r="F11" s="10">
        <f>ABS(B11-ABS(E11))</f>
        <v>30824.118132540025</v>
      </c>
      <c r="G11" s="10">
        <f>$T$34+$T$35*D11</f>
        <v>64279.004351092786</v>
      </c>
      <c r="H11" s="10">
        <f>ABS(B11-ABS(G11))</f>
        <v>9434.0043510927862</v>
      </c>
      <c r="I11" s="2"/>
    </row>
    <row r="12" spans="1:9" x14ac:dyDescent="0.25">
      <c r="A12" s="9">
        <v>11</v>
      </c>
      <c r="B12" s="9">
        <v>84598</v>
      </c>
      <c r="C12" s="9">
        <v>2490</v>
      </c>
      <c r="D12" s="9">
        <v>1038</v>
      </c>
      <c r="E12" s="10">
        <f>$AE$33+AE44*C12+$AE$35*D12</f>
        <v>84833.69554269014</v>
      </c>
      <c r="F12" s="10">
        <f>ABS(B12-ABS(E12))</f>
        <v>235.69554269014043</v>
      </c>
      <c r="G12" s="10">
        <f>$T$34+$T$35*D12</f>
        <v>63444.301267114999</v>
      </c>
      <c r="H12" s="10">
        <f>ABS(B12-ABS(G12))</f>
        <v>21153.698732885001</v>
      </c>
      <c r="I12" s="2"/>
    </row>
    <row r="13" spans="1:9" x14ac:dyDescent="0.25">
      <c r="A13" s="9">
        <v>12</v>
      </c>
      <c r="B13" s="9">
        <v>84575</v>
      </c>
      <c r="C13" s="9">
        <v>2580</v>
      </c>
      <c r="D13" s="9">
        <v>1095</v>
      </c>
      <c r="E13" s="10">
        <f>$AE$33+AE45*C13+$AE$35*D13</f>
        <v>91636.422345753643</v>
      </c>
      <c r="F13" s="10">
        <f>ABS(B13-ABS(E13))</f>
        <v>7061.4223457536427</v>
      </c>
      <c r="G13" s="10">
        <f>$T$34+$T$35*D13</f>
        <v>70241.16923664842</v>
      </c>
      <c r="H13" s="10">
        <f>ABS(B13-ABS(G13))</f>
        <v>14333.83076335158</v>
      </c>
      <c r="I13" s="2"/>
    </row>
    <row r="14" spans="1:9" x14ac:dyDescent="0.25">
      <c r="A14" s="9">
        <v>13</v>
      </c>
      <c r="B14" s="9">
        <v>68453</v>
      </c>
      <c r="C14" s="9">
        <v>2395</v>
      </c>
      <c r="D14" s="9">
        <v>1150</v>
      </c>
      <c r="E14" s="10">
        <f>$AE$33+AE46*C14+$AE$35*D14</f>
        <v>98200.456980288611</v>
      </c>
      <c r="F14" s="10">
        <f>ABS(B14-ABS(E14))</f>
        <v>29747.456980288611</v>
      </c>
      <c r="G14" s="10">
        <f>$T$34+$T$35*D14</f>
        <v>76799.550610759645</v>
      </c>
      <c r="H14" s="10">
        <f>ABS(B14-ABS(G14))</f>
        <v>8346.5506107596448</v>
      </c>
      <c r="I14" s="2"/>
    </row>
    <row r="15" spans="1:9" x14ac:dyDescent="0.25">
      <c r="A15" s="9">
        <v>14</v>
      </c>
      <c r="B15" s="9">
        <v>65845</v>
      </c>
      <c r="C15" s="9">
        <v>2640</v>
      </c>
      <c r="D15" s="9">
        <v>1030</v>
      </c>
      <c r="E15" s="10">
        <f>$AE$33+AE47*C15+$AE$35*D15</f>
        <v>83878.926868575945</v>
      </c>
      <c r="F15" s="10">
        <f>ABS(B15-ABS(E15))</f>
        <v>18033.926868575945</v>
      </c>
      <c r="G15" s="10">
        <f>$T$34+$T$35*D15</f>
        <v>62490.354885426095</v>
      </c>
      <c r="H15" s="10">
        <f>ABS(B15-ABS(G15))</f>
        <v>3354.6451145739047</v>
      </c>
      <c r="I15" s="2"/>
    </row>
    <row r="16" spans="1:9" x14ac:dyDescent="0.25">
      <c r="A16" s="9">
        <v>15</v>
      </c>
      <c r="B16" s="9">
        <v>48459</v>
      </c>
      <c r="C16" s="9">
        <v>2595</v>
      </c>
      <c r="D16" s="9">
        <v>1085</v>
      </c>
      <c r="E16" s="10">
        <f>$AE$33+AE48*C16+$AE$35*D16</f>
        <v>90442.961503110913</v>
      </c>
      <c r="F16" s="10">
        <f>ABS(B16-ABS(E16))</f>
        <v>41983.961503110913</v>
      </c>
      <c r="G16" s="10">
        <f>$T$34+$T$35*D16</f>
        <v>69048.736259537312</v>
      </c>
      <c r="H16" s="10">
        <f>ABS(B16-ABS(G16))</f>
        <v>20589.736259537312</v>
      </c>
      <c r="I16" s="2"/>
    </row>
    <row r="17" spans="1:38" x14ac:dyDescent="0.25">
      <c r="A17" s="9">
        <v>16</v>
      </c>
      <c r="B17" s="9">
        <v>84568</v>
      </c>
      <c r="C17" s="9">
        <v>2720</v>
      </c>
      <c r="D17" s="9">
        <v>1175</v>
      </c>
      <c r="E17" s="10">
        <f>$AE$33+AE49*C17+$AE$35*D17</f>
        <v>101184.10908689539</v>
      </c>
      <c r="F17" s="10">
        <f>ABS(B17-ABS(E17))</f>
        <v>16616.109086895391</v>
      </c>
      <c r="G17" s="10">
        <f>$T$34+$T$35*D17</f>
        <v>79780.633053537487</v>
      </c>
      <c r="H17" s="10">
        <f>ABS(B17-ABS(G17))</f>
        <v>4787.3669464625127</v>
      </c>
      <c r="I17" s="2"/>
      <c r="AD17" t="s">
        <v>6</v>
      </c>
    </row>
    <row r="18" spans="1:38" x14ac:dyDescent="0.25">
      <c r="A18" s="9">
        <v>17</v>
      </c>
      <c r="B18" s="9">
        <v>78450</v>
      </c>
      <c r="C18" s="9">
        <v>2690</v>
      </c>
      <c r="D18" s="9">
        <v>1190</v>
      </c>
      <c r="E18" s="10">
        <f>$AE$33+AE50*C18+$AE$35*D18</f>
        <v>102974.30035085947</v>
      </c>
      <c r="F18" s="10">
        <f>ABS(B18-ABS(E18))</f>
        <v>24524.30035085947</v>
      </c>
      <c r="G18" s="10">
        <f>$T$34+$T$35*D18</f>
        <v>81569.282519204164</v>
      </c>
      <c r="H18" s="10">
        <f>ABS(B18-ABS(G18))</f>
        <v>3119.2825192041637</v>
      </c>
      <c r="I18" s="2"/>
      <c r="S18" t="s">
        <v>6</v>
      </c>
    </row>
    <row r="19" spans="1:38" x14ac:dyDescent="0.25">
      <c r="A19" s="9">
        <v>18</v>
      </c>
      <c r="B19" s="9">
        <v>68458</v>
      </c>
      <c r="C19" s="9">
        <v>2565</v>
      </c>
      <c r="D19" s="9">
        <v>1165</v>
      </c>
      <c r="E19" s="10">
        <f>$AE$33+AE51*C19+$AE$35*D19</f>
        <v>99990.64824425269</v>
      </c>
      <c r="F19" s="10">
        <f>ABS(B19-ABS(E19))</f>
        <v>31532.64824425269</v>
      </c>
      <c r="G19" s="10">
        <f>$T$34+$T$35*D19</f>
        <v>78588.20007642635</v>
      </c>
      <c r="H19" s="10">
        <f>ABS(B19-ABS(G19))</f>
        <v>10130.20007642635</v>
      </c>
      <c r="I19" s="2"/>
      <c r="AD19" s="1" t="s">
        <v>7</v>
      </c>
      <c r="AE19" s="1"/>
    </row>
    <row r="20" spans="1:38" x14ac:dyDescent="0.25">
      <c r="A20" s="9">
        <v>19</v>
      </c>
      <c r="B20" s="9">
        <v>69845</v>
      </c>
      <c r="C20" s="9">
        <v>2585</v>
      </c>
      <c r="D20" s="9">
        <v>1200</v>
      </c>
      <c r="E20" s="10">
        <f>$AE$33+AE52*C20+$AE$35*D20</f>
        <v>104167.7611935022</v>
      </c>
      <c r="F20" s="10">
        <f>ABS(B20-ABS(E20))</f>
        <v>34322.7611935022</v>
      </c>
      <c r="G20" s="10">
        <f>$T$34+$T$35*D20</f>
        <v>82761.715496315301</v>
      </c>
      <c r="H20" s="10">
        <f>ABS(B20-ABS(G20))</f>
        <v>12916.715496315301</v>
      </c>
      <c r="I20" s="2"/>
      <c r="J20" t="s">
        <v>6</v>
      </c>
      <c r="S20" s="1" t="s">
        <v>7</v>
      </c>
      <c r="T20" s="1"/>
      <c r="AD20" s="4" t="s">
        <v>8</v>
      </c>
      <c r="AE20" s="4">
        <v>0.94360567823098196</v>
      </c>
    </row>
    <row r="21" spans="1:38" x14ac:dyDescent="0.25">
      <c r="A21" s="9">
        <v>20</v>
      </c>
      <c r="B21" s="9">
        <v>84549</v>
      </c>
      <c r="C21" s="9">
        <v>2615</v>
      </c>
      <c r="D21" s="9">
        <v>1195</v>
      </c>
      <c r="E21" s="10">
        <f>$AE$33+AE53*C21+$AE$35*D21</f>
        <v>103571.03077218085</v>
      </c>
      <c r="F21" s="10">
        <f>ABS(B21-ABS(E21))</f>
        <v>19022.030772180849</v>
      </c>
      <c r="G21" s="10">
        <f>$T$34+$T$35*D21</f>
        <v>82165.499007759732</v>
      </c>
      <c r="H21" s="10">
        <f>ABS(B21-ABS(G21))</f>
        <v>2383.5009922402678</v>
      </c>
      <c r="I21" s="2"/>
      <c r="S21" s="4" t="s">
        <v>8</v>
      </c>
      <c r="T21" s="4">
        <v>0.94030472836804302</v>
      </c>
      <c r="AD21" s="4" t="s">
        <v>9</v>
      </c>
      <c r="AE21" s="4">
        <v>0.890391675989752</v>
      </c>
      <c r="AF21" s="8" t="s">
        <v>35</v>
      </c>
      <c r="AG21" s="8"/>
      <c r="AH21" s="8"/>
    </row>
    <row r="22" spans="1:38" x14ac:dyDescent="0.25">
      <c r="A22" s="9">
        <v>21</v>
      </c>
      <c r="B22" s="9">
        <v>60845</v>
      </c>
      <c r="C22" s="9">
        <v>2590</v>
      </c>
      <c r="D22" s="9">
        <v>1210</v>
      </c>
      <c r="E22" s="10">
        <f>$AE$33+AE54*C22+$AE$35*D22</f>
        <v>105361.22203614493</v>
      </c>
      <c r="F22" s="10">
        <f>ABS(B22-ABS(E22))</f>
        <v>44516.222036144929</v>
      </c>
      <c r="G22" s="10">
        <f>$T$34+$T$35*D22</f>
        <v>83954.148473426438</v>
      </c>
      <c r="H22" s="10">
        <f>ABS(B22-ABS(G22))</f>
        <v>23109.148473426438</v>
      </c>
      <c r="I22" s="2"/>
      <c r="J22" s="1" t="s">
        <v>7</v>
      </c>
      <c r="K22" s="1"/>
      <c r="S22" s="4" t="s">
        <v>9</v>
      </c>
      <c r="T22" s="6">
        <v>0.88417298219130003</v>
      </c>
      <c r="U22" s="8" t="s">
        <v>35</v>
      </c>
      <c r="V22" s="8"/>
      <c r="W22" s="8"/>
      <c r="AD22" s="4" t="s">
        <v>10</v>
      </c>
      <c r="AE22" s="4">
        <v>0.87995278798877596</v>
      </c>
    </row>
    <row r="23" spans="1:38" x14ac:dyDescent="0.25">
      <c r="A23" s="9">
        <v>22</v>
      </c>
      <c r="B23" s="9">
        <v>78451</v>
      </c>
      <c r="C23" s="9">
        <v>2630</v>
      </c>
      <c r="D23" s="9">
        <v>1189</v>
      </c>
      <c r="E23" s="10">
        <f>$AE$33+AE55*C23+$AE$35*D23</f>
        <v>102854.95426659522</v>
      </c>
      <c r="F23" s="10">
        <f>ABS(B23-ABS(E23))</f>
        <v>24403.954266595218</v>
      </c>
      <c r="G23" s="10">
        <f>$T$34+$T$35*D23</f>
        <v>81450.039221493062</v>
      </c>
      <c r="H23" s="10">
        <f>ABS(B23-ABS(G23))</f>
        <v>2999.0392214930616</v>
      </c>
      <c r="I23" s="2"/>
      <c r="J23" s="4" t="s">
        <v>8</v>
      </c>
      <c r="K23" s="4">
        <v>6.9190304867305694E-2</v>
      </c>
      <c r="S23" s="4" t="s">
        <v>10</v>
      </c>
      <c r="T23" s="4">
        <v>0.87890811774544997</v>
      </c>
      <c r="AD23" s="4" t="s">
        <v>11</v>
      </c>
      <c r="AE23" s="4">
        <v>4152.4708610575099</v>
      </c>
    </row>
    <row r="24" spans="1:38" x14ac:dyDescent="0.25">
      <c r="A24" s="9">
        <v>23</v>
      </c>
      <c r="B24" s="9">
        <v>58845</v>
      </c>
      <c r="C24" s="9">
        <v>2680</v>
      </c>
      <c r="D24" s="9">
        <v>1205</v>
      </c>
      <c r="E24" s="10">
        <f>$AE$33+AE56*C24+$AE$35*D24</f>
        <v>104764.49161482355</v>
      </c>
      <c r="F24" s="10">
        <f>ABS(B24-ABS(E24))</f>
        <v>45919.49161482355</v>
      </c>
      <c r="G24" s="10">
        <f>$T$34+$T$35*D24</f>
        <v>83357.931984870869</v>
      </c>
      <c r="H24" s="10">
        <f>ABS(B24-ABS(G24))</f>
        <v>24512.931984870869</v>
      </c>
      <c r="I24" s="2"/>
      <c r="J24" s="4" t="s">
        <v>9</v>
      </c>
      <c r="K24" s="6">
        <v>4.7872982876307098E-3</v>
      </c>
      <c r="L24" s="8" t="s">
        <v>32</v>
      </c>
      <c r="M24" s="8"/>
      <c r="N24" s="8"/>
      <c r="S24" s="4" t="s">
        <v>11</v>
      </c>
      <c r="T24" s="4">
        <v>4170.4994603894802</v>
      </c>
      <c r="AD24" s="5" t="s">
        <v>12</v>
      </c>
      <c r="AE24" s="5">
        <v>24</v>
      </c>
    </row>
    <row r="25" spans="1:38" ht="15.75" thickBot="1" x14ac:dyDescent="0.3">
      <c r="A25" s="9">
        <v>24</v>
      </c>
      <c r="B25" s="9">
        <v>63845</v>
      </c>
      <c r="C25" s="9">
        <v>2700</v>
      </c>
      <c r="D25" s="9">
        <v>1200</v>
      </c>
      <c r="E25" s="10">
        <f>$AE$33+AE57*C25+$AE$35*D25</f>
        <v>104167.7611935022</v>
      </c>
      <c r="F25" s="10">
        <f>ABS(B25-ABS(E25))</f>
        <v>40322.7611935022</v>
      </c>
      <c r="G25" s="10">
        <f>$T$34+$T$35*D25</f>
        <v>82761.715496315301</v>
      </c>
      <c r="H25" s="10">
        <f>ABS(B25-ABS(G25))</f>
        <v>18916.715496315301</v>
      </c>
      <c r="I25" s="2"/>
      <c r="J25" s="4" t="s">
        <v>10</v>
      </c>
      <c r="K25" s="4">
        <v>-4.0449642699295199E-2</v>
      </c>
      <c r="S25" s="5" t="s">
        <v>12</v>
      </c>
      <c r="T25" s="5">
        <v>24</v>
      </c>
    </row>
    <row r="26" spans="1:38" ht="15.75" thickBot="1" x14ac:dyDescent="0.3">
      <c r="E26" s="18" t="s">
        <v>40</v>
      </c>
      <c r="F26" s="19">
        <f>SUM(F2:F25)</f>
        <v>777416.52967847581</v>
      </c>
      <c r="G26" s="13"/>
      <c r="H26" s="20">
        <f>SUM(H2:H25)</f>
        <v>301539.90363502444</v>
      </c>
      <c r="J26" s="4" t="s">
        <v>11</v>
      </c>
      <c r="K26" s="4">
        <v>12224.7809815808</v>
      </c>
      <c r="AD26" t="s">
        <v>13</v>
      </c>
    </row>
    <row r="27" spans="1:38" ht="15.75" thickBot="1" x14ac:dyDescent="0.3">
      <c r="E27" s="14" t="s">
        <v>39</v>
      </c>
      <c r="F27" s="15">
        <f>_xlfn.STDEV.S(E2:E25)/SQRT($A$25)</f>
        <v>10996.647098441299</v>
      </c>
      <c r="G27" s="16"/>
      <c r="H27" s="17">
        <f>_xlfn.STDEV.S(G2:G25)/SQRT($A$25)</f>
        <v>2300.3480625706925</v>
      </c>
      <c r="J27" s="5" t="s">
        <v>12</v>
      </c>
      <c r="K27" s="5">
        <v>24</v>
      </c>
      <c r="S27" t="s">
        <v>13</v>
      </c>
      <c r="AD27" s="3"/>
      <c r="AE27" s="3" t="s">
        <v>15</v>
      </c>
      <c r="AF27" s="3" t="s">
        <v>16</v>
      </c>
      <c r="AG27" s="3" t="s">
        <v>17</v>
      </c>
      <c r="AH27" s="3" t="s">
        <v>18</v>
      </c>
      <c r="AI27" s="3" t="s">
        <v>19</v>
      </c>
    </row>
    <row r="28" spans="1:38" x14ac:dyDescent="0.25">
      <c r="D28" s="13"/>
      <c r="S28" s="3"/>
      <c r="T28" s="3" t="s">
        <v>15</v>
      </c>
      <c r="U28" s="3" t="s">
        <v>16</v>
      </c>
      <c r="V28" s="3" t="s">
        <v>17</v>
      </c>
      <c r="W28" s="3" t="s">
        <v>18</v>
      </c>
      <c r="X28" s="3" t="s">
        <v>19</v>
      </c>
      <c r="AD28" s="4" t="s">
        <v>20</v>
      </c>
      <c r="AE28" s="4">
        <v>2</v>
      </c>
      <c r="AF28" s="4">
        <v>2941508014.5427699</v>
      </c>
      <c r="AG28" s="4">
        <v>1470754007.2713799</v>
      </c>
      <c r="AH28" s="4">
        <v>85.295644124786193</v>
      </c>
      <c r="AI28" s="4">
        <v>8.2862329771464899E-11</v>
      </c>
      <c r="AJ28" s="8" t="s">
        <v>36</v>
      </c>
      <c r="AK28" s="8"/>
      <c r="AL28" s="8"/>
    </row>
    <row r="29" spans="1:38" x14ac:dyDescent="0.25">
      <c r="A29" t="s">
        <v>14</v>
      </c>
      <c r="J29" t="s">
        <v>13</v>
      </c>
      <c r="S29" s="4" t="s">
        <v>20</v>
      </c>
      <c r="T29" s="4">
        <v>1</v>
      </c>
      <c r="U29" s="4">
        <v>2920963867.3529401</v>
      </c>
      <c r="V29" s="4">
        <v>2920963867.3529401</v>
      </c>
      <c r="W29" s="4">
        <v>167.93841347392001</v>
      </c>
      <c r="X29" s="6">
        <v>8.9555742331999101E-12</v>
      </c>
      <c r="Y29" s="8" t="s">
        <v>36</v>
      </c>
      <c r="Z29" s="8"/>
      <c r="AA29" s="8"/>
      <c r="AD29" s="4" t="s">
        <v>21</v>
      </c>
      <c r="AE29" s="4">
        <v>21</v>
      </c>
      <c r="AF29" s="4">
        <v>362103299.29056603</v>
      </c>
      <c r="AG29" s="4">
        <v>17243014.251931701</v>
      </c>
      <c r="AJ29" s="8" t="s">
        <v>37</v>
      </c>
      <c r="AK29" s="8"/>
      <c r="AL29" s="8"/>
    </row>
    <row r="30" spans="1:38" x14ac:dyDescent="0.25">
      <c r="A30" s="11" t="s">
        <v>0</v>
      </c>
      <c r="B30" s="11" t="s">
        <v>1</v>
      </c>
      <c r="C30" s="11" t="s">
        <v>2</v>
      </c>
      <c r="D30" s="11" t="s">
        <v>3</v>
      </c>
      <c r="J30" s="3"/>
      <c r="K30" s="3" t="s">
        <v>15</v>
      </c>
      <c r="L30" s="3" t="s">
        <v>17</v>
      </c>
      <c r="M30" s="3" t="s">
        <v>18</v>
      </c>
      <c r="N30" s="3" t="s">
        <v>19</v>
      </c>
      <c r="S30" s="4" t="s">
        <v>21</v>
      </c>
      <c r="T30" s="4">
        <v>22</v>
      </c>
      <c r="U30" s="4">
        <v>382647446.480398</v>
      </c>
      <c r="V30" s="4">
        <v>17393065.749109</v>
      </c>
      <c r="Y30" s="8" t="s">
        <v>37</v>
      </c>
      <c r="Z30" s="8"/>
      <c r="AA30" s="8"/>
      <c r="AD30" s="5" t="s">
        <v>22</v>
      </c>
      <c r="AE30" s="5">
        <v>23</v>
      </c>
      <c r="AF30" s="5">
        <v>3303611313.8333302</v>
      </c>
      <c r="AG30" s="5"/>
      <c r="AH30" s="5"/>
      <c r="AI30" s="5"/>
    </row>
    <row r="31" spans="1:38" x14ac:dyDescent="0.25">
      <c r="A31" s="9">
        <v>25</v>
      </c>
      <c r="B31" s="12">
        <f>$AE$33+C31*$AE$34+$AE$35*D31</f>
        <v>72023.631119074664</v>
      </c>
      <c r="C31" s="9">
        <v>2695</v>
      </c>
      <c r="D31" s="9">
        <v>1120</v>
      </c>
      <c r="J31" s="4" t="s">
        <v>20</v>
      </c>
      <c r="K31" s="4">
        <v>1</v>
      </c>
      <c r="L31" s="4">
        <v>15815372.785711801</v>
      </c>
      <c r="M31" s="4">
        <v>0.10582718864687</v>
      </c>
      <c r="N31" s="6">
        <v>0.74801936889749099</v>
      </c>
      <c r="O31" s="8" t="s">
        <v>33</v>
      </c>
      <c r="P31" s="8"/>
      <c r="Q31" s="8"/>
      <c r="S31" s="5" t="s">
        <v>22</v>
      </c>
      <c r="T31" s="5">
        <v>23</v>
      </c>
      <c r="U31" s="5">
        <v>3303611313.8333302</v>
      </c>
      <c r="V31" s="5"/>
      <c r="W31" s="5"/>
      <c r="X31" s="5"/>
    </row>
    <row r="32" spans="1:38" x14ac:dyDescent="0.25">
      <c r="A32" s="9">
        <v>26</v>
      </c>
      <c r="B32" s="12">
        <f>$AE$33+C32*$AE$34+$AE$35*D32</f>
        <v>80711.814985860765</v>
      </c>
      <c r="C32" s="9">
        <v>2584</v>
      </c>
      <c r="D32" s="9">
        <v>1185</v>
      </c>
      <c r="J32" s="4" t="s">
        <v>21</v>
      </c>
      <c r="K32" s="4">
        <v>22</v>
      </c>
      <c r="L32" s="4">
        <v>149445270.04761899</v>
      </c>
      <c r="O32" s="8" t="s">
        <v>34</v>
      </c>
      <c r="P32" s="8"/>
      <c r="Q32" s="8"/>
      <c r="AD32" s="3"/>
      <c r="AE32" s="3" t="s">
        <v>23</v>
      </c>
      <c r="AF32" s="3" t="s">
        <v>11</v>
      </c>
      <c r="AG32" s="3" t="s">
        <v>24</v>
      </c>
      <c r="AH32" s="3" t="s">
        <v>25</v>
      </c>
      <c r="AI32" s="3" t="s">
        <v>26</v>
      </c>
      <c r="AJ32" s="3" t="s">
        <v>27</v>
      </c>
      <c r="AK32" s="3" t="s">
        <v>28</v>
      </c>
      <c r="AL32" s="3" t="s">
        <v>29</v>
      </c>
    </row>
    <row r="33" spans="1:38" x14ac:dyDescent="0.25">
      <c r="A33" s="9">
        <v>27</v>
      </c>
      <c r="B33" s="12">
        <f>$AE$33+C33*$AE$34+$AE$35*D33</f>
        <v>78819.93530510398</v>
      </c>
      <c r="C33" s="9">
        <v>2710</v>
      </c>
      <c r="D33" s="9">
        <v>1178</v>
      </c>
      <c r="J33" s="5" t="s">
        <v>22</v>
      </c>
      <c r="K33" s="5">
        <v>23</v>
      </c>
      <c r="L33" s="5"/>
      <c r="M33" s="5"/>
      <c r="N33" s="5"/>
      <c r="S33" s="3"/>
      <c r="T33" s="3" t="s">
        <v>23</v>
      </c>
      <c r="U33" s="3" t="s">
        <v>11</v>
      </c>
      <c r="V33" s="3" t="s">
        <v>24</v>
      </c>
      <c r="W33" s="3" t="s">
        <v>25</v>
      </c>
      <c r="X33" s="3" t="s">
        <v>26</v>
      </c>
      <c r="Y33" s="3" t="s">
        <v>27</v>
      </c>
      <c r="Z33" s="3" t="s">
        <v>28</v>
      </c>
      <c r="AA33" s="3" t="s">
        <v>29</v>
      </c>
      <c r="AD33" s="4" t="s">
        <v>30</v>
      </c>
      <c r="AE33" s="4">
        <v>-39047.539923624201</v>
      </c>
      <c r="AF33" s="4">
        <v>21919.456732917301</v>
      </c>
      <c r="AG33" s="4">
        <v>-1.78141002304062</v>
      </c>
      <c r="AH33" s="4">
        <v>8.9315201809232303E-2</v>
      </c>
      <c r="AI33" s="4">
        <v>-84631.545614308503</v>
      </c>
      <c r="AJ33" s="4">
        <v>6536.46576706002</v>
      </c>
      <c r="AK33" s="4">
        <v>-84631.545614308503</v>
      </c>
      <c r="AL33" s="4">
        <v>6536.46576706002</v>
      </c>
    </row>
    <row r="34" spans="1:38" x14ac:dyDescent="0.25">
      <c r="A34" s="9">
        <v>28</v>
      </c>
      <c r="B34" s="12">
        <f>$AE$33+C34*$AE$34+$AE$35*D34</f>
        <v>82084.202480672146</v>
      </c>
      <c r="C34" s="9">
        <v>2705</v>
      </c>
      <c r="D34" s="9">
        <v>1205</v>
      </c>
      <c r="S34" s="4" t="s">
        <v>30</v>
      </c>
      <c r="T34" s="4">
        <v>-60330.241757020303</v>
      </c>
      <c r="U34" s="4">
        <v>10058.065690281799</v>
      </c>
      <c r="V34" s="4">
        <v>-5.9981952409906896</v>
      </c>
      <c r="W34" s="6">
        <v>4.8938227773059097E-6</v>
      </c>
      <c r="X34" s="4">
        <v>-81189.393307305407</v>
      </c>
      <c r="Y34" s="4">
        <v>-39471.090206735302</v>
      </c>
      <c r="Z34" s="4">
        <v>-81189.393307305407</v>
      </c>
      <c r="AA34" s="4">
        <v>-39471.090206735302</v>
      </c>
      <c r="AD34" s="4" t="s">
        <v>2</v>
      </c>
      <c r="AE34" s="4">
        <v>-8.3845800865624405</v>
      </c>
      <c r="AF34" s="4">
        <v>7.6814613893342401</v>
      </c>
      <c r="AG34" s="4">
        <v>-1.0915344960536399</v>
      </c>
      <c r="AH34" s="4">
        <v>0.28740328886946898</v>
      </c>
      <c r="AI34" s="4">
        <v>-24.359053539563</v>
      </c>
      <c r="AJ34" s="4">
        <v>7.5898933664381696</v>
      </c>
      <c r="AK34" s="4">
        <v>-24.359053539563</v>
      </c>
      <c r="AL34" s="4">
        <v>7.5898933664381696</v>
      </c>
    </row>
    <row r="35" spans="1:38" x14ac:dyDescent="0.25">
      <c r="A35" s="9">
        <v>29</v>
      </c>
      <c r="B35" s="12">
        <f>$AE$33+C35*$AE$34+$AE$35*D35</f>
        <v>80806.895837163815</v>
      </c>
      <c r="C35" s="9">
        <v>2715</v>
      </c>
      <c r="D35" s="9">
        <v>1195</v>
      </c>
      <c r="J35" s="3"/>
      <c r="K35" s="3" t="s">
        <v>23</v>
      </c>
      <c r="L35" s="3" t="s">
        <v>24</v>
      </c>
      <c r="M35" s="3" t="s">
        <v>25</v>
      </c>
      <c r="N35" s="3" t="s">
        <v>26</v>
      </c>
      <c r="O35" s="3" t="s">
        <v>27</v>
      </c>
      <c r="P35" s="3" t="s">
        <v>28</v>
      </c>
      <c r="Q35" s="3" t="s">
        <v>29</v>
      </c>
      <c r="S35" s="5" t="s">
        <v>3</v>
      </c>
      <c r="T35" s="5">
        <v>119.243297711113</v>
      </c>
      <c r="U35" s="5">
        <v>9.2015068772113207</v>
      </c>
      <c r="V35" s="5">
        <v>12.9591054272245</v>
      </c>
      <c r="W35" s="7">
        <v>8.9555742331999101E-12</v>
      </c>
      <c r="X35" s="5">
        <v>100.160540414331</v>
      </c>
      <c r="Y35" s="5">
        <v>138.32605500789501</v>
      </c>
      <c r="Z35" s="5">
        <v>100.160540414331</v>
      </c>
      <c r="AA35" s="5">
        <v>138.32605500789501</v>
      </c>
      <c r="AD35" s="5" t="s">
        <v>3</v>
      </c>
      <c r="AE35" s="5">
        <v>119.34608426427199</v>
      </c>
      <c r="AF35" s="5">
        <v>9.1622137253418092</v>
      </c>
      <c r="AG35" s="5">
        <v>13.0259004910759</v>
      </c>
      <c r="AH35" s="7">
        <v>1.5809973826112301E-11</v>
      </c>
      <c r="AI35" s="5">
        <v>100.292217752697</v>
      </c>
      <c r="AJ35" s="5">
        <v>138.399950775847</v>
      </c>
      <c r="AK35" s="5">
        <v>100.292217752697</v>
      </c>
      <c r="AL35" s="5">
        <v>138.399950775847</v>
      </c>
    </row>
    <row r="36" spans="1:38" x14ac:dyDescent="0.25">
      <c r="J36" s="4" t="s">
        <v>30</v>
      </c>
      <c r="K36" s="4">
        <v>88316.175607675294</v>
      </c>
      <c r="L36" s="4">
        <v>1.52916783916127</v>
      </c>
      <c r="M36" s="6">
        <v>0.140475012341858</v>
      </c>
      <c r="N36" s="4">
        <v>-31459.125286371502</v>
      </c>
      <c r="O36" s="4">
        <v>208091.47650172201</v>
      </c>
      <c r="P36" s="4">
        <v>-31459.125286371502</v>
      </c>
      <c r="Q36" s="4">
        <v>208091.47650172201</v>
      </c>
    </row>
    <row r="37" spans="1:38" x14ac:dyDescent="0.25">
      <c r="A37" t="s">
        <v>31</v>
      </c>
      <c r="J37" s="5" t="s">
        <v>2</v>
      </c>
      <c r="K37" s="5">
        <v>-7.3562085986970498</v>
      </c>
      <c r="L37" s="5">
        <v>-0.32531091074056001</v>
      </c>
      <c r="M37" s="7">
        <v>0.74801936889750997</v>
      </c>
      <c r="N37" s="5">
        <v>-54.252400490916003</v>
      </c>
      <c r="O37" s="5">
        <v>39.5399832935219</v>
      </c>
      <c r="P37" s="5">
        <v>-54.252400490916003</v>
      </c>
      <c r="Q37" s="5">
        <v>39.5399832935219</v>
      </c>
    </row>
    <row r="38" spans="1:38" x14ac:dyDescent="0.25">
      <c r="A38" s="11" t="s">
        <v>0</v>
      </c>
      <c r="B38" s="11" t="s">
        <v>1</v>
      </c>
      <c r="C38" s="11"/>
      <c r="D38" s="11" t="s">
        <v>3</v>
      </c>
    </row>
    <row r="39" spans="1:38" x14ac:dyDescent="0.25">
      <c r="A39" s="9">
        <v>25</v>
      </c>
      <c r="B39" s="12">
        <f>D39*$T$35+$T$34</f>
        <v>73222.251679426263</v>
      </c>
      <c r="C39" s="9"/>
      <c r="D39" s="9">
        <v>1120</v>
      </c>
    </row>
    <row r="40" spans="1:38" x14ac:dyDescent="0.25">
      <c r="A40" s="9">
        <v>26</v>
      </c>
      <c r="B40" s="12">
        <f>D40*$T$35+$T$34</f>
        <v>80973.066030648624</v>
      </c>
      <c r="C40" s="9"/>
      <c r="D40" s="9">
        <v>1185</v>
      </c>
    </row>
    <row r="41" spans="1:38" x14ac:dyDescent="0.25">
      <c r="A41" s="9">
        <v>27</v>
      </c>
      <c r="B41" s="12">
        <f>D41*$T$35+$T$34</f>
        <v>80138.362946670823</v>
      </c>
      <c r="C41" s="9"/>
      <c r="D41" s="9">
        <v>1178</v>
      </c>
    </row>
    <row r="42" spans="1:38" x14ac:dyDescent="0.25">
      <c r="A42" s="9">
        <v>28</v>
      </c>
      <c r="B42" s="12">
        <f>D42*$T$35+$T$34</f>
        <v>83357.931984870869</v>
      </c>
      <c r="C42" s="9"/>
      <c r="D42" s="9">
        <v>1205</v>
      </c>
    </row>
    <row r="43" spans="1:38" x14ac:dyDescent="0.25">
      <c r="A43" s="9">
        <v>29</v>
      </c>
      <c r="B43" s="12">
        <f>D43*$T$35+$T$34</f>
        <v>82165.499007759732</v>
      </c>
      <c r="C43" s="9"/>
      <c r="D43" s="9">
        <v>1195</v>
      </c>
    </row>
  </sheetData>
  <mergeCells count="3">
    <mergeCell ref="AD19:AE19"/>
    <mergeCell ref="S20:T20"/>
    <mergeCell ref="J22:K22"/>
  </mergeCells>
  <pageMargins left="0.50972222222222197" right="0.50972222222222197" top="0.79027777777777797" bottom="0.79027777777777797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B2:D25 A1"/>
    </sheetView>
  </sheetViews>
  <sheetFormatPr defaultColWidth="8.7109375" defaultRowHeight="15" x14ac:dyDescent="0.25"/>
  <sheetData/>
  <pageMargins left="0.50972222222222197" right="0.50972222222222197" top="0.79027777777777797" bottom="0.79027777777777797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B2:D25 A1"/>
    </sheetView>
  </sheetViews>
  <sheetFormatPr defaultColWidth="8.7109375" defaultRowHeight="15" x14ac:dyDescent="0.25"/>
  <sheetData/>
  <pageMargins left="0.50972222222222197" right="0.50972222222222197" top="0.79027777777777797" bottom="0.79027777777777797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Gomes</dc:creator>
  <dc:description/>
  <cp:lastModifiedBy>Francisco Gomes</cp:lastModifiedBy>
  <cp:revision>4</cp:revision>
  <dcterms:created xsi:type="dcterms:W3CDTF">2020-05-24T10:16:56Z</dcterms:created>
  <dcterms:modified xsi:type="dcterms:W3CDTF">2020-05-26T13:45:04Z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ShareDoc">
    <vt:bool>false</vt:bool>
  </property>
</Properties>
</file>