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slicerCaches/slicerCache1.xml" ContentType="application/vnd.ms-excel.slicerCache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0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+xml"/>
  <Override PartName="/xl/timelines/timeline2.xml" ContentType="application/vnd.ms-excel.timelin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nha\Downloads\"/>
    </mc:Choice>
  </mc:AlternateContent>
  <xr:revisionPtr revIDLastSave="0" documentId="13_ncr:1_{0E9CB11D-6558-474F-81F4-3D14D6A8A119}" xr6:coauthVersionLast="47" xr6:coauthVersionMax="47" xr10:uidLastSave="{00000000-0000-0000-0000-000000000000}"/>
  <bookViews>
    <workbookView xWindow="28680" yWindow="-120" windowWidth="29040" windowHeight="15720" tabRatio="698" firstSheet="1" activeTab="10" xr2:uid="{F6D97A53-F63B-4272-A181-44B26E0B790F}"/>
  </bookViews>
  <sheets>
    <sheet name="Menu" sheetId="25" state="hidden" r:id="rId1"/>
    <sheet name="Produtos" sheetId="17" r:id="rId2"/>
    <sheet name="Vendedores" sheetId="28" r:id="rId3"/>
    <sheet name="Vendas" sheetId="16" state="hidden" r:id="rId4"/>
    <sheet name="Vendas Histórico" sheetId="40" r:id="rId5"/>
    <sheet name="Consultas" sheetId="24" state="hidden" r:id="rId6"/>
    <sheet name="DN_Vendedores" sheetId="38" r:id="rId7"/>
    <sheet name="DN_Produtos" sheetId="35" r:id="rId8"/>
    <sheet name="DN_Vendas" sheetId="37" r:id="rId9"/>
    <sheet name="Cadastros Auxiliares" sheetId="23" state="hidden" r:id="rId10"/>
    <sheet name="DN_Vendas_Hist" sheetId="41" r:id="rId11"/>
    <sheet name="Dashboard" sheetId="18" r:id="rId12"/>
    <sheet name="Dashboard Histórico" sheetId="39" r:id="rId13"/>
  </sheets>
  <definedNames>
    <definedName name="_xlnm._FilterDatabase" localSheetId="3" hidden="1">Vendas!$B$4:$E$86</definedName>
    <definedName name="_xlcn.WorksheetConnection_Meteora_Ecommerce_FINAL.xlsxTB_Vendas_Hist1" hidden="1">TB_Vendas_Hist[]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VendedoresA4D91" hidden="1">Vendedores!$A$4:$D$9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ExternalData_1" localSheetId="4" hidden="1">'Vendas Histórico'!$A$1:$H$253</definedName>
    <definedName name="Int_Nome_Produtos">#REF!</definedName>
    <definedName name="Int_Quantidade">#REF!</definedName>
    <definedName name="SegmentaçãodeDados_Categoria1">#N/A</definedName>
    <definedName name="Timeline_Data">#N/A</definedName>
    <definedName name="Timeline_Data1">#N/A</definedName>
  </definedNames>
  <calcPr calcId="191029"/>
  <pivotCaches>
    <pivotCache cacheId="518" r:id="rId14"/>
    <pivotCache cacheId="697" r:id="rId15"/>
    <pivotCache cacheId="701" r:id="rId16"/>
    <pivotCache cacheId="705" r:id="rId17"/>
    <pivotCache cacheId="708" r:id="rId18"/>
    <pivotCache cacheId="711" r:id="rId19"/>
  </pivotCaches>
  <extLst>
    <ext xmlns:x14="http://schemas.microsoft.com/office/spreadsheetml/2009/9/main" uri="{BBE1A952-AA13-448e-AADC-164F8A28A991}">
      <x14:slicerCaches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700" r:id="rId21"/>
        <pivotCache cacheId="704" r:id="rId22"/>
      </x15:timelineCachePivotCaches>
    </ext>
    <ext xmlns:x15="http://schemas.microsoft.com/office/spreadsheetml/2010/11/main" uri="{D0CA8CA8-9F24-4464-BF8E-62219DCF47F9}">
      <x15:timelineCacheRefs>
        <x15:timelineCacheRef r:id="rId23"/>
        <x15:timelineCacheRef r:id="rId24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_Ecommerce_FINAL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Range" toColumn="Código"/>
          <x15:modelRelationship fromTable="TB_Vendas_Hist" fromColumn="Vendedor" toTable="Range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Month Index)" columnId="Data (Month Index)" contentType="monthsindex" isSelected="1"/>
                <x16:calculatedTimeColumn columnName="Data (Month)" columnId="Data (Month)" contentType="months" isSelected="1"/>
              </x16:modelTimeGrouping>
              <x16:modelTimeGrouping tableName="TB_Vendas_Hist" columnName="Data" columnId="Data">
                <x16:calculatedTimeColumn columnName="Data (Year)" columnId="Data (Year)" contentType="years" isSelected="1"/>
                <x16:calculatedTimeColumn columnName="Data (Quarter)" columnId="Data (Quarter)" contentType="quarters" isSelected="1"/>
                <x16:calculatedTimeColumn columnName="Data (Month Index)" columnId="Data (Month Index)" contentType="monthsindex" isSelected="1"/>
                <x16:calculatedTimeColumn columnName="Data (Month)" columnId="Data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K6" i="41" l="1"/>
  <c r="K4" i="41"/>
  <c r="H6" i="41"/>
  <c r="H5" i="41"/>
  <c r="K5" i="41" s="1"/>
  <c r="H4" i="41"/>
  <c r="I6" i="37"/>
  <c r="I5" i="37"/>
  <c r="I4" i="37"/>
  <c r="BK4" i="39"/>
  <c r="AQ4" i="39"/>
  <c r="W4" i="39"/>
  <c r="I5" i="41" l="1"/>
  <c r="J5" i="41" s="1"/>
  <c r="I4" i="41"/>
  <c r="J4" i="41" s="1"/>
  <c r="I6" i="41"/>
  <c r="J6" i="41" s="1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AQ4" i="18"/>
  <c r="K6" i="37"/>
  <c r="K5" i="37"/>
  <c r="J6" i="37"/>
  <c r="J4" i="37"/>
  <c r="BK4" i="18"/>
  <c r="K4" i="37"/>
  <c r="J5" i="37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B7919-4F21-49F0-94E7-81461C6E1113}" keepAlive="1" name="Query - Vendas" description="Connection to the 'Vendas' query in the workbook." type="5" refreshedVersion="7" background="1" saveData="1">
    <dbPr connection="Provider=Microsoft.Mashup.OleDb.1;Data Source=$Workbook$;Location=Vendas;Extended Properties=&quot;&quot;" command="SELECT * FROM [Vendas]"/>
  </connection>
  <connection id="2" xr16:uid="{9F758E9F-3177-43C3-9A64-6AF02284F6F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4" xr16:uid="{C7E13675-7B1F-44E3-8864-3EB9FC65D6F9}" name="WorksheetConnection_Meteora Ecommerce.xlsx!TB_Vendas" type="102" refreshedVersion="7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5" xr16:uid="{EB01E42D-0B8A-4B2A-8E4B-37464721ED5F}" name="WorksheetConnection_Meteora_Ecommerce_FINAL.xlsx!TB_Vendas_Hist" type="102" refreshedVersion="7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_Ecommerce_FINAL.xlsxTB_Vendas_Hist1"/>
        </x15:connection>
      </ext>
    </extLst>
  </connection>
  <connection id="6" xr16:uid="{B62E3981-98B6-430C-ABE1-23206952376D}" name="WorksheetConnection_Vendedores!$A$4:$D$9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<sst xmlns="http://schemas.openxmlformats.org/spreadsheetml/2006/main" count="1317" uniqueCount="189">
  <si>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</si>
  <si>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</si>
  <si>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</si>
  <si>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</si>
  <si>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</si>
  <si>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</si>
  <si>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</si>
  <si>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</si>
  <si>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</si>
  <si>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</si>
  <si>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</si>
  <si>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</si>
  <si>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</si>
  <si>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</si>
  <si>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</si>
  <si>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</si>
  <si>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</si>
  <si>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</si>
  <si>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</si>
  <si>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</si>
  <si>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</si>
  <si>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</si>
  <si>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</si>
  <si>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</si>
  <si>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</si>
  <si>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</si>
  <si>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</si>
  <si>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</si>
  <si>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</si>
  <si>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</si>
  <si>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</si>
  <si>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</si>
  <si>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</si>
  <si>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</si>
  <si>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</si>
  <si>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</si>
  <si>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</si>
  <si>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</si>
  <si>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</si>
  <si>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</si>
  <si>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</si>
  <si>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</si>
  <si>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</si>
  <si>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</si>
  <si>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</si>
  <si>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</si>
  <si>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</si>
  <si>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</si>
  <si>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</si>
  <si>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</si>
  <si>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</si>
  <si>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</si>
  <si>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</si>
  <si>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</si>
  <si>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</si>
  <si>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</si>
  <si>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</si>
  <si>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</si>
  <si>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</si>
  <si>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</si>
  <si>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</si>
  <si>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</si>
  <si>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</si>
  <si>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</si>
  <si>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</si>
  <si>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</si>
  <si>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</si>
  <si>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</si>
  <si>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</si>
  <si>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</si>
  <si>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</si>
  <si>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</si>
  <si>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</si>
  <si>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</si>
  <si>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</si>
  <si>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</si>
  <si>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</si>
  <si>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</si>
  <si>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</si>
  <si>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</si>
  <si>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</si>
  <si>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</si>
  <si>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</si>
  <si>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</si>
  <si>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</si>
  <si>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</si>
  <si>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</si>
  <si>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</si>
  <si>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</si>
  <si>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</si>
  <si>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</si>
  <si>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</si>
  <si>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</si>
  <si>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</si>
  <si>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</si>
  <si>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</si>
  <si>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</si>
  <si>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</si>
  <si>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</si>
  <si>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</si>
  <si>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</si>
  <si>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</si>
  <si>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</si>
  <si>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</si>
  <si>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</si>
  <si>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</si>
  <si>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</si>
  <si>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</si>
  <si>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</si>
  <si>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</si>
  <si>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</si>
  <si>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</si>
  <si>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</si>
  <si>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</si>
  <si>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</si>
  <si>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</si>
  <si>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</si>
  <si>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</si>
  <si>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</si>
  <si>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</si>
  <si>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</si>
  <si>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</si>
  <si>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</si>
  <si>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</si>
  <si>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</si>
  <si>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</si>
  <si>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</si>
  <si>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</si>
  <si>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</si>
  <si>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</si>
  <si>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</si>
  <si>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</si>
  <si>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</si>
  <si>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</si>
  <si>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</si>
  <si>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</si>
  <si>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</si>
  <si>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</si>
  <si>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</si>
  <si>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</si>
  <si>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</si>
  <si>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</si>
  <si>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</si>
  <si>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</si>
  <si>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</si>
  <si>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</si>
  <si>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</si>
  <si>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</si>
  <si>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</si>
  <si>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</si>
  <si>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</si>
  <si>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</si>
  <si>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</si>
  <si>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</si>
  <si>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</si>
  <si>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</si>
  <si>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</si>
  <si>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</si>
  <si>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</si>
  <si>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</si>
  <si>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</si>
  <si>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</si>
  <si>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</si>
  <si>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</si>
  <si>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Contagem de Produtos</t>
  </si>
  <si>
    <t>Row Labels</t>
  </si>
  <si>
    <t>Grand Total</t>
  </si>
  <si>
    <t>jan</t>
  </si>
  <si>
    <t>fev</t>
  </si>
  <si>
    <t>mar</t>
  </si>
  <si>
    <t>abr</t>
  </si>
  <si>
    <t>mai</t>
  </si>
  <si>
    <t>jun</t>
  </si>
  <si>
    <t>jul</t>
  </si>
  <si>
    <t>ago</t>
  </si>
  <si>
    <t>Sum of Total</t>
  </si>
  <si>
    <t>Sum of Qtd</t>
  </si>
  <si>
    <t>Soma de Vendas</t>
  </si>
  <si>
    <t>% Categoria</t>
  </si>
  <si>
    <t>% Restante</t>
  </si>
  <si>
    <t>set</t>
  </si>
  <si>
    <t>out</t>
  </si>
  <si>
    <t>nov</t>
  </si>
  <si>
    <t>dez</t>
  </si>
  <si>
    <t>Totais vendas</t>
  </si>
  <si>
    <t>racking vendedores</t>
  </si>
  <si>
    <t>Totais</t>
  </si>
  <si>
    <t>%Categoria</t>
  </si>
  <si>
    <t>%Restante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</si>
</sst>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  <font>
      <b/>
      <sz val="22"/>
      <color theme="1"/>
      <name val="Montserra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1" fillId="0" borderId="0" xfId="0" applyFont="1" applyAlignment="1">
      <alignment horizontal="center"/>
    </xf>
    <xf numFmtId="0" fontId="13" fillId="2" borderId="19" xfId="3" applyFont="1" applyFill="1" applyBorder="1" applyAlignment="1">
      <alignment horizontal="center"/>
    </xf>
    <xf numFmtId="1" fontId="17" fillId="7" borderId="7" xfId="0" applyNumberFormat="1" applyFont="1" applyFill="1" applyBorder="1" applyAlignment="1">
      <alignment horizontal="center"/>
    </xf>
    <xf numFmtId="1" fontId="17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6" fillId="3" borderId="0" xfId="0" applyFont="1" applyFill="1"/>
    <xf numFmtId="0" fontId="1" fillId="7" borderId="0" xfId="0" applyFont="1" applyFill="1" applyAlignment="1">
      <alignment horizontal="center"/>
    </xf>
    <xf numFmtId="0" fontId="18" fillId="3" borderId="0" xfId="0" applyFont="1" applyFill="1" applyAlignment="1">
      <alignment vertical="center"/>
    </xf>
    <xf numFmtId="0" fontId="20" fillId="0" borderId="0" xfId="6" applyFont="1" applyFill="1" applyAlignment="1">
      <alignment horizontal="center"/>
    </xf>
    <xf numFmtId="0" fontId="21" fillId="3" borderId="0" xfId="0" applyFont="1" applyFill="1" applyAlignment="1">
      <alignment vertical="center"/>
    </xf>
    <xf numFmtId="0" fontId="22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2" fillId="7" borderId="27" xfId="0" applyFont="1" applyFill="1" applyBorder="1" applyAlignment="1">
      <alignment horizontal="center"/>
    </xf>
    <xf numFmtId="0" fontId="22" fillId="7" borderId="24" xfId="0" applyFont="1" applyFill="1" applyBorder="1" applyAlignment="1">
      <alignment horizontal="center" vertical="center"/>
    </xf>
    <xf numFmtId="0" fontId="13" fillId="2" borderId="16" xfId="3" applyFont="1" applyFill="1" applyBorder="1" applyAlignment="1">
      <alignment horizontal="center"/>
    </xf>
    <xf numFmtId="0" fontId="13" fillId="2" borderId="17" xfId="3" applyFont="1" applyFill="1" applyBorder="1" applyAlignment="1">
      <alignment horizontal="center"/>
    </xf>
    <xf numFmtId="0" fontId="13" fillId="2" borderId="21" xfId="3" applyFont="1" applyFill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4" fillId="0" borderId="1" xfId="0" applyNumberFormat="1" applyFont="1" applyBorder="1" applyAlignment="1">
      <alignment horizontal="center"/>
    </xf>
    <xf numFmtId="0" fontId="13" fillId="2" borderId="18" xfId="3" applyFont="1" applyFill="1" applyBorder="1" applyAlignment="1">
      <alignment horizontal="center"/>
    </xf>
    <xf numFmtId="9" fontId="14" fillId="0" borderId="7" xfId="5" applyFont="1" applyBorder="1" applyAlignment="1">
      <alignment horizontal="center" vertical="center"/>
    </xf>
    <xf numFmtId="0" fontId="13" fillId="2" borderId="28" xfId="3" applyFont="1" applyFill="1" applyBorder="1" applyAlignment="1">
      <alignment horizontal="center" vertical="center" wrapText="1"/>
    </xf>
    <xf numFmtId="0" fontId="13" fillId="2" borderId="28" xfId="3" applyFont="1" applyFill="1" applyBorder="1" applyAlignment="1">
      <alignment horizontal="center" vertical="center"/>
    </xf>
    <xf numFmtId="9" fontId="14" fillId="0" borderId="28" xfId="5" applyFont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1" fontId="17" fillId="7" borderId="2" xfId="0" applyNumberFormat="1" applyFont="1" applyFill="1" applyBorder="1" applyAlignment="1">
      <alignment horizontal="center"/>
    </xf>
    <xf numFmtId="1" fontId="17" fillId="7" borderId="4" xfId="0" applyNumberFormat="1" applyFont="1" applyFill="1" applyBorder="1" applyAlignment="1">
      <alignment horizontal="center"/>
    </xf>
    <xf numFmtId="1" fontId="14" fillId="0" borderId="5" xfId="0" applyNumberFormat="1" applyFont="1" applyBorder="1" applyAlignment="1">
      <alignment horizontal="center"/>
    </xf>
    <xf numFmtId="9" fontId="14" fillId="0" borderId="3" xfId="5" applyFont="1" applyBorder="1" applyAlignment="1">
      <alignment horizontal="center"/>
    </xf>
    <xf numFmtId="9" fontId="14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2" fillId="7" borderId="22" xfId="0" applyFont="1" applyFill="1" applyBorder="1" applyAlignment="1">
      <alignment horizontal="center"/>
    </xf>
    <xf numFmtId="0" fontId="15" fillId="2" borderId="25" xfId="3" applyFont="1" applyFill="1" applyBorder="1" applyAlignment="1">
      <alignment horizontal="right"/>
    </xf>
    <xf numFmtId="0" fontId="15" fillId="2" borderId="11" xfId="3" applyFont="1" applyFill="1" applyBorder="1" applyAlignment="1">
      <alignment horizontal="right"/>
    </xf>
    <xf numFmtId="0" fontId="15" fillId="2" borderId="26" xfId="3" applyFont="1" applyFill="1" applyBorder="1" applyAlignment="1">
      <alignment horizontal="right"/>
    </xf>
    <xf numFmtId="0" fontId="15" fillId="2" borderId="29" xfId="3" applyFont="1" applyFill="1" applyBorder="1" applyAlignment="1">
      <alignment horizontal="right"/>
    </xf>
    <xf numFmtId="14" fontId="22" fillId="7" borderId="22" xfId="0" applyNumberFormat="1" applyFont="1" applyFill="1" applyBorder="1" applyAlignment="1">
      <alignment horizontal="center"/>
    </xf>
    <xf numFmtId="165" fontId="22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4" fillId="0" borderId="0" xfId="0" applyFont="1"/>
    <xf numFmtId="0" fontId="13" fillId="2" borderId="8" xfId="3" applyFont="1" applyFill="1" applyBorder="1" applyAlignment="1">
      <alignment horizontal="center" vertical="center" wrapText="1"/>
    </xf>
    <xf numFmtId="0" fontId="13" fillId="2" borderId="30" xfId="3" applyFont="1" applyFill="1" applyBorder="1" applyAlignment="1">
      <alignment horizontal="center" vertical="center" wrapText="1"/>
    </xf>
    <xf numFmtId="0" fontId="14" fillId="0" borderId="28" xfId="5" applyNumberFormat="1" applyFont="1" applyBorder="1" applyAlignment="1">
      <alignment horizontal="center" vertical="center"/>
    </xf>
    <xf numFmtId="165" fontId="22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5" fillId="2" borderId="0" xfId="3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2" borderId="0" xfId="3" applyFont="1" applyFill="1" applyBorder="1" applyAlignment="1">
      <alignment horizontal="center" vertical="center" wrapText="1"/>
    </xf>
    <xf numFmtId="9" fontId="24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6" fillId="0" borderId="0" xfId="0" applyFont="1" applyAlignment="1">
      <alignment horizontal="left"/>
    </xf>
    <xf numFmtId="165" fontId="26" fillId="0" borderId="0" xfId="0" applyNumberFormat="1" applyFont="1"/>
    <xf numFmtId="0" fontId="0" fillId="0" borderId="0" xfId="0" applyNumberFormat="1"/>
    <xf numFmtId="0" fontId="2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7" borderId="23" xfId="0" applyNumberFormat="1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14" fontId="0" fillId="0" borderId="0" xfId="0" applyNumberFormat="1"/>
    <xf numFmtId="0" fontId="6" fillId="0" borderId="0" xfId="0" applyFon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1" fillId="3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27" fillId="0" borderId="8" xfId="4" applyNumberFormat="1" applyFont="1" applyBorder="1" applyAlignment="1">
      <alignment horizontal="center"/>
    </xf>
    <xf numFmtId="165" fontId="27" fillId="0" borderId="9" xfId="4" applyNumberFormat="1" applyFont="1" applyBorder="1" applyAlignment="1">
      <alignment horizontal="center"/>
    </xf>
    <xf numFmtId="165" fontId="27" fillId="0" borderId="10" xfId="4" applyNumberFormat="1" applyFont="1" applyBorder="1" applyAlignment="1">
      <alignment horizontal="center"/>
    </xf>
    <xf numFmtId="165" fontId="27" fillId="0" borderId="11" xfId="4" applyNumberFormat="1" applyFont="1" applyBorder="1" applyAlignment="1">
      <alignment horizontal="center"/>
    </xf>
    <xf numFmtId="165" fontId="27" fillId="0" borderId="0" xfId="4" applyNumberFormat="1" applyFont="1" applyBorder="1" applyAlignment="1">
      <alignment horizontal="center"/>
    </xf>
    <xf numFmtId="165" fontId="27" fillId="0" borderId="12" xfId="4" applyNumberFormat="1" applyFont="1" applyBorder="1" applyAlignment="1">
      <alignment horizontal="center"/>
    </xf>
    <xf numFmtId="165" fontId="27" fillId="0" borderId="13" xfId="4" applyNumberFormat="1" applyFont="1" applyBorder="1" applyAlignment="1">
      <alignment horizontal="center"/>
    </xf>
    <xf numFmtId="165" fontId="27" fillId="0" borderId="14" xfId="4" applyNumberFormat="1" applyFont="1" applyBorder="1" applyAlignment="1">
      <alignment horizontal="center"/>
    </xf>
    <xf numFmtId="165" fontId="27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9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0" xfId="5" applyFont="1" applyBorder="1"/>
    <xf numFmtId="9" fontId="0" fillId="0" borderId="0" xfId="0" applyNumberFormat="1" applyBorder="1"/>
    <xf numFmtId="165" fontId="0" fillId="0" borderId="12" xfId="0" applyNumberFormat="1" applyBorder="1"/>
    <xf numFmtId="0" fontId="0" fillId="0" borderId="13" xfId="0" applyBorder="1"/>
    <xf numFmtId="9" fontId="0" fillId="0" borderId="14" xfId="5" applyFont="1" applyBorder="1"/>
    <xf numFmtId="9" fontId="0" fillId="0" borderId="14" xfId="0" applyNumberFormat="1" applyBorder="1"/>
    <xf numFmtId="165" fontId="0" fillId="0" borderId="15" xfId="0" applyNumberFormat="1" applyBorder="1"/>
  </cellXfs>
  <cellStyles count="7">
    <cellStyle name="Accent4" xfId="1" builtinId="41" customBuiltin="1"/>
    <cellStyle name="Cabeçalho Meteora" xfId="3" xr:uid="{43DBFFA1-791E-423B-B2A6-377CC2810274}"/>
    <cellStyle name="Currency" xfId="4" builtinId="4"/>
    <cellStyle name="Hyperlink" xfId="6" builtinId="8"/>
    <cellStyle name="Normal" xfId="0" builtinId="0"/>
    <cellStyle name="Percent" xfId="5" builtinId="5"/>
    <cellStyle name="Título Meteora" xfId="2" xr:uid="{52F1EA3C-B23E-4AE6-AE73-27AD9F7C9021}"/>
  </cellStyles>
  <dxfs count="30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onnections" Target="connections.xml"/><Relationship Id="rId39" Type="http://schemas.openxmlformats.org/officeDocument/2006/relationships/customXml" Target="../customXml/item8.xml"/><Relationship Id="rId21" Type="http://schemas.openxmlformats.org/officeDocument/2006/relationships/pivotCacheDefinition" Target="pivotCache/pivotCacheDefinition7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50" Type="http://schemas.openxmlformats.org/officeDocument/2006/relationships/customXml" Target="../customXml/item19.xml"/><Relationship Id="rId55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eetMetadata" Target="metadata.xml"/><Relationship Id="rId11" Type="http://schemas.openxmlformats.org/officeDocument/2006/relationships/worksheet" Target="worksheets/sheet11.xml"/><Relationship Id="rId24" Type="http://schemas.microsoft.com/office/2011/relationships/timelineCache" Target="timelineCaches/timelineCache2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3" Type="http://schemas.openxmlformats.org/officeDocument/2006/relationships/customXml" Target="../customXml/item22.xml"/><Relationship Id="rId58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8.xml"/><Relationship Id="rId27" Type="http://schemas.openxmlformats.org/officeDocument/2006/relationships/styles" Target="style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56" Type="http://schemas.openxmlformats.org/officeDocument/2006/relationships/customXml" Target="../customXml/item2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59" Type="http://schemas.openxmlformats.org/officeDocument/2006/relationships/customXml" Target="../customXml/item28.xml"/><Relationship Id="rId20" Type="http://schemas.microsoft.com/office/2007/relationships/slicerCache" Target="slicerCaches/slicerCache1.xml"/><Relationship Id="rId41" Type="http://schemas.openxmlformats.org/officeDocument/2006/relationships/customXml" Target="../customXml/item10.xml"/><Relationship Id="rId54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11/relationships/timelineCache" Target="timelineCaches/timelineCache1.xml"/><Relationship Id="rId28" Type="http://schemas.openxmlformats.org/officeDocument/2006/relationships/sharedStrings" Target="sharedString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57" Type="http://schemas.openxmlformats.org/officeDocument/2006/relationships/customXml" Target="../customXml/item26.xml"/><Relationship Id="rId10" Type="http://schemas.openxmlformats.org/officeDocument/2006/relationships/worksheet" Target="worksheets/sheet10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52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[Meteora_Ecommerce_FINAL.xlsx]DN_Vendas!TBDN_Vendas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_("R$"* #,##0.00_);_("R$"* \(#,##0.00\);_("R$"* "-"??_);_(@_)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3-4165-8219-87212DAFA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302783"/>
        <c:axId val="1176303199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Sum of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F3-4165-8219-87212DAFA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814479"/>
        <c:axId val="1211818223"/>
      </c:lineChart>
      <c:catAx>
        <c:axId val="117630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6303199"/>
        <c:crosses val="autoZero"/>
        <c:auto val="1"/>
        <c:lblAlgn val="ctr"/>
        <c:lblOffset val="100"/>
        <c:noMultiLvlLbl val="0"/>
      </c:catAx>
      <c:valAx>
        <c:axId val="11763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6302783"/>
        <c:crosses val="autoZero"/>
        <c:crossBetween val="between"/>
      </c:valAx>
      <c:valAx>
        <c:axId val="12118182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1814479"/>
        <c:crosses val="max"/>
        <c:crossBetween val="between"/>
      </c:valAx>
      <c:catAx>
        <c:axId val="12118144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818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[Meteora_Ecommerce_FINAL.xlsx]DN_Vendedores!TBDN_Vendedores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_("R$"* #,##0.00_);_("R$"* \(#,##0.00\);_("R$"* "-"??_);_(@_)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A-422B-9BBD-C4BD2283449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82946895"/>
        <c:axId val="1182949391"/>
      </c:barChart>
      <c:catAx>
        <c:axId val="1182946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2949391"/>
        <c:crosses val="autoZero"/>
        <c:auto val="1"/>
        <c:lblAlgn val="ctr"/>
        <c:lblOffset val="100"/>
        <c:noMultiLvlLbl val="0"/>
      </c:catAx>
      <c:valAx>
        <c:axId val="1182949391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18294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5E-4B96-BF40-FBB09C154A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5E-4B96-BF40-FBB09C154A70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5E-4B96-BF40-FBB09C154A7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7F2-4924-B0BA-5D4FA78CED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7F2-4924-B0BA-5D4FA78CED29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F2-4924-B0BA-5D4FA78CED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9E9-4C4B-8D84-D4CE07D3B9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9E9-4C4B-8D84-D4CE07D3B95A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E9-4C4B-8D84-D4CE07D3B95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[Meteora_Ecommerce_FINAL.xlsx]DN_Vendas_Hist!TBDN_Vendas_Hist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8969348734735759E-2"/>
              <c:y val="-0.15294012560535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896934873473578E-2"/>
              <c:y val="-0.145476908394591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DN_Vendas_Hist!$B$3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DN_Vendas_Hist!$A$4:$A$16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DN_Vendas_Hist!$B$4:$B$16</c:f>
              <c:numCache>
                <c:formatCode>_("R$"* #,##0.00_);_("R$"* \(#,##0.00\);_("R$"* "-"??_);_(@_)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5-4C5A-BB9C-9FE4CD600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2342943"/>
        <c:axId val="1672359583"/>
      </c:barChart>
      <c:lineChart>
        <c:grouping val="standard"/>
        <c:varyColors val="0"/>
        <c:ser>
          <c:idx val="1"/>
          <c:order val="1"/>
          <c:tx>
            <c:strRef>
              <c:f>DN_Vendas_Hist!$C$3</c:f>
              <c:strCache>
                <c:ptCount val="1"/>
                <c:pt idx="0">
                  <c:v>Sum of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8969348734735759E-2"/>
                  <c:y val="-0.15294012560535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85-4C5A-BB9C-9FE4CD60097E}"/>
                </c:ext>
              </c:extLst>
            </c:dLbl>
            <c:dLbl>
              <c:idx val="4"/>
              <c:layout>
                <c:manualLayout>
                  <c:x val="-1.896934873473578E-2"/>
                  <c:y val="-0.1454769083945914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85-4C5A-BB9C-9FE4CD6009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DN_Vendas_Hist!$A$4:$A$16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DN_Vendas_Hist!$C$4:$C$16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5-4C5A-BB9C-9FE4CD600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355007"/>
        <c:axId val="1672351263"/>
      </c:lineChart>
      <c:catAx>
        <c:axId val="167234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2359583"/>
        <c:crosses val="autoZero"/>
        <c:auto val="1"/>
        <c:lblAlgn val="ctr"/>
        <c:lblOffset val="100"/>
        <c:noMultiLvlLbl val="0"/>
      </c:catAx>
      <c:valAx>
        <c:axId val="167235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2342943"/>
        <c:crosses val="autoZero"/>
        <c:crossBetween val="between"/>
      </c:valAx>
      <c:valAx>
        <c:axId val="16723512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2355007"/>
        <c:crosses val="max"/>
        <c:crossBetween val="between"/>
      </c:valAx>
      <c:catAx>
        <c:axId val="16723550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2351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[Meteora_Ecommerce_FINAL.xlsx]DN_Vendas_Hist!PivotTable16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DN_Vendas_Hist!$F$3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DN_Vendas_Hist!$E$4:$E$9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DN_Vendas_Hist!$F$4:$F$9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9-44A9-A5AC-DAACE2EAE0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13354799"/>
        <c:axId val="1187473023"/>
      </c:barChart>
      <c:catAx>
        <c:axId val="1113354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7473023"/>
        <c:crosses val="autoZero"/>
        <c:auto val="1"/>
        <c:lblAlgn val="ctr"/>
        <c:lblOffset val="100"/>
        <c:noMultiLvlLbl val="0"/>
      </c:catAx>
      <c:valAx>
        <c:axId val="1187473023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11335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0</xdr:row>
      <xdr:rowOff>28575</xdr:rowOff>
    </xdr:from>
    <xdr:to>
      <xdr:col>2</xdr:col>
      <xdr:colOff>784224</xdr:colOff>
      <xdr:row>0</xdr:row>
      <xdr:rowOff>416559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28575"/>
          <a:ext cx="387984" cy="387984"/>
        </a:xfrm>
        <a:prstGeom prst="rect">
          <a:avLst/>
        </a:prstGeom>
      </xdr:spPr>
    </xdr:pic>
    <xdr:clientData/>
  </xdr:twoCellAnchor>
  <xdr:twoCellAnchor editAs="absolute">
    <xdr:from>
      <xdr:col>9</xdr:col>
      <xdr:colOff>112394</xdr:colOff>
      <xdr:row>0</xdr:row>
      <xdr:rowOff>87630</xdr:rowOff>
    </xdr:from>
    <xdr:to>
      <xdr:col>9</xdr:col>
      <xdr:colOff>829627</xdr:colOff>
      <xdr:row>0</xdr:row>
      <xdr:rowOff>396240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624840</xdr:colOff>
      <xdr:row>0</xdr:row>
      <xdr:rowOff>87630</xdr:rowOff>
    </xdr:from>
    <xdr:to>
      <xdr:col>8</xdr:col>
      <xdr:colOff>514350</xdr:colOff>
      <xdr:row>0</xdr:row>
      <xdr:rowOff>396240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403226</xdr:colOff>
      <xdr:row>0</xdr:row>
      <xdr:rowOff>87630</xdr:rowOff>
    </xdr:from>
    <xdr:to>
      <xdr:col>7</xdr:col>
      <xdr:colOff>517208</xdr:colOff>
      <xdr:row>0</xdr:row>
      <xdr:rowOff>396240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583565</xdr:colOff>
      <xdr:row>0</xdr:row>
      <xdr:rowOff>87630</xdr:rowOff>
    </xdr:from>
    <xdr:to>
      <xdr:col>6</xdr:col>
      <xdr:colOff>307023</xdr:colOff>
      <xdr:row>0</xdr:row>
      <xdr:rowOff>396240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19050</xdr:colOff>
      <xdr:row>5</xdr:row>
      <xdr:rowOff>53800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20002</xdr:rowOff>
    </xdr:from>
    <xdr:to>
      <xdr:col>79</xdr:col>
      <xdr:colOff>118109</xdr:colOff>
      <xdr:row>23</xdr:row>
      <xdr:rowOff>100965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0EB3E3-6FE5-4E50-BBCE-BA03B2EF0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7621</xdr:colOff>
      <xdr:row>38</xdr:row>
      <xdr:rowOff>24179</xdr:rowOff>
    </xdr:from>
    <xdr:to>
      <xdr:col>79</xdr:col>
      <xdr:colOff>125143</xdr:colOff>
      <xdr:row>56</xdr:row>
      <xdr:rowOff>101991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3B3345AA-68BD-4450-B12A-242DA2CDA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1905</xdr:colOff>
      <xdr:row>24</xdr:row>
      <xdr:rowOff>113712</xdr:rowOff>
    </xdr:from>
    <xdr:to>
      <xdr:col>79</xdr:col>
      <xdr:colOff>117230</xdr:colOff>
      <xdr:row>34</xdr:row>
      <xdr:rowOff>87922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Data">
              <a:extLst>
                <a:ext uri="{FF2B5EF4-FFF2-40B4-BE49-F238E27FC236}">
                  <a16:creationId xmlns:a16="http://schemas.microsoft.com/office/drawing/2014/main" id="{90DC1402-BDE0-4DFF-8D36-02B0284786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674" y="3103097"/>
              <a:ext cx="10270441" cy="12235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27</xdr:col>
      <xdr:colOff>42643</xdr:colOff>
      <xdr:row>38</xdr:row>
      <xdr:rowOff>16558</xdr:rowOff>
    </xdr:from>
    <xdr:to>
      <xdr:col>39</xdr:col>
      <xdr:colOff>127458</xdr:colOff>
      <xdr:row>56</xdr:row>
      <xdr:rowOff>98767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11938F76-0E8D-4B09-AAC7-7E570E41B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9230</xdr:colOff>
      <xdr:row>38</xdr:row>
      <xdr:rowOff>15240</xdr:rowOff>
    </xdr:from>
    <xdr:to>
      <xdr:col>14</xdr:col>
      <xdr:colOff>80709</xdr:colOff>
      <xdr:row>56</xdr:row>
      <xdr:rowOff>94664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B8F9F858-252A-4D82-8EA5-FA2251090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94736</xdr:colOff>
      <xdr:row>38</xdr:row>
      <xdr:rowOff>16046</xdr:rowOff>
    </xdr:from>
    <xdr:to>
      <xdr:col>27</xdr:col>
      <xdr:colOff>32426</xdr:colOff>
      <xdr:row>56</xdr:row>
      <xdr:rowOff>110617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5D3D4D85-2510-4CA4-BD14-C7AA0FB9E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5421</xdr:colOff>
      <xdr:row>45</xdr:row>
      <xdr:rowOff>76787</xdr:rowOff>
    </xdr:from>
    <xdr:to>
      <xdr:col>24</xdr:col>
      <xdr:colOff>47478</xdr:colOff>
      <xdr:row>51</xdr:row>
      <xdr:rowOff>109905</xdr:rowOff>
    </xdr:to>
    <xdr:sp macro="" textlink="DN_Vendas!J6">
      <xdr:nvSpPr>
        <xdr:cNvPr id="9" name="TextBox 8">
          <a:extLst>
            <a:ext uri="{FF2B5EF4-FFF2-40B4-BE49-F238E27FC236}">
              <a16:creationId xmlns:a16="http://schemas.microsoft.com/office/drawing/2014/main" id="{0E83ADA0-D672-47C8-BBEE-A16148421CEB}"/>
            </a:ext>
          </a:extLst>
        </xdr:cNvPr>
        <xdr:cNvSpPr txBox="1"/>
      </xdr:nvSpPr>
      <xdr:spPr>
        <a:xfrm>
          <a:off x="2379344" y="5681883"/>
          <a:ext cx="833365" cy="780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8801EF8-4C4C-4C52-80CE-B40ADAC545C8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73%</a:t>
          </a:fld>
          <a:endParaRPr lang="pt-BR" sz="2000" b="1"/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0.24983</cdr:x>
      <cdr:y>0.36125</cdr:y>
    </cdr:from>
    <cdr:to>
      <cdr:x>0.77652</cdr:x>
      <cdr:y>0.76292</cdr:y>
    </cdr:to>
    <cdr:sp macro="" textlink="DN_Vendas!$J$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2AD56C9-9198-4BE7-8171-082149F7D3ED}"/>
            </a:ext>
          </a:extLst>
        </cdr:cNvPr>
        <cdr:cNvSpPr txBox="1"/>
      </cdr:nvSpPr>
      <cdr:spPr>
        <a:xfrm xmlns:a="http://schemas.openxmlformats.org/drawingml/2006/main">
          <a:off x="417048" y="836882"/>
          <a:ext cx="879231" cy="930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436D69B-8E72-494F-8BD1-9652A453C5C3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11%</a:t>
          </a:fld>
          <a:endParaRPr lang="pt-BR" sz="2000" b="1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0.33877</cdr:x>
      <cdr:y>0.46838</cdr:y>
    </cdr:from>
    <cdr:to>
      <cdr:x>0.75958</cdr:x>
      <cdr:y>0.69562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72197F3-84C6-404A-BFAD-328A87252A80}"/>
            </a:ext>
          </a:extLst>
        </cdr:cNvPr>
        <cdr:cNvSpPr txBox="1"/>
      </cdr:nvSpPr>
      <cdr:spPr>
        <a:xfrm xmlns:a="http://schemas.openxmlformats.org/drawingml/2006/main">
          <a:off x="560365" y="1087316"/>
          <a:ext cx="696058" cy="5275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0.27676</cdr:x>
      <cdr:y>0.40841</cdr:y>
    </cdr:from>
    <cdr:to>
      <cdr:x>0.72415</cdr:x>
      <cdr:y>0.7114</cdr:y>
    </cdr:to>
    <cdr:sp macro="" textlink="DN_Vendas!$J$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96D3B35-64F6-4331-926C-53B6ADD8C406}"/>
            </a:ext>
          </a:extLst>
        </cdr:cNvPr>
        <cdr:cNvSpPr txBox="1"/>
      </cdr:nvSpPr>
      <cdr:spPr>
        <a:xfrm xmlns:a="http://schemas.openxmlformats.org/drawingml/2006/main">
          <a:off x="457788" y="948104"/>
          <a:ext cx="740019" cy="703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12A91F21-4ED2-4050-8EC0-6D813F6E4FDF}" type="TxLink">
            <a:rPr lang="en-US" sz="2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16%</a:t>
          </a:fld>
          <a:endParaRPr lang="pt-BR" sz="2000" b="1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19050</xdr:colOff>
      <xdr:row>5</xdr:row>
      <xdr:rowOff>53800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6B9CE0A6-7F1C-4F3D-9F1F-16C680363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8940" cy="429084"/>
        </a:xfrm>
        <a:prstGeom prst="rect">
          <a:avLst/>
        </a:prstGeom>
      </xdr:spPr>
    </xdr:pic>
    <xdr:clientData/>
  </xdr:twoCellAnchor>
  <xdr:twoCellAnchor>
    <xdr:from>
      <xdr:col>2</xdr:col>
      <xdr:colOff>9819</xdr:colOff>
      <xdr:row>10</xdr:row>
      <xdr:rowOff>12528</xdr:rowOff>
    </xdr:from>
    <xdr:to>
      <xdr:col>79</xdr:col>
      <xdr:colOff>124850</xdr:colOff>
      <xdr:row>23</xdr:row>
      <xdr:rowOff>102577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F5F9B-87AC-4E01-96F1-BCE29C8B2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7328</xdr:colOff>
      <xdr:row>24</xdr:row>
      <xdr:rowOff>99058</xdr:rowOff>
    </xdr:from>
    <xdr:to>
      <xdr:col>80</xdr:col>
      <xdr:colOff>0</xdr:colOff>
      <xdr:row>34</xdr:row>
      <xdr:rowOff>55536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Data 1">
              <a:extLst>
                <a:ext uri="{FF2B5EF4-FFF2-40B4-BE49-F238E27FC236}">
                  <a16:creationId xmlns:a16="http://schemas.microsoft.com/office/drawing/2014/main" id="{6BA8F788-49E4-4EDA-AB10-55FFD536F4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002" y="3084633"/>
              <a:ext cx="10277767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42</xdr:col>
      <xdr:colOff>7913</xdr:colOff>
      <xdr:row>38</xdr:row>
      <xdr:rowOff>17291</xdr:rowOff>
    </xdr:from>
    <xdr:to>
      <xdr:col>79</xdr:col>
      <xdr:colOff>109903</xdr:colOff>
      <xdr:row>56</xdr:row>
      <xdr:rowOff>107999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1E7545B8-BA01-4D65-8426-AB0753ACC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ávia Fernanda" refreshedDate="45342.785693865742" backgroundQuery="1" createdVersion="7" refreshedVersion="7" minRefreshableVersion="3" recordCount="0" supportSubquery="1" supportAdvancedDrill="1" xr:uid="{DFA97CD2-0F49-49DF-A341-DD9681BBE3EB}">
  <cacheSource type="external" connectionId="2"/>
  <cacheFields count="2">
    <cacheField name="[Range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um of Total 2]" caption="Sum of Total 2" numFmtId="0" hierarchy="39" level="32767"/>
  </cacheFields>
  <cacheHierarchies count="51">
    <cacheHierarchy uniqueName="[Range].[Código]" caption="Código" attribute="1" defaultMemberUniqueName="[Range].[Código].[All]" allUniqueName="[Range].[Código].[All]" dimensionUniqueName="[Range]" displayFolder="" count="0" memberValueDatatype="130" unbalanced="0"/>
    <cacheHierarchy uniqueName="[Range].[Vendedor]" caption="Vendedor" attribute="1" defaultMemberUniqueName="[Range].[Vendedor].[All]" allUniqueName="[Range].[Vendedor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idade]" caption="Cidade" attribute="1" defaultMemberUniqueName="[Range].[Cidade].[All]" allUniqueName="[Range].[Cidade].[All]" dimensionUniqueName="[Range]" displayFolder="" count="0" memberValueDatatype="130" unbalanced="0"/>
    <cacheHierarchy uniqueName="[Range].[Desc. Máximo]" caption="Desc. Máximo" attribute="1" defaultMemberUniqueName="[Range].[Desc. Máximo].[All]" allUniqueName="[Range].[Desc. Máximo].[All]" dimensionUniqueName="[Range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onth)]" caption="Data (Month)" attribute="1" defaultMemberUniqueName="[TB_Vendas].[Data (Month)].[All]" allUniqueName="[TB_Vendas].[Data (Month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Year)]" caption="Data (Year)" attribute="1" defaultMemberUniqueName="[TB_Vendas_Hist].[Data (Year)].[All]" allUniqueName="[TB_Vendas_Hist].[Data (Year)].[All]" dimensionUniqueName="[TB_Vendas_Hist]" displayFolder="" count="0" memberValueDatatype="130" unbalanced="0"/>
    <cacheHierarchy uniqueName="[TB_Vendas_Hist].[Data (Quarter)]" caption="Data (Quarter)" attribute="1" defaultMemberUniqueName="[TB_Vendas_Hist].[Data (Quarter)].[All]" allUniqueName="[TB_Vendas_Hist].[Data (Quarter)].[All]" dimensionUniqueName="[TB_Vendas_Hist]" displayFolder="" count="0" memberValueDatatype="130" unbalanced="0"/>
    <cacheHierarchy uniqueName="[TB_Vendas_Hist].[Data (Month)]" caption="Data (Month)" attribute="1" defaultMemberUniqueName="[TB_Vendas_Hist].[Data (Month)].[All]" allUniqueName="[TB_Vendas_Hist].[Data (Month)].[All]" dimensionUniqueName="[TB_Vendas_Hist]" displayFolder="" count="0" memberValueDatatype="130" unbalanced="0"/>
    <cacheHierarchy uniqueName="[TB_Vendas].[Data (Month Index)]" caption="Data (Month Index)" attribute="1" defaultMemberUniqueName="[TB_Vendas].[Data (Month Index)].[All]" allUniqueName="[TB_Vendas].[Data (Month Index)].[All]" dimensionUniqueName="[TB_Vendas]" displayFolder="" count="0" memberValueDatatype="20" unbalanced="0" hidden="1"/>
    <cacheHierarchy uniqueName="[TB_Vendas_Hist].[Data (Month Index)]" caption="Data (Month Index)" attribute="1" defaultMemberUniqueName="[TB_Vendas_Hist].[Data (Month Index)].[All]" allUniqueName="[TB_Vendas_Hist].[Data (Month Index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]" caption="Sum of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Total 2]" caption="Sum of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Qtd]" caption="Sum of Qtd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asure 1]" caption="Measure 1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Range]" caption="__XL_Count Range" measure="1" displayFolder="" measureGroup="Range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measure="1" name="Measures" uniqueName="[Measures]" caption="Measures"/>
    <dimension name="Range" uniqueName="[Range]" caption="Range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Range" caption="Range"/>
    <measureGroup name="TB_Produtos" caption="TB_Produtos"/>
    <measureGroup name="TB_Vendas" caption="TB_Vendas"/>
    <measureGroup name="TB_Vendas_Hist" caption="TB_Vendas_Hist"/>
  </measureGroups>
  <maps count="8">
    <map measureGroup="0" dimension="1"/>
    <map measureGroup="1" dimension="2"/>
    <map measureGroup="2" dimension="1"/>
    <map measureGroup="2" dimension="2"/>
    <map measureGroup="2" dimension="3"/>
    <map measureGroup="3" dimension="1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ávia Fernanda" refreshedDate="45342.785698958331" backgroundQuery="1" createdVersion="7" refreshedVersion="7" minRefreshableVersion="3" recordCount="0" supportSubquery="1" supportAdvancedDrill="1" xr:uid="{A729A29A-2451-4EBE-9287-23D1915240A1}">
  <cacheSource type="external" connectionId="2"/>
  <cacheFields count="3">
    <cacheField name="[TB_Vendas_Hist].[Data (Month)].[Data (Month)]" caption="Data (Month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um of Total 2]" caption="Sum of Total 2" numFmtId="0" hierarchy="39" level="32767"/>
    <cacheField name="[Measures].[Sum of Qtd]" caption="Sum of Qtd" numFmtId="0" hierarchy="40" level="32767"/>
  </cacheFields>
  <cacheHierarchies count="51">
    <cacheHierarchy uniqueName="[Range].[Código]" caption="Código" attribute="1" defaultMemberUniqueName="[Range].[Código].[All]" allUniqueName="[Range].[Código].[All]" dimensionUniqueName="[Range]" displayFolder="" count="0" memberValueDatatype="130" unbalanced="0"/>
    <cacheHierarchy uniqueName="[Range].[Vendedor]" caption="Vendedor" attribute="1" defaultMemberUniqueName="[Range].[Vendedor].[All]" allUniqueName="[Range].[Vendedor].[All]" dimensionUniqueName="[Range]" displayFolder="" count="0" memberValueDatatype="130" unbalanced="0"/>
    <cacheHierarchy uniqueName="[Range].[Cidade]" caption="Cidade" attribute="1" defaultMemberUniqueName="[Range].[Cidade].[All]" allUniqueName="[Range].[Cidade].[All]" dimensionUniqueName="[Range]" displayFolder="" count="0" memberValueDatatype="130" unbalanced="0"/>
    <cacheHierarchy uniqueName="[Range].[Desc. Máximo]" caption="Desc. Máximo" attribute="1" defaultMemberUniqueName="[Range].[Desc. Máximo].[All]" allUniqueName="[Range].[Desc. Máximo].[All]" dimensionUniqueName="[Range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onth)]" caption="Data (Month)" attribute="1" defaultMemberUniqueName="[TB_Vendas].[Data (Month)].[All]" allUniqueName="[TB_Vendas].[Data (Month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2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Year)]" caption="Data (Year)" attribute="1" defaultMemberUniqueName="[TB_Vendas_Hist].[Data (Year)].[All]" allUniqueName="[TB_Vendas_Hist].[Data (Year)].[All]" dimensionUniqueName="[TB_Vendas_Hist]" displayFolder="" count="0" memberValueDatatype="130" unbalanced="0"/>
    <cacheHierarchy uniqueName="[TB_Vendas_Hist].[Data (Quarter)]" caption="Data (Quarter)" attribute="1" defaultMemberUniqueName="[TB_Vendas_Hist].[Data (Quarter)].[All]" allUniqueName="[TB_Vendas_Hist].[Data (Quarter)].[All]" dimensionUniqueName="[TB_Vendas_Hist]" displayFolder="" count="0" memberValueDatatype="130" unbalanced="0"/>
    <cacheHierarchy uniqueName="[TB_Vendas_Hist].[Data (Month)]" caption="Data (Month)" attribute="1" defaultMemberUniqueName="[TB_Vendas_Hist].[Data (Month)].[All]" allUniqueName="[TB_Vendas_Hist].[Data (Month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Month Index)]" caption="Data (Month Index)" attribute="1" defaultMemberUniqueName="[TB_Vendas].[Data (Month Index)].[All]" allUniqueName="[TB_Vendas].[Data (Month Index)].[All]" dimensionUniqueName="[TB_Vendas]" displayFolder="" count="0" memberValueDatatype="20" unbalanced="0" hidden="1"/>
    <cacheHierarchy uniqueName="[TB_Vendas_Hist].[Data (Month Index)]" caption="Data (Month Index)" attribute="1" defaultMemberUniqueName="[TB_Vendas_Hist].[Data (Month Index)].[All]" allUniqueName="[TB_Vendas_Hist].[Data (Month Index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]" caption="Sum of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Total 2]" caption="Sum of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Qtd]" caption="Sum of Qtd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asure 1]" caption="Measure 1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Range]" caption="__XL_Count Range" measure="1" displayFolder="" measureGroup="Range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measure="1" name="Measures" uniqueName="[Measures]" caption="Measures"/>
    <dimension name="Range" uniqueName="[Range]" caption="Range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Range" caption="Range"/>
    <measureGroup name="TB_Produtos" caption="TB_Produtos"/>
    <measureGroup name="TB_Vendas" caption="TB_Vendas"/>
    <measureGroup name="TB_Vendas_Hist" caption="TB_Vendas_Hist"/>
  </measureGroups>
  <maps count="8">
    <map measureGroup="0" dimension="1"/>
    <map measureGroup="1" dimension="2"/>
    <map measureGroup="2" dimension="1"/>
    <map measureGroup="2" dimension="2"/>
    <map measureGroup="2" dimension="3"/>
    <map measureGroup="3" dimension="1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ávia Fernanda" refreshedDate="45342.785703472226" backgroundQuery="1" createdVersion="8" refreshedVersion="7" minRefreshableVersion="3" recordCount="0" supportSubquery="1" supportAdvancedDrill="1" xr:uid="{0E9C5593-B01E-4C8F-AFAD-4007B27D76B7}">
  <cacheSource type="external" connectionId="2"/>
  <cacheFields count="3">
    <cacheField name="[TB_Vendas].[Data (Month)].[Data (Month)]" caption="Data (Month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um of Total]" caption="Sum of Total" numFmtId="0" hierarchy="38" level="32767"/>
    <cacheField name="[Measures].[Soma de Qtd]" caption="Soma de Qtd" numFmtId="0" hierarchy="37" level="32767"/>
  </cacheFields>
  <cacheHierarchies count="51">
    <cacheHierarchy uniqueName="[Range].[Código]" caption="Código" attribute="1" defaultMemberUniqueName="[Range].[Código].[All]" allUniqueName="[Range].[Código].[All]" dimensionUniqueName="[Range]" displayFolder="" count="0" memberValueDatatype="130" unbalanced="0"/>
    <cacheHierarchy uniqueName="[Range].[Vendedor]" caption="Vendedor" attribute="1" defaultMemberUniqueName="[Range].[Vendedor].[All]" allUniqueName="[Range].[Vendedor].[All]" dimensionUniqueName="[Range]" displayFolder="" count="0" memberValueDatatype="130" unbalanced="0"/>
    <cacheHierarchy uniqueName="[Range].[Cidade]" caption="Cidade" attribute="1" defaultMemberUniqueName="[Range].[Cidade].[All]" allUniqueName="[Range].[Cidade].[All]" dimensionUniqueName="[Range]" displayFolder="" count="0" memberValueDatatype="130" unbalanced="0"/>
    <cacheHierarchy uniqueName="[Range].[Desc. Máximo]" caption="Desc. Máximo" attribute="1" defaultMemberUniqueName="[Range].[Desc. Máximo].[All]" allUniqueName="[Range].[Desc. Máximo].[All]" dimensionUniqueName="[Range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onth)]" caption="Data (Month)" attribute="1" defaultMemberUniqueName="[TB_Vendas].[Data (Month)].[All]" allUniqueName="[TB_Vendas].[Data (Month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Year)]" caption="Data (Year)" attribute="1" defaultMemberUniqueName="[TB_Vendas_Hist].[Data (Year)].[All]" allUniqueName="[TB_Vendas_Hist].[Data (Year)].[All]" dimensionUniqueName="[TB_Vendas_Hist]" displayFolder="" count="0" memberValueDatatype="130" unbalanced="0"/>
    <cacheHierarchy uniqueName="[TB_Vendas_Hist].[Data (Quarter)]" caption="Data (Quarter)" attribute="1" defaultMemberUniqueName="[TB_Vendas_Hist].[Data (Quarter)].[All]" allUniqueName="[TB_Vendas_Hist].[Data (Quarter)].[All]" dimensionUniqueName="[TB_Vendas_Hist]" displayFolder="" count="0" memberValueDatatype="130" unbalanced="0"/>
    <cacheHierarchy uniqueName="[TB_Vendas_Hist].[Data (Month)]" caption="Data (Month)" attribute="1" defaultMemberUniqueName="[TB_Vendas_Hist].[Data (Month)].[All]" allUniqueName="[TB_Vendas_Hist].[Data (Month)].[All]" dimensionUniqueName="[TB_Vendas_Hist]" displayFolder="" count="0" memberValueDatatype="130" unbalanced="0"/>
    <cacheHierarchy uniqueName="[TB_Vendas].[Data (Month Index)]" caption="Data (Month Index)" attribute="1" defaultMemberUniqueName="[TB_Vendas].[Data (Month Index)].[All]" allUniqueName="[TB_Vendas].[Data (Month Index)].[All]" dimensionUniqueName="[TB_Vendas]" displayFolder="" count="0" memberValueDatatype="20" unbalanced="0" hidden="1"/>
    <cacheHierarchy uniqueName="[TB_Vendas_Hist].[Data (Month Index)]" caption="Data (Month Index)" attribute="1" defaultMemberUniqueName="[TB_Vendas_Hist].[Data (Month Index)].[All]" allUniqueName="[TB_Vendas_Hist].[Data (Month Index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]" caption="Sum of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Total 2]" caption="Sum of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Qtd]" caption="Sum of Qtd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asure 1]" caption="Measure 1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Range]" caption="__XL_Count Range" measure="1" displayFolder="" measureGroup="Range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measure="1" name="Measures" uniqueName="[Measures]" caption="Measures"/>
    <dimension name="Range" uniqueName="[Range]" caption="Range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Range" caption="Range"/>
    <measureGroup name="TB_Produtos" caption="TB_Produtos"/>
    <measureGroup name="TB_Vendas" caption="TB_Vendas"/>
    <measureGroup name="TB_Vendas_Hist" caption="TB_Vendas_Hist"/>
  </measureGroups>
  <maps count="8">
    <map measureGroup="0" dimension="1"/>
    <map measureGroup="1" dimension="2"/>
    <map measureGroup="2" dimension="1"/>
    <map measureGroup="2" dimension="2"/>
    <map measureGroup="2" dimension="3"/>
    <map measureGroup="3" dimension="1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ávia Fernanda" refreshedDate="45342.785705092596" backgroundQuery="1" createdVersion="7" refreshedVersion="7" minRefreshableVersion="3" recordCount="0" supportSubquery="1" supportAdvancedDrill="1" xr:uid="{20474173-C306-46FA-9732-FF0B9486A693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3" level="32767"/>
    <cacheField name="[Measures].[% Restante]" caption="% Restante" numFmtId="0" hierarchy="44" level="32767"/>
    <cacheField name="[Measures].[Soma de Vendas]" caption="Soma de Vendas" numFmtId="0" hierarchy="41" level="32767"/>
  </cacheFields>
  <cacheHierarchies count="51">
    <cacheHierarchy uniqueName="[Range].[Código]" caption="Código" attribute="1" defaultMemberUniqueName="[Range].[Código].[All]" allUniqueName="[Range].[Código].[All]" dimensionUniqueName="[Range]" displayFolder="" count="0" memberValueDatatype="130" unbalanced="0"/>
    <cacheHierarchy uniqueName="[Range].[Vendedor]" caption="Vendedor" attribute="1" defaultMemberUniqueName="[Range].[Vendedor].[All]" allUniqueName="[Range].[Vendedor].[All]" dimensionUniqueName="[Range]" displayFolder="" count="0" memberValueDatatype="130" unbalanced="0"/>
    <cacheHierarchy uniqueName="[Range].[Cidade]" caption="Cidade" attribute="1" defaultMemberUniqueName="[Range].[Cidade].[All]" allUniqueName="[Range].[Cidade].[All]" dimensionUniqueName="[Range]" displayFolder="" count="0" memberValueDatatype="130" unbalanced="0"/>
    <cacheHierarchy uniqueName="[Range].[Desc. Máximo]" caption="Desc. Máximo" attribute="1" defaultMemberUniqueName="[Range].[Desc. Máximo].[All]" allUniqueName="[Range].[Desc. Máximo].[All]" dimensionUniqueName="[Range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onth)]" caption="Data (Month)" attribute="1" defaultMemberUniqueName="[TB_Vendas].[Data (Month)].[All]" allUniqueName="[TB_Vendas].[Data (Month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Year)]" caption="Data (Year)" attribute="1" defaultMemberUniqueName="[TB_Vendas_Hist].[Data (Year)].[All]" allUniqueName="[TB_Vendas_Hist].[Data (Year)].[All]" dimensionUniqueName="[TB_Vendas_Hist]" displayFolder="" count="0" memberValueDatatype="130" unbalanced="0"/>
    <cacheHierarchy uniqueName="[TB_Vendas_Hist].[Data (Quarter)]" caption="Data (Quarter)" attribute="1" defaultMemberUniqueName="[TB_Vendas_Hist].[Data (Quarter)].[All]" allUniqueName="[TB_Vendas_Hist].[Data (Quarter)].[All]" dimensionUniqueName="[TB_Vendas_Hist]" displayFolder="" count="0" memberValueDatatype="130" unbalanced="0"/>
    <cacheHierarchy uniqueName="[TB_Vendas_Hist].[Data (Month)]" caption="Data (Month)" attribute="1" defaultMemberUniqueName="[TB_Vendas_Hist].[Data (Month)].[All]" allUniqueName="[TB_Vendas_Hist].[Data (Month)].[All]" dimensionUniqueName="[TB_Vendas_Hist]" displayFolder="" count="0" memberValueDatatype="130" unbalanced="0"/>
    <cacheHierarchy uniqueName="[TB_Vendas].[Data (Month Index)]" caption="Data (Month Index)" attribute="1" defaultMemberUniqueName="[TB_Vendas].[Data (Month Index)].[All]" allUniqueName="[TB_Vendas].[Data (Month Index)].[All]" dimensionUniqueName="[TB_Vendas]" displayFolder="" count="0" memberValueDatatype="20" unbalanced="0" hidden="1"/>
    <cacheHierarchy uniqueName="[TB_Vendas_Hist].[Data (Month Index)]" caption="Data (Month Index)" attribute="1" defaultMemberUniqueName="[TB_Vendas_Hist].[Data (Month Index)].[All]" allUniqueName="[TB_Vendas_Hist].[Data (Month Index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]" caption="Sum of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Total 2]" caption="Sum of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Qtd]" caption="Sum of Qtd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 oneField="1">
      <fieldsUsage count="1">
        <fieldUsage x="3"/>
      </fieldsUsage>
    </cacheHierarchy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Measure 1]" caption="Measure 1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Range]" caption="__XL_Count Range" measure="1" displayFolder="" measureGroup="Range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measure="1" name="Measures" uniqueName="[Measures]" caption="Measures"/>
    <dimension name="Range" uniqueName="[Range]" caption="Range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Range" caption="Range"/>
    <measureGroup name="TB_Produtos" caption="TB_Produtos"/>
    <measureGroup name="TB_Vendas" caption="TB_Vendas"/>
    <measureGroup name="TB_Vendas_Hist" caption="TB_Vendas_Hist"/>
  </measureGroups>
  <maps count="8">
    <map measureGroup="0" dimension="1"/>
    <map measureGroup="1" dimension="2"/>
    <map measureGroup="2" dimension="1"/>
    <map measureGroup="2" dimension="2"/>
    <map measureGroup="2" dimension="3"/>
    <map measureGroup="3" dimension="1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ávia Fernanda" refreshedDate="45342.785707175928" backgroundQuery="1" createdVersion="7" refreshedVersion="7" minRefreshableVersion="3" recordCount="0" supportSubquery="1" supportAdvancedDrill="1" xr:uid="{EF1850FE-98DD-4B8C-B40B-EF4EAA5C2AA9}">
  <cacheSource type="external" connectionId="2"/>
  <cacheFields count="2">
    <cacheField name="[Range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um of Total]" caption="Sum of Total" numFmtId="0" hierarchy="38" level="32767"/>
  </cacheFields>
  <cacheHierarchies count="51">
    <cacheHierarchy uniqueName="[Range].[Código]" caption="Código" attribute="1" defaultMemberUniqueName="[Range].[Código].[All]" allUniqueName="[Range].[Código].[All]" dimensionUniqueName="[Range]" displayFolder="" count="0" memberValueDatatype="130" unbalanced="0"/>
    <cacheHierarchy uniqueName="[Range].[Vendedor]" caption="Vendedor" attribute="1" defaultMemberUniqueName="[Range].[Vendedor].[All]" allUniqueName="[Range].[Vendedor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idade]" caption="Cidade" attribute="1" defaultMemberUniqueName="[Range].[Cidade].[All]" allUniqueName="[Range].[Cidade].[All]" dimensionUniqueName="[Range]" displayFolder="" count="0" memberValueDatatype="130" unbalanced="0"/>
    <cacheHierarchy uniqueName="[Range].[Desc. Máximo]" caption="Desc. Máximo" attribute="1" defaultMemberUniqueName="[Range].[Desc. Máximo].[All]" allUniqueName="[Range].[Desc. Máximo].[All]" dimensionUniqueName="[Range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onth)]" caption="Data (Month)" attribute="1" defaultMemberUniqueName="[TB_Vendas].[Data (Month)].[All]" allUniqueName="[TB_Vendas].[Data (Month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Year)]" caption="Data (Year)" attribute="1" defaultMemberUniqueName="[TB_Vendas_Hist].[Data (Year)].[All]" allUniqueName="[TB_Vendas_Hist].[Data (Year)].[All]" dimensionUniqueName="[TB_Vendas_Hist]" displayFolder="" count="0" memberValueDatatype="130" unbalanced="0"/>
    <cacheHierarchy uniqueName="[TB_Vendas_Hist].[Data (Quarter)]" caption="Data (Quarter)" attribute="1" defaultMemberUniqueName="[TB_Vendas_Hist].[Data (Quarter)].[All]" allUniqueName="[TB_Vendas_Hist].[Data (Quarter)].[All]" dimensionUniqueName="[TB_Vendas_Hist]" displayFolder="" count="0" memberValueDatatype="130" unbalanced="0"/>
    <cacheHierarchy uniqueName="[TB_Vendas_Hist].[Data (Month)]" caption="Data (Month)" attribute="1" defaultMemberUniqueName="[TB_Vendas_Hist].[Data (Month)].[All]" allUniqueName="[TB_Vendas_Hist].[Data (Month)].[All]" dimensionUniqueName="[TB_Vendas_Hist]" displayFolder="" count="0" memberValueDatatype="130" unbalanced="0"/>
    <cacheHierarchy uniqueName="[TB_Vendas].[Data (Month Index)]" caption="Data (Month Index)" attribute="1" defaultMemberUniqueName="[TB_Vendas].[Data (Month Index)].[All]" allUniqueName="[TB_Vendas].[Data (Month Index)].[All]" dimensionUniqueName="[TB_Vendas]" displayFolder="" count="0" memberValueDatatype="20" unbalanced="0" hidden="1"/>
    <cacheHierarchy uniqueName="[TB_Vendas_Hist].[Data (Month Index)]" caption="Data (Month Index)" attribute="1" defaultMemberUniqueName="[TB_Vendas_Hist].[Data (Month Index)].[All]" allUniqueName="[TB_Vendas_Hist].[Data (Month Index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]" caption="Sum of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Total 2]" caption="Sum of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Qtd]" caption="Sum of Qtd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asure 1]" caption="Measure 1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Range]" caption="__XL_Count Range" measure="1" displayFolder="" measureGroup="Range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measure="1" name="Measures" uniqueName="[Measures]" caption="Measures"/>
    <dimension name="Range" uniqueName="[Range]" caption="Range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Range" caption="Range"/>
    <measureGroup name="TB_Produtos" caption="TB_Produtos"/>
    <measureGroup name="TB_Vendas" caption="TB_Vendas"/>
    <measureGroup name="TB_Vendas_Hist" caption="TB_Vendas_Hist"/>
  </measureGroups>
  <maps count="8">
    <map measureGroup="0" dimension="1"/>
    <map measureGroup="1" dimension="2"/>
    <map measureGroup="2" dimension="1"/>
    <map measureGroup="2" dimension="2"/>
    <map measureGroup="2" dimension="3"/>
    <map measureGroup="3" dimension="1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ávia Fernanda" refreshedDate="45342.785695138889" backgroundQuery="1" createdVersion="3" refreshedVersion="7" minRefreshableVersion="3" recordCount="0" supportSubquery="1" supportAdvancedDrill="1" xr:uid="{A46D6A92-CDEB-4A9C-9C2D-2E12BC96B4E8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1">
    <cacheHierarchy uniqueName="[Range].[Código]" caption="Código" attribute="1" defaultMemberUniqueName="[Range].[Código].[All]" allUniqueName="[Range].[Código].[All]" dimensionUniqueName="[Range]" displayFolder="" count="0" memberValueDatatype="130" unbalanced="0"/>
    <cacheHierarchy uniqueName="[Range].[Vendedor]" caption="Vendedor" attribute="1" defaultMemberUniqueName="[Range].[Vendedor].[All]" allUniqueName="[Range].[Vendedor].[All]" dimensionUniqueName="[Range]" displayFolder="" count="0" memberValueDatatype="130" unbalanced="0"/>
    <cacheHierarchy uniqueName="[Range].[Cidade]" caption="Cidade" attribute="1" defaultMemberUniqueName="[Range].[Cidade].[All]" allUniqueName="[Range].[Cidade].[All]" dimensionUniqueName="[Range]" displayFolder="" count="0" memberValueDatatype="130" unbalanced="0"/>
    <cacheHierarchy uniqueName="[Range].[Desc. Máximo]" caption="Desc. Máximo" attribute="1" defaultMemberUniqueName="[Range].[Desc. Máximo].[All]" allUniqueName="[Range].[Desc. Máximo].[All]" dimensionUniqueName="[Range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onth)]" caption="Data (Month)" attribute="1" defaultMemberUniqueName="[TB_Vendas].[Data (Month)].[All]" allUniqueName="[TB_Vendas].[Data (Month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2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Year)]" caption="Data (Year)" attribute="1" defaultMemberUniqueName="[TB_Vendas_Hist].[Data (Year)].[All]" allUniqueName="[TB_Vendas_Hist].[Data (Year)].[All]" dimensionUniqueName="[TB_Vendas_Hist]" displayFolder="" count="0" memberValueDatatype="130" unbalanced="0"/>
    <cacheHierarchy uniqueName="[TB_Vendas_Hist].[Data (Quarter)]" caption="Data (Quarter)" attribute="1" defaultMemberUniqueName="[TB_Vendas_Hist].[Data (Quarter)].[All]" allUniqueName="[TB_Vendas_Hist].[Data (Quarter)].[All]" dimensionUniqueName="[TB_Vendas_Hist]" displayFolder="" count="0" memberValueDatatype="130" unbalanced="0"/>
    <cacheHierarchy uniqueName="[TB_Vendas_Hist].[Data (Month)]" caption="Data (Month)" attribute="1" defaultMemberUniqueName="[TB_Vendas_Hist].[Data (Month)].[All]" allUniqueName="[TB_Vendas_Hist].[Data (Month)].[All]" dimensionUniqueName="[TB_Vendas_Hist]" displayFolder="" count="0" memberValueDatatype="130" unbalanced="0"/>
    <cacheHierarchy uniqueName="[TB_Vendas].[Data (Month Index)]" caption="Data (Month Index)" attribute="1" defaultMemberUniqueName="[TB_Vendas].[Data (Month Index)].[All]" allUniqueName="[TB_Vendas].[Data (Month Index)].[All]" dimensionUniqueName="[TB_Vendas]" displayFolder="" count="0" memberValueDatatype="20" unbalanced="0" hidden="1"/>
    <cacheHierarchy uniqueName="[TB_Vendas_Hist].[Data (Month Index)]" caption="Data (Month Index)" attribute="1" defaultMemberUniqueName="[TB_Vendas_Hist].[Data (Month Index)].[All]" allUniqueName="[TB_Vendas_Hist].[Data (Month Index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]" caption="Sum of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Total 2]" caption="Sum of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Qtd]" caption="Sum of Qtd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asure 1]" caption="Measure 1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Range]" caption="__XL_Count Range" measure="1" displayFolder="" measureGroup="Range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pivotCacheId="34447447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ávia Fernanda" refreshedDate="45342.785699884262" backgroundQuery="1" createdVersion="3" refreshedVersion="7" minRefreshableVersion="3" recordCount="0" supportSubquery="1" supportAdvancedDrill="1" xr:uid="{549F7C7A-CB54-477D-8FD6-9315042619BE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1">
    <cacheHierarchy uniqueName="[Range].[Código]" caption="Código" attribute="1" defaultMemberUniqueName="[Range].[Código].[All]" allUniqueName="[Range].[Código].[All]" dimensionUniqueName="[Range]" displayFolder="" count="0" memberValueDatatype="130" unbalanced="0"/>
    <cacheHierarchy uniqueName="[Range].[Vendedor]" caption="Vendedor" attribute="1" defaultMemberUniqueName="[Range].[Vendedor].[All]" allUniqueName="[Range].[Vendedor].[All]" dimensionUniqueName="[Range]" displayFolder="" count="0" memberValueDatatype="130" unbalanced="0"/>
    <cacheHierarchy uniqueName="[Range].[Cidade]" caption="Cidade" attribute="1" defaultMemberUniqueName="[Range].[Cidade].[All]" allUniqueName="[Range].[Cidade].[All]" dimensionUniqueName="[Range]" displayFolder="" count="0" memberValueDatatype="130" unbalanced="0"/>
    <cacheHierarchy uniqueName="[Range].[Desc. Máximo]" caption="Desc. Máximo" attribute="1" defaultMemberUniqueName="[Range].[Desc. Máximo].[All]" allUniqueName="[Range].[Desc. Máximo].[All]" dimensionUniqueName="[Range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onth)]" caption="Data (Month)" attribute="1" defaultMemberUniqueName="[TB_Vendas].[Data (Month)].[All]" allUniqueName="[TB_Vendas].[Data (Month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Year)]" caption="Data (Year)" attribute="1" defaultMemberUniqueName="[TB_Vendas_Hist].[Data (Year)].[All]" allUniqueName="[TB_Vendas_Hist].[Data (Year)].[All]" dimensionUniqueName="[TB_Vendas_Hist]" displayFolder="" count="0" memberValueDatatype="130" unbalanced="0"/>
    <cacheHierarchy uniqueName="[TB_Vendas_Hist].[Data (Quarter)]" caption="Data (Quarter)" attribute="1" defaultMemberUniqueName="[TB_Vendas_Hist].[Data (Quarter)].[All]" allUniqueName="[TB_Vendas_Hist].[Data (Quarter)].[All]" dimensionUniqueName="[TB_Vendas_Hist]" displayFolder="" count="0" memberValueDatatype="130" unbalanced="0"/>
    <cacheHierarchy uniqueName="[TB_Vendas_Hist].[Data (Month)]" caption="Data (Month)" attribute="1" defaultMemberUniqueName="[TB_Vendas_Hist].[Data (Month)].[All]" allUniqueName="[TB_Vendas_Hist].[Data (Month)].[All]" dimensionUniqueName="[TB_Vendas_Hist]" displayFolder="" count="0" memberValueDatatype="130" unbalanced="0"/>
    <cacheHierarchy uniqueName="[TB_Vendas].[Data (Month Index)]" caption="Data (Month Index)" attribute="1" defaultMemberUniqueName="[TB_Vendas].[Data (Month Index)].[All]" allUniqueName="[TB_Vendas].[Data (Month Index)].[All]" dimensionUniqueName="[TB_Vendas]" displayFolder="" count="0" memberValueDatatype="20" unbalanced="0" hidden="1"/>
    <cacheHierarchy uniqueName="[TB_Vendas_Hist].[Data (Month Index)]" caption="Data (Month Index)" attribute="1" defaultMemberUniqueName="[TB_Vendas_Hist].[Data (Month Index)].[All]" allUniqueName="[TB_Vendas_Hist].[Data (Month Index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]" caption="Sum of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Total 2]" caption="Sum of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Qtd]" caption="Sum of Qtd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Measure 1]" caption="Measure 1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Range]" caption="__XL_Count Range" measure="1" displayFolder="" measureGroup="Range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pivotCacheId="77674426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7EBC5-0D7F-4029-981D-6BFBFE1D1758}" name="TBDN_Vendedores" cacheId="711" applyNumberFormats="0" applyBorderFormats="0" applyFontFormats="0" applyPatternFormats="0" applyAlignmentFormats="0" applyWidthHeightFormats="1" dataCaption="Values" tag="70b748c2-052c-4ab4-bb89-3292100345f7" updatedVersion="7" minRefreshableVersion="3" itemPrintTitles="1" createdVersion="7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um of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5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518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5">
      <pivotArea collapsedLevelsAreSubtotals="1" fieldPosition="0">
        <references count="1">
          <reference field="3" count="0"/>
        </references>
      </pivotArea>
    </format>
    <format dxfId="4">
      <pivotArea dataOnly="0" labelOnly="1" fieldPosition="0">
        <references count="1">
          <reference field="3" count="0"/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D7363-0C70-4C01-BBC6-9E133046A7F1}" name="PivotTable11" cacheId="708" applyNumberFormats="0" applyBorderFormats="0" applyFontFormats="0" applyPatternFormats="0" applyAlignmentFormats="0" applyWidthHeightFormats="1" dataCaption="Values" tag="cd22cbcb-d193-4009-a6f1-8c3368d274dd" updatedVersion="7" minRefreshableVersion="3" useAutoFormatting="1" itemPrintTitles="1" createdVersion="7" indent="0" outline="1" outlineData="1" multipleFieldFilters="0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fld="3" subtotal="count" baseField="0" baseItem="0" numFmtId="44"/>
  </dataFields>
  <formats count="1">
    <format dxfId="1">
      <pivotArea dataOnly="0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705" applyNumberFormats="0" applyBorderFormats="0" applyFontFormats="0" applyPatternFormats="0" applyAlignmentFormats="0" applyWidthHeightFormats="1" dataCaption="Valores" tag="bc3dc771-d3ba-40d4-8642-502c32103ea2" updatedVersion="7" minRefreshableVersion="5" useAutoFormatting="1" itemPrintTitles="1" createdVersion="8" indent="0" outline="1" outlineData="1" multipleFieldFilters="0" chartFormat="4">
  <location ref="A3:C12" firstHeaderRow="0" firstDataRow="1" firstDataCol="1"/>
  <pivotFields count="3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" baseField="0" baseItem="0" numFmtId="44"/>
    <dataField name="Sum of Qtd" fld="2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79C62A-2144-464B-AABD-89D5795E87E6}" name="PivotTable16" cacheId="697" applyNumberFormats="0" applyBorderFormats="0" applyFontFormats="0" applyPatternFormats="0" applyAlignmentFormats="0" applyWidthHeightFormats="1" dataCaption="Values" tag="d3575373-d9c5-4898-b61a-b8ac852527ef" updatedVersion="7" minRefreshableVersion="3" itemPrintTitles="1" createdVersion="7" indent="0" outline="1" outlineData="1" multipleFieldFilters="0" chartFormat="2">
  <location ref="E3:F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um of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83212-3A90-4813-AE2A-00BEA57627B4}" name="TBDN_Vendas_Hist" cacheId="701" applyNumberFormats="0" applyBorderFormats="0" applyFontFormats="0" applyPatternFormats="0" applyAlignmentFormats="0" applyWidthHeightFormats="1" dataCaption="Values" tag="496a63e0-4892-492d-b9db-8e3dd04099c0" updatedVersion="7" minRefreshableVersion="5" itemPrintTitles="1" createdVersion="7" indent="0" outline="1" outlineData="1" multipleFieldFilters="0" chartFormat="2">
  <location ref="A3:C16" firstHeaderRow="0" firstDataRow="1" firstDataCol="1"/>
  <pivotFields count="3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" baseField="0" baseItem="0" numFmtId="44"/>
    <dataField name="Sum of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_Ecommerce_FINAL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8153FD-B804-49E9-9A34-2530704D69F6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9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9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8"/>
    <tableColumn id="2" xr3:uid="{E100D4E2-C3A0-43FF-A1D9-90A4BC2A9918}" name="Produtos"/>
    <tableColumn id="3" xr3:uid="{2EF7FEE0-6B6F-4534-86A0-46B6555B7BEF}" name="Tamanho" dataDxfId="27"/>
    <tableColumn id="4" xr3:uid="{4435A4B8-E7F0-4D66-A4F8-6A9FEAA36D5A}" name="Categoria"/>
    <tableColumn id="6" xr3:uid="{15F9CACC-A558-4A20-80CF-C2ADA2603221}" name="Estoque" dataDxfId="26"/>
    <tableColumn id="5" xr3:uid="{CA8AD0DE-58EC-4839-85FB-1DD75DA28087}" name="Preço Unitário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4" dataDxfId="23" headerRowCellStyle="Cabeçalho Meteora">
  <autoFilter ref="A4:M86" xr:uid="{AD739091-30BD-4C30-BDDA-7504C0C4B6E2}"/>
  <tableColumns count="13">
    <tableColumn id="7" xr3:uid="{5E8DE7C3-CDB6-4314-A5CC-C44D3C21973F}" name="Nº" dataDxfId="22">
      <calculatedColumnFormula>MONTH(TB_Vendas[[#This Row],[Data]])</calculatedColumnFormula>
    </tableColumn>
    <tableColumn id="1" xr3:uid="{43632F1F-6978-4CE7-BB13-7CCE587D6821}" name="Data" dataDxfId="21"/>
    <tableColumn id="12" xr3:uid="{205A55AB-454E-4288-AE23-042C3C399E7A}" name="Código" dataDxfId="20"/>
    <tableColumn id="16" xr3:uid="{059789B1-50A2-47F3-849D-D1EE26B94731}" name="Categoria" dataDxfId="19">
      <calculatedColumnFormula>_xlfn.XLOOKUP(TB_Vendas[[#This Row],[Código]],TB_Produtos[Código],TB_Produtos[Categoria])</calculatedColumnFormula>
    </tableColumn>
    <tableColumn id="5" xr3:uid="{7DC2ADED-AF8A-4BC8-A38E-FEF676FE49C9}" name="Qtd" dataDxfId="18"/>
    <tableColumn id="9" xr3:uid="{05B7315B-2774-41BC-AFEC-4A19E452D6C7}" name="Preço Unitário" dataDxfId="17">
      <calculatedColumnFormula>VLOOKUP(TB_Vendas[[#This Row],[Código]],Produtos!$B$6:$G$66,6,0)</calculatedColumnFormula>
    </tableColumn>
    <tableColumn id="18" xr3:uid="{152BED38-8D5F-4FAA-8C38-58740E2353E5}" name="Indice" dataDxfId="16">
      <calculatedColumnFormula>_xlfn.XMATCH(TB_Vendas[[#This Row],[Categoria]],Desc_Categorias,0)</calculatedColumnFormula>
    </tableColumn>
    <tableColumn id="17" xr3:uid="{C4E78734-94D7-4D31-B07D-5609B855AC0F}" name="Desconto _x000a_(Passo a Passo)" dataDxfId="15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4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3">
      <calculatedColumnFormula>_xlfn.XLOOKUP(TB_Vendas[[#This Row],[Vendedor]],Vendedores!$A$5:$A$9,Vendedores!$D$5:$D$9)</calculatedColumnFormula>
    </tableColumn>
    <tableColumn id="4" xr3:uid="{0BDC1FEC-277F-4592-AE4E-EB3C0FEF2F34}" name="Desconto Final" dataDxfId="12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1">
      <calculatedColumnFormula>TB_Vendas[[#This Row],[Preço Unitário]]*TB_Vendas[[#This Row],[Qtd]]</calculatedColumnFormula>
    </tableColumn>
    <tableColumn id="8" xr3:uid="{192FEBCA-1287-48A6-9BE6-69528F71C305}" name="Vendedor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ED672-497A-4A02-A401-8BCA3505C635}" name="TB_Vendas_Hist" displayName="TB_Vendas_Hist" ref="A1:H253" tableType="queryTable" totalsRowShown="0">
  <autoFilter ref="A1:H253" xr:uid="{1A1ED672-497A-4A02-A401-8BCA3505C635}"/>
  <tableColumns count="8">
    <tableColumn id="9" xr3:uid="{772820B8-1B3E-4E12-AD27-5050123B3CB6}" uniqueName="9" name="Data" queryTableFieldId="1" dataDxfId="9"/>
    <tableColumn id="2" xr3:uid="{05A80378-F78C-487E-8EAD-FFA0A0E05AFA}" uniqueName="2" name="Código" queryTableFieldId="2" dataDxfId="8"/>
    <tableColumn id="3" xr3:uid="{7E3B5BCC-E7DF-4315-B8FB-2A0ECDEBB872}" uniqueName="3" name="Categoria" queryTableFieldId="3" dataDxfId="7"/>
    <tableColumn id="4" xr3:uid="{73FC6AF9-67BC-42EA-A2E4-B99EFE828CB6}" uniqueName="4" name="Qtd" queryTableFieldId="4"/>
    <tableColumn id="5" xr3:uid="{2DEB9CD9-387D-4800-8395-B8E2A3C5EFE8}" uniqueName="5" name="Preço Unitário" queryTableFieldId="5"/>
    <tableColumn id="6" xr3:uid="{86EC8D0E-C6D8-4251-B618-8B366B0CE649}" uniqueName="6" name="Desconto Final" queryTableFieldId="6"/>
    <tableColumn id="7" xr3:uid="{76477714-FE50-4310-9446-2C8735406F0F}" uniqueName="7" name="Total" queryTableFieldId="7"/>
    <tableColumn id="8" xr3:uid="{20DD80E3-8236-4E30-B28A-DAB84D6918DB}" uniqueName="8" name="Vendedor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" xr10:uid="{4A54F323-BCC7-4682-9C3D-F32D59F067E1}" sourceName="[TB_Vendas].[Data]">
  <pivotTables>
    <pivotTable tabId="37" name="TBDN_Vendas"/>
  </pivotTables>
  <state minimalRefreshVersion="6" lastRefreshVersion="6" pivotCacheId="776744269" filterType="unknown">
    <bounds startDate="2023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1" xr10:uid="{9246F28D-B220-4020-9D16-A5C56DC178B5}" sourceName="[TB_Vendas_Hist].[Data]">
  <pivotTables>
    <pivotTable tabId="41" name="TBDN_Vendas_Hist"/>
  </pivotTables>
  <state minimalRefreshVersion="6" lastRefreshVersion="6" pivotCacheId="344474476" filterType="unknown">
    <bounds startDate="2021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1F682FBB-3B35-4CFF-9DBC-8F1368936FFF}" cache="Timeline_Data" caption="Data" showHorizontalScrollbar="0" level="2" selectionLevel="2" scrollPosition="2023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1" xr10:uid="{E978A271-F155-48B1-A28B-5DD33D238F25}" cache="Timeline_Data1" caption="Data" level="2" selectionLevel="2" scrollPosition="2021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microsoft.com/office/2007/relationships/slicer" Target="../slicers/slicer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11/relationships/timeline" Target="../timelines/timeline2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2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12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</row>
    <row r="5" spans="1:12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</row>
    <row r="6" spans="1:12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38" activePane="bottomLeft" state="frozen"/>
      <selection pane="bottomLeft" activeCell="C66" sqref="C66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0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B26" sqref="B26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76" t="s">
        <v>82</v>
      </c>
      <c r="C1" s="76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1" sqref="B1:B1048576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0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974-74C8-412D-A6A8-89D7CD6772EE}">
  <dimension ref="A1:H253"/>
  <sheetViews>
    <sheetView workbookViewId="0">
      <selection activeCell="G2" sqref="G2:G253"/>
    </sheetView>
  </sheetViews>
  <sheetFormatPr defaultRowHeight="14.4"/>
  <cols>
    <col min="1" max="1" width="10.5546875" bestFit="1" customWidth="1"/>
    <col min="2" max="2" width="9.109375" bestFit="1" customWidth="1"/>
    <col min="3" max="3" width="11.33203125" bestFit="1" customWidth="1"/>
    <col min="4" max="4" width="6.33203125" bestFit="1" customWidth="1"/>
    <col min="5" max="5" width="15.6640625" bestFit="1" customWidth="1"/>
    <col min="6" max="6" width="16" bestFit="1" customWidth="1"/>
    <col min="7" max="7" width="7.44140625" bestFit="1" customWidth="1"/>
    <col min="8" max="8" width="11.77734375" bestFit="1" customWidth="1"/>
  </cols>
  <sheetData>
    <row r="1" spans="1:8">
      <c r="A1" s="67" t="s">
        <v>74</v>
      </c>
      <c r="B1" s="67" t="s">
        <v>30</v>
      </c>
      <c r="C1" s="67" t="s">
        <v>10</v>
      </c>
      <c r="D1" s="67" t="s">
        <v>15</v>
      </c>
      <c r="E1" s="67" t="s">
        <v>11</v>
      </c>
      <c r="F1" s="67" t="s">
        <v>159</v>
      </c>
      <c r="G1" s="67" t="s">
        <v>16</v>
      </c>
      <c r="H1" s="67" t="s">
        <v>72</v>
      </c>
    </row>
    <row r="2" spans="1:8">
      <c r="A2" s="72">
        <v>44566</v>
      </c>
      <c r="B2" s="67" t="s">
        <v>61</v>
      </c>
      <c r="C2" s="67" t="s">
        <v>14</v>
      </c>
      <c r="D2" s="67">
        <v>2</v>
      </c>
      <c r="E2" s="67">
        <v>245</v>
      </c>
      <c r="F2" s="67">
        <v>0.1</v>
      </c>
      <c r="G2" s="67">
        <v>490</v>
      </c>
      <c r="H2" s="67" t="s">
        <v>116</v>
      </c>
    </row>
    <row r="3" spans="1:8">
      <c r="A3" s="72">
        <v>44567</v>
      </c>
      <c r="B3" s="67" t="s">
        <v>59</v>
      </c>
      <c r="C3" s="67" t="s">
        <v>14</v>
      </c>
      <c r="D3" s="67">
        <v>10</v>
      </c>
      <c r="E3" s="67">
        <v>255</v>
      </c>
      <c r="F3" s="67">
        <v>0.15</v>
      </c>
      <c r="G3" s="67">
        <v>2550</v>
      </c>
      <c r="H3" s="67" t="s">
        <v>117</v>
      </c>
    </row>
    <row r="4" spans="1:8">
      <c r="A4" s="72">
        <v>44568</v>
      </c>
      <c r="B4" s="67" t="s">
        <v>93</v>
      </c>
      <c r="C4" s="67" t="s">
        <v>12</v>
      </c>
      <c r="D4" s="67">
        <v>11</v>
      </c>
      <c r="E4" s="67">
        <v>289.89999999999998</v>
      </c>
      <c r="F4" s="67">
        <v>0.1</v>
      </c>
      <c r="G4" s="67">
        <v>3188.9</v>
      </c>
      <c r="H4" s="67" t="s">
        <v>115</v>
      </c>
    </row>
    <row r="5" spans="1:8">
      <c r="A5" s="72">
        <v>44573</v>
      </c>
      <c r="B5" s="67" t="s">
        <v>106</v>
      </c>
      <c r="C5" s="67" t="s">
        <v>12</v>
      </c>
      <c r="D5" s="67">
        <v>11</v>
      </c>
      <c r="E5" s="67">
        <v>180</v>
      </c>
      <c r="F5" s="67">
        <v>0.2</v>
      </c>
      <c r="G5" s="67">
        <v>1980</v>
      </c>
      <c r="H5" s="67" t="s">
        <v>113</v>
      </c>
    </row>
    <row r="6" spans="1:8">
      <c r="A6" s="72">
        <v>44574</v>
      </c>
      <c r="B6" s="67" t="s">
        <v>110</v>
      </c>
      <c r="C6" s="67" t="s">
        <v>12</v>
      </c>
      <c r="D6" s="67">
        <v>10</v>
      </c>
      <c r="E6" s="67">
        <v>180</v>
      </c>
      <c r="F6" s="67">
        <v>0.1</v>
      </c>
      <c r="G6" s="67">
        <v>1800</v>
      </c>
      <c r="H6" s="67" t="s">
        <v>115</v>
      </c>
    </row>
    <row r="7" spans="1:8">
      <c r="A7" s="72">
        <v>44578</v>
      </c>
      <c r="B7" s="67" t="s">
        <v>33</v>
      </c>
      <c r="C7" s="67" t="s">
        <v>12</v>
      </c>
      <c r="D7" s="67">
        <v>8</v>
      </c>
      <c r="E7" s="67">
        <v>70.900000000000006</v>
      </c>
      <c r="F7" s="67">
        <v>0.15</v>
      </c>
      <c r="G7" s="67">
        <v>567.20000000000005</v>
      </c>
      <c r="H7" s="67" t="s">
        <v>114</v>
      </c>
    </row>
    <row r="8" spans="1:8">
      <c r="A8" s="72">
        <v>44584</v>
      </c>
      <c r="B8" s="67" t="s">
        <v>59</v>
      </c>
      <c r="C8" s="67" t="s">
        <v>14</v>
      </c>
      <c r="D8" s="67">
        <v>2</v>
      </c>
      <c r="E8" s="67">
        <v>255</v>
      </c>
      <c r="F8" s="67">
        <v>0.1</v>
      </c>
      <c r="G8" s="67">
        <v>510</v>
      </c>
      <c r="H8" s="67" t="s">
        <v>116</v>
      </c>
    </row>
    <row r="9" spans="1:8">
      <c r="A9" s="72">
        <v>44587</v>
      </c>
      <c r="B9" s="67" t="s">
        <v>88</v>
      </c>
      <c r="C9" s="67" t="s">
        <v>12</v>
      </c>
      <c r="D9" s="67">
        <v>2</v>
      </c>
      <c r="E9" s="67">
        <v>72.5</v>
      </c>
      <c r="F9" s="67">
        <v>0.15</v>
      </c>
      <c r="G9" s="67">
        <v>145</v>
      </c>
      <c r="H9" s="67" t="s">
        <v>117</v>
      </c>
    </row>
    <row r="10" spans="1:8">
      <c r="A10" s="72">
        <v>44589</v>
      </c>
      <c r="B10" s="67" t="s">
        <v>90</v>
      </c>
      <c r="C10" s="67" t="s">
        <v>12</v>
      </c>
      <c r="D10" s="67">
        <v>12</v>
      </c>
      <c r="E10" s="67">
        <v>289.89999999999998</v>
      </c>
      <c r="F10" s="67">
        <v>0.2</v>
      </c>
      <c r="G10" s="67">
        <v>3478.8</v>
      </c>
      <c r="H10" s="67" t="s">
        <v>116</v>
      </c>
    </row>
    <row r="11" spans="1:8">
      <c r="A11" s="72">
        <v>44590</v>
      </c>
      <c r="B11" s="67" t="s">
        <v>90</v>
      </c>
      <c r="C11" s="67" t="s">
        <v>12</v>
      </c>
      <c r="D11" s="67">
        <v>1</v>
      </c>
      <c r="E11" s="67">
        <v>289.89999999999998</v>
      </c>
      <c r="F11" s="67">
        <v>0.1</v>
      </c>
      <c r="G11" s="67">
        <v>289.89999999999998</v>
      </c>
      <c r="H11" s="67" t="s">
        <v>117</v>
      </c>
    </row>
    <row r="12" spans="1:8">
      <c r="A12" s="72">
        <v>44591</v>
      </c>
      <c r="B12" s="67" t="s">
        <v>109</v>
      </c>
      <c r="C12" s="67" t="s">
        <v>12</v>
      </c>
      <c r="D12" s="67">
        <v>11</v>
      </c>
      <c r="E12" s="67">
        <v>180</v>
      </c>
      <c r="F12" s="67">
        <v>0.2</v>
      </c>
      <c r="G12" s="67">
        <v>1980</v>
      </c>
      <c r="H12" s="67" t="s">
        <v>113</v>
      </c>
    </row>
    <row r="13" spans="1:8">
      <c r="A13" s="72">
        <v>44595</v>
      </c>
      <c r="B13" s="67" t="s">
        <v>33</v>
      </c>
      <c r="C13" s="67" t="s">
        <v>12</v>
      </c>
      <c r="D13" s="67">
        <v>2</v>
      </c>
      <c r="E13" s="67">
        <v>70.900000000000006</v>
      </c>
      <c r="F13" s="67">
        <v>0.15</v>
      </c>
      <c r="G13" s="67">
        <v>141.80000000000001</v>
      </c>
      <c r="H13" s="67" t="s">
        <v>113</v>
      </c>
    </row>
    <row r="14" spans="1:8">
      <c r="A14" s="72">
        <v>44597</v>
      </c>
      <c r="B14" s="67" t="s">
        <v>57</v>
      </c>
      <c r="C14" s="67" t="s">
        <v>13</v>
      </c>
      <c r="D14" s="67">
        <v>7</v>
      </c>
      <c r="E14" s="67">
        <v>120</v>
      </c>
      <c r="F14" s="67">
        <v>0.2</v>
      </c>
      <c r="G14" s="67">
        <v>840</v>
      </c>
      <c r="H14" s="67" t="s">
        <v>116</v>
      </c>
    </row>
    <row r="15" spans="1:8">
      <c r="A15" s="72">
        <v>44610</v>
      </c>
      <c r="B15" s="67" t="s">
        <v>53</v>
      </c>
      <c r="C15" s="67" t="s">
        <v>12</v>
      </c>
      <c r="D15" s="67">
        <v>4</v>
      </c>
      <c r="E15" s="67">
        <v>249.9</v>
      </c>
      <c r="F15" s="67">
        <v>0.2</v>
      </c>
      <c r="G15" s="67">
        <v>999.6</v>
      </c>
      <c r="H15" s="67" t="s">
        <v>113</v>
      </c>
    </row>
    <row r="16" spans="1:8">
      <c r="A16" s="72">
        <v>44613</v>
      </c>
      <c r="B16" s="67" t="s">
        <v>44</v>
      </c>
      <c r="C16" s="67" t="s">
        <v>12</v>
      </c>
      <c r="D16" s="67">
        <v>4</v>
      </c>
      <c r="E16" s="67">
        <v>39.9</v>
      </c>
      <c r="F16" s="67">
        <v>0.1</v>
      </c>
      <c r="G16" s="67">
        <v>159.6</v>
      </c>
      <c r="H16" s="67" t="s">
        <v>115</v>
      </c>
    </row>
    <row r="17" spans="1:8">
      <c r="A17" s="72">
        <v>44616</v>
      </c>
      <c r="B17" s="67" t="s">
        <v>83</v>
      </c>
      <c r="C17" s="67" t="s">
        <v>12</v>
      </c>
      <c r="D17" s="67">
        <v>10</v>
      </c>
      <c r="E17" s="67">
        <v>70</v>
      </c>
      <c r="F17" s="67">
        <v>0.15</v>
      </c>
      <c r="G17" s="67">
        <v>700</v>
      </c>
      <c r="H17" s="67" t="s">
        <v>117</v>
      </c>
    </row>
    <row r="18" spans="1:8">
      <c r="A18" s="72">
        <v>44617</v>
      </c>
      <c r="B18" s="67" t="s">
        <v>39</v>
      </c>
      <c r="C18" s="67" t="s">
        <v>12</v>
      </c>
      <c r="D18" s="67">
        <v>5</v>
      </c>
      <c r="E18" s="67">
        <v>92.9</v>
      </c>
      <c r="F18" s="67">
        <v>0.15</v>
      </c>
      <c r="G18" s="67">
        <v>464.5</v>
      </c>
      <c r="H18" s="67" t="s">
        <v>117</v>
      </c>
    </row>
    <row r="19" spans="1:8">
      <c r="A19" s="72">
        <v>44618</v>
      </c>
      <c r="B19" s="67" t="s">
        <v>52</v>
      </c>
      <c r="C19" s="67" t="s">
        <v>12</v>
      </c>
      <c r="D19" s="67">
        <v>2</v>
      </c>
      <c r="E19" s="67">
        <v>300</v>
      </c>
      <c r="F19" s="67">
        <v>0.15</v>
      </c>
      <c r="G19" s="67">
        <v>600</v>
      </c>
      <c r="H19" s="67" t="s">
        <v>113</v>
      </c>
    </row>
    <row r="20" spans="1:8">
      <c r="A20" s="72">
        <v>44621</v>
      </c>
      <c r="B20" s="67" t="s">
        <v>31</v>
      </c>
      <c r="C20" s="67" t="s">
        <v>12</v>
      </c>
      <c r="D20" s="67">
        <v>5</v>
      </c>
      <c r="E20" s="67">
        <v>65.900000000000006</v>
      </c>
      <c r="F20" s="67">
        <v>0.2</v>
      </c>
      <c r="G20" s="67">
        <v>329.5</v>
      </c>
      <c r="H20" s="67" t="s">
        <v>113</v>
      </c>
    </row>
    <row r="21" spans="1:8">
      <c r="A21" s="72">
        <v>44621</v>
      </c>
      <c r="B21" s="67" t="s">
        <v>43</v>
      </c>
      <c r="C21" s="67" t="s">
        <v>12</v>
      </c>
      <c r="D21" s="67">
        <v>3</v>
      </c>
      <c r="E21" s="67">
        <v>39.9</v>
      </c>
      <c r="F21" s="67">
        <v>0.2</v>
      </c>
      <c r="G21" s="67">
        <v>119.7</v>
      </c>
      <c r="H21" s="67" t="s">
        <v>116</v>
      </c>
    </row>
    <row r="22" spans="1:8">
      <c r="A22" s="72">
        <v>44622</v>
      </c>
      <c r="B22" s="67" t="s">
        <v>43</v>
      </c>
      <c r="C22" s="67" t="s">
        <v>12</v>
      </c>
      <c r="D22" s="67">
        <v>1</v>
      </c>
      <c r="E22" s="67">
        <v>39.9</v>
      </c>
      <c r="F22" s="67">
        <v>0.1</v>
      </c>
      <c r="G22" s="67">
        <v>39.9</v>
      </c>
      <c r="H22" s="67" t="s">
        <v>116</v>
      </c>
    </row>
    <row r="23" spans="1:8">
      <c r="A23" s="72">
        <v>44623</v>
      </c>
      <c r="B23" s="67" t="s">
        <v>37</v>
      </c>
      <c r="C23" s="67" t="s">
        <v>12</v>
      </c>
      <c r="D23" s="67">
        <v>12</v>
      </c>
      <c r="E23" s="67">
        <v>85.9</v>
      </c>
      <c r="F23" s="67">
        <v>0.15</v>
      </c>
      <c r="G23" s="67">
        <v>1030.8</v>
      </c>
      <c r="H23" s="67" t="s">
        <v>114</v>
      </c>
    </row>
    <row r="24" spans="1:8">
      <c r="A24" s="72">
        <v>44624</v>
      </c>
      <c r="B24" s="67" t="s">
        <v>97</v>
      </c>
      <c r="C24" s="67" t="s">
        <v>12</v>
      </c>
      <c r="D24" s="67">
        <v>5</v>
      </c>
      <c r="E24" s="67">
        <v>32.9</v>
      </c>
      <c r="F24" s="67">
        <v>0.2</v>
      </c>
      <c r="G24" s="67">
        <v>164.5</v>
      </c>
      <c r="H24" s="67" t="s">
        <v>113</v>
      </c>
    </row>
    <row r="25" spans="1:8">
      <c r="A25" s="72">
        <v>44629</v>
      </c>
      <c r="B25" s="67" t="s">
        <v>84</v>
      </c>
      <c r="C25" s="67" t="s">
        <v>12</v>
      </c>
      <c r="D25" s="67">
        <v>11</v>
      </c>
      <c r="E25" s="67">
        <v>54.9</v>
      </c>
      <c r="F25" s="67">
        <v>0.2</v>
      </c>
      <c r="G25" s="67">
        <v>603.9</v>
      </c>
      <c r="H25" s="67" t="s">
        <v>113</v>
      </c>
    </row>
    <row r="26" spans="1:8">
      <c r="A26" s="72">
        <v>44634</v>
      </c>
      <c r="B26" s="67" t="s">
        <v>45</v>
      </c>
      <c r="C26" s="67" t="s">
        <v>12</v>
      </c>
      <c r="D26">
        <v>3</v>
      </c>
      <c r="E26">
        <v>42.5</v>
      </c>
      <c r="F26">
        <v>0.2</v>
      </c>
      <c r="G26">
        <v>127.5</v>
      </c>
      <c r="H26" s="67" t="s">
        <v>113</v>
      </c>
    </row>
    <row r="27" spans="1:8">
      <c r="A27" s="72">
        <v>44639</v>
      </c>
      <c r="B27" s="67" t="s">
        <v>64</v>
      </c>
      <c r="C27" s="67" t="s">
        <v>12</v>
      </c>
      <c r="D27">
        <v>8</v>
      </c>
      <c r="E27">
        <v>89.9</v>
      </c>
      <c r="F27">
        <v>0.2</v>
      </c>
      <c r="G27">
        <v>719.2</v>
      </c>
      <c r="H27" s="67" t="s">
        <v>116</v>
      </c>
    </row>
    <row r="28" spans="1:8">
      <c r="A28" s="72">
        <v>44641</v>
      </c>
      <c r="B28" s="67" t="s">
        <v>63</v>
      </c>
      <c r="C28" s="67" t="s">
        <v>14</v>
      </c>
      <c r="D28">
        <v>1</v>
      </c>
      <c r="E28">
        <v>259.89999999999998</v>
      </c>
      <c r="F28">
        <v>0</v>
      </c>
      <c r="G28">
        <v>259.89999999999998</v>
      </c>
      <c r="H28" s="67" t="s">
        <v>116</v>
      </c>
    </row>
    <row r="29" spans="1:8">
      <c r="A29" s="72">
        <v>44645</v>
      </c>
      <c r="B29" s="67" t="s">
        <v>48</v>
      </c>
      <c r="C29" s="67" t="s">
        <v>12</v>
      </c>
      <c r="D29">
        <v>11</v>
      </c>
      <c r="E29">
        <v>32.9</v>
      </c>
      <c r="F29">
        <v>0.15</v>
      </c>
      <c r="G29">
        <v>361.9</v>
      </c>
      <c r="H29" s="67" t="s">
        <v>117</v>
      </c>
    </row>
    <row r="30" spans="1:8">
      <c r="A30" s="72">
        <v>44653</v>
      </c>
      <c r="B30" s="67" t="s">
        <v>49</v>
      </c>
      <c r="C30" s="67" t="s">
        <v>13</v>
      </c>
      <c r="D30">
        <v>8</v>
      </c>
      <c r="E30">
        <v>49.9</v>
      </c>
      <c r="F30">
        <v>0.15</v>
      </c>
      <c r="G30">
        <v>399.2</v>
      </c>
      <c r="H30" s="67" t="s">
        <v>114</v>
      </c>
    </row>
    <row r="31" spans="1:8">
      <c r="A31" s="72">
        <v>44655</v>
      </c>
      <c r="B31" s="67" t="s">
        <v>35</v>
      </c>
      <c r="C31" s="67" t="s">
        <v>13</v>
      </c>
      <c r="D31">
        <v>4</v>
      </c>
      <c r="E31">
        <v>259.89999999999998</v>
      </c>
      <c r="F31">
        <v>0.1</v>
      </c>
      <c r="G31">
        <v>1039.5999999999999</v>
      </c>
      <c r="H31" s="67" t="s">
        <v>115</v>
      </c>
    </row>
    <row r="32" spans="1:8">
      <c r="A32" s="72">
        <v>44659</v>
      </c>
      <c r="B32" s="67" t="s">
        <v>56</v>
      </c>
      <c r="C32" s="67" t="s">
        <v>13</v>
      </c>
      <c r="D32">
        <v>1</v>
      </c>
      <c r="E32">
        <v>349.9</v>
      </c>
      <c r="F32">
        <v>0</v>
      </c>
      <c r="G32">
        <v>349.9</v>
      </c>
      <c r="H32" s="67" t="s">
        <v>114</v>
      </c>
    </row>
    <row r="33" spans="1:8">
      <c r="A33" s="72">
        <v>44662</v>
      </c>
      <c r="B33" s="67" t="s">
        <v>101</v>
      </c>
      <c r="C33" s="67" t="s">
        <v>12</v>
      </c>
      <c r="D33">
        <v>7</v>
      </c>
      <c r="E33">
        <v>49.9</v>
      </c>
      <c r="F33">
        <v>0.2</v>
      </c>
      <c r="G33">
        <v>349.3</v>
      </c>
      <c r="H33" s="67" t="s">
        <v>116</v>
      </c>
    </row>
    <row r="34" spans="1:8">
      <c r="A34" s="72">
        <v>44663</v>
      </c>
      <c r="B34" s="67" t="s">
        <v>83</v>
      </c>
      <c r="C34" s="67" t="s">
        <v>12</v>
      </c>
      <c r="D34">
        <v>11</v>
      </c>
      <c r="E34">
        <v>70</v>
      </c>
      <c r="F34">
        <v>0.2</v>
      </c>
      <c r="G34">
        <v>770</v>
      </c>
      <c r="H34" s="67" t="s">
        <v>116</v>
      </c>
    </row>
    <row r="35" spans="1:8">
      <c r="A35" s="72">
        <v>44664</v>
      </c>
      <c r="B35" s="67" t="s">
        <v>69</v>
      </c>
      <c r="C35" s="67" t="s">
        <v>12</v>
      </c>
      <c r="D35">
        <v>3</v>
      </c>
      <c r="E35">
        <v>146</v>
      </c>
      <c r="F35">
        <v>0.15</v>
      </c>
      <c r="G35">
        <v>438</v>
      </c>
      <c r="H35" s="67" t="s">
        <v>117</v>
      </c>
    </row>
    <row r="36" spans="1:8">
      <c r="A36" s="72">
        <v>44666</v>
      </c>
      <c r="B36" s="67" t="s">
        <v>102</v>
      </c>
      <c r="C36" s="67" t="s">
        <v>14</v>
      </c>
      <c r="D36">
        <v>8</v>
      </c>
      <c r="E36">
        <v>89.9</v>
      </c>
      <c r="F36">
        <v>0.15</v>
      </c>
      <c r="G36">
        <v>719.2</v>
      </c>
      <c r="H36" s="67" t="s">
        <v>117</v>
      </c>
    </row>
    <row r="37" spans="1:8">
      <c r="A37" s="72">
        <v>44673</v>
      </c>
      <c r="B37" s="67" t="s">
        <v>57</v>
      </c>
      <c r="C37" s="67" t="s">
        <v>13</v>
      </c>
      <c r="D37">
        <v>9</v>
      </c>
      <c r="E37">
        <v>120</v>
      </c>
      <c r="F37">
        <v>0.15</v>
      </c>
      <c r="G37">
        <v>1080</v>
      </c>
      <c r="H37" s="67" t="s">
        <v>114</v>
      </c>
    </row>
    <row r="38" spans="1:8">
      <c r="A38" s="72">
        <v>44674</v>
      </c>
      <c r="B38" s="67" t="s">
        <v>60</v>
      </c>
      <c r="C38" s="67" t="s">
        <v>14</v>
      </c>
      <c r="D38">
        <v>3</v>
      </c>
      <c r="E38">
        <v>259.89999999999998</v>
      </c>
      <c r="F38">
        <v>0.1</v>
      </c>
      <c r="G38">
        <v>779.7</v>
      </c>
      <c r="H38" s="67" t="s">
        <v>115</v>
      </c>
    </row>
    <row r="39" spans="1:8">
      <c r="A39" s="72">
        <v>44677</v>
      </c>
      <c r="B39" s="67" t="s">
        <v>50</v>
      </c>
      <c r="C39" s="67" t="s">
        <v>12</v>
      </c>
      <c r="D39">
        <v>6</v>
      </c>
      <c r="E39">
        <v>299.89999999999998</v>
      </c>
      <c r="F39">
        <v>0.1</v>
      </c>
      <c r="G39">
        <v>1799.4</v>
      </c>
      <c r="H39" s="67" t="s">
        <v>115</v>
      </c>
    </row>
    <row r="40" spans="1:8">
      <c r="A40" s="72">
        <v>44678</v>
      </c>
      <c r="B40" s="67" t="s">
        <v>109</v>
      </c>
      <c r="C40" s="67" t="s">
        <v>12</v>
      </c>
      <c r="D40">
        <v>11</v>
      </c>
      <c r="E40">
        <v>180</v>
      </c>
      <c r="F40">
        <v>0.15</v>
      </c>
      <c r="G40">
        <v>1980</v>
      </c>
      <c r="H40" s="67" t="s">
        <v>117</v>
      </c>
    </row>
    <row r="41" spans="1:8">
      <c r="A41" s="72">
        <v>44689</v>
      </c>
      <c r="B41" s="67" t="s">
        <v>55</v>
      </c>
      <c r="C41" s="67" t="s">
        <v>12</v>
      </c>
      <c r="D41">
        <v>10</v>
      </c>
      <c r="E41">
        <v>299.89999999999998</v>
      </c>
      <c r="F41">
        <v>0.15</v>
      </c>
      <c r="G41">
        <v>2999</v>
      </c>
      <c r="H41" s="67" t="s">
        <v>114</v>
      </c>
    </row>
    <row r="42" spans="1:8">
      <c r="A42" s="72">
        <v>44690</v>
      </c>
      <c r="B42" s="67" t="s">
        <v>106</v>
      </c>
      <c r="C42" s="67" t="s">
        <v>12</v>
      </c>
      <c r="D42">
        <v>8</v>
      </c>
      <c r="E42">
        <v>180</v>
      </c>
      <c r="F42">
        <v>0.15</v>
      </c>
      <c r="G42">
        <v>1440</v>
      </c>
      <c r="H42" s="67" t="s">
        <v>114</v>
      </c>
    </row>
    <row r="43" spans="1:8">
      <c r="A43" s="72">
        <v>44691</v>
      </c>
      <c r="B43" s="67" t="s">
        <v>57</v>
      </c>
      <c r="C43" s="67" t="s">
        <v>13</v>
      </c>
      <c r="D43">
        <v>5</v>
      </c>
      <c r="E43">
        <v>120</v>
      </c>
      <c r="F43">
        <v>0.15</v>
      </c>
      <c r="G43">
        <v>600</v>
      </c>
      <c r="H43" s="67" t="s">
        <v>117</v>
      </c>
    </row>
    <row r="44" spans="1:8">
      <c r="A44" s="72">
        <v>44692</v>
      </c>
      <c r="B44" s="67" t="s">
        <v>55</v>
      </c>
      <c r="C44" s="67" t="s">
        <v>12</v>
      </c>
      <c r="D44">
        <v>12</v>
      </c>
      <c r="E44">
        <v>299.89999999999998</v>
      </c>
      <c r="F44">
        <v>0.15</v>
      </c>
      <c r="G44">
        <v>3598.8</v>
      </c>
      <c r="H44" s="67" t="s">
        <v>114</v>
      </c>
    </row>
    <row r="45" spans="1:8">
      <c r="A45" s="72">
        <v>44693</v>
      </c>
      <c r="B45" s="67" t="s">
        <v>66</v>
      </c>
      <c r="C45" s="67" t="s">
        <v>12</v>
      </c>
      <c r="D45">
        <v>10</v>
      </c>
      <c r="E45">
        <v>93.5</v>
      </c>
      <c r="F45">
        <v>0.1</v>
      </c>
      <c r="G45">
        <v>935</v>
      </c>
      <c r="H45" s="67" t="s">
        <v>115</v>
      </c>
    </row>
    <row r="46" spans="1:8">
      <c r="A46" s="72">
        <v>44696</v>
      </c>
      <c r="B46" s="67" t="s">
        <v>93</v>
      </c>
      <c r="C46" s="67" t="s">
        <v>12</v>
      </c>
      <c r="D46">
        <v>1</v>
      </c>
      <c r="E46">
        <v>289.89999999999998</v>
      </c>
      <c r="F46">
        <v>0.1</v>
      </c>
      <c r="G46">
        <v>289.89999999999998</v>
      </c>
      <c r="H46" s="67" t="s">
        <v>113</v>
      </c>
    </row>
    <row r="47" spans="1:8">
      <c r="A47" s="72">
        <v>44699</v>
      </c>
      <c r="B47" s="67" t="s">
        <v>32</v>
      </c>
      <c r="C47" s="67" t="s">
        <v>12</v>
      </c>
      <c r="D47">
        <v>10</v>
      </c>
      <c r="E47">
        <v>69.900000000000006</v>
      </c>
      <c r="F47">
        <v>0.1</v>
      </c>
      <c r="G47">
        <v>699</v>
      </c>
      <c r="H47" s="67" t="s">
        <v>115</v>
      </c>
    </row>
    <row r="48" spans="1:8">
      <c r="A48" s="72">
        <v>44719</v>
      </c>
      <c r="B48" s="67" t="s">
        <v>65</v>
      </c>
      <c r="C48" s="67" t="s">
        <v>12</v>
      </c>
      <c r="D48">
        <v>10</v>
      </c>
      <c r="E48">
        <v>91.4</v>
      </c>
      <c r="F48">
        <v>0.15</v>
      </c>
      <c r="G48">
        <v>914</v>
      </c>
      <c r="H48" s="67" t="s">
        <v>117</v>
      </c>
    </row>
    <row r="49" spans="1:8">
      <c r="A49" s="72">
        <v>44719</v>
      </c>
      <c r="B49" s="67" t="s">
        <v>88</v>
      </c>
      <c r="C49" s="67" t="s">
        <v>12</v>
      </c>
      <c r="D49">
        <v>4</v>
      </c>
      <c r="E49">
        <v>72.5</v>
      </c>
      <c r="F49">
        <v>0.15</v>
      </c>
      <c r="G49">
        <v>290</v>
      </c>
      <c r="H49" s="67" t="s">
        <v>117</v>
      </c>
    </row>
    <row r="50" spans="1:8">
      <c r="A50" s="72">
        <v>44721</v>
      </c>
      <c r="B50" s="67" t="s">
        <v>100</v>
      </c>
      <c r="C50" s="67" t="s">
        <v>12</v>
      </c>
      <c r="D50">
        <v>9</v>
      </c>
      <c r="E50">
        <v>49.9</v>
      </c>
      <c r="F50">
        <v>0.2</v>
      </c>
      <c r="G50">
        <v>449.1</v>
      </c>
      <c r="H50" s="67" t="s">
        <v>113</v>
      </c>
    </row>
    <row r="51" spans="1:8">
      <c r="A51" s="72">
        <v>44721</v>
      </c>
      <c r="B51" s="67" t="s">
        <v>34</v>
      </c>
      <c r="C51" s="67" t="s">
        <v>13</v>
      </c>
      <c r="D51">
        <v>10</v>
      </c>
      <c r="E51">
        <v>145</v>
      </c>
      <c r="F51">
        <v>0.2</v>
      </c>
      <c r="G51">
        <v>1450</v>
      </c>
      <c r="H51" s="67" t="s">
        <v>113</v>
      </c>
    </row>
    <row r="52" spans="1:8">
      <c r="A52" s="72">
        <v>44723</v>
      </c>
      <c r="B52" s="67" t="s">
        <v>41</v>
      </c>
      <c r="C52" s="67" t="s">
        <v>12</v>
      </c>
      <c r="D52">
        <v>6</v>
      </c>
      <c r="E52">
        <v>46.9</v>
      </c>
      <c r="F52">
        <v>0.1</v>
      </c>
      <c r="G52">
        <v>281.39999999999998</v>
      </c>
      <c r="H52" s="67" t="s">
        <v>115</v>
      </c>
    </row>
    <row r="53" spans="1:8">
      <c r="A53" s="72">
        <v>44725</v>
      </c>
      <c r="B53" s="67" t="s">
        <v>56</v>
      </c>
      <c r="C53" s="67" t="s">
        <v>13</v>
      </c>
      <c r="D53">
        <v>4</v>
      </c>
      <c r="E53">
        <v>349.9</v>
      </c>
      <c r="F53">
        <v>0.15</v>
      </c>
      <c r="G53">
        <v>1399.6</v>
      </c>
      <c r="H53" s="67" t="s">
        <v>117</v>
      </c>
    </row>
    <row r="54" spans="1:8">
      <c r="A54" s="72">
        <v>44728</v>
      </c>
      <c r="B54" s="67" t="s">
        <v>46</v>
      </c>
      <c r="C54" s="67" t="s">
        <v>12</v>
      </c>
      <c r="D54">
        <v>6</v>
      </c>
      <c r="E54">
        <v>25.9</v>
      </c>
      <c r="F54">
        <v>0.2</v>
      </c>
      <c r="G54">
        <v>155.4</v>
      </c>
      <c r="H54" s="67" t="s">
        <v>116</v>
      </c>
    </row>
    <row r="55" spans="1:8">
      <c r="A55" s="72">
        <v>44728</v>
      </c>
      <c r="B55" s="67" t="s">
        <v>110</v>
      </c>
      <c r="C55" s="67" t="s">
        <v>12</v>
      </c>
      <c r="D55">
        <v>5</v>
      </c>
      <c r="E55">
        <v>180</v>
      </c>
      <c r="F55">
        <v>0.15</v>
      </c>
      <c r="G55">
        <v>900</v>
      </c>
      <c r="H55" s="67" t="s">
        <v>117</v>
      </c>
    </row>
    <row r="56" spans="1:8">
      <c r="A56" s="72">
        <v>44729</v>
      </c>
      <c r="B56" s="67" t="s">
        <v>60</v>
      </c>
      <c r="C56" s="67" t="s">
        <v>14</v>
      </c>
      <c r="D56">
        <v>5</v>
      </c>
      <c r="E56">
        <v>259.89999999999998</v>
      </c>
      <c r="F56">
        <v>0.1</v>
      </c>
      <c r="G56">
        <v>1299.5</v>
      </c>
      <c r="H56" s="67" t="s">
        <v>115</v>
      </c>
    </row>
    <row r="57" spans="1:8">
      <c r="A57" s="72">
        <v>44732</v>
      </c>
      <c r="B57" s="67" t="s">
        <v>67</v>
      </c>
      <c r="C57" s="67" t="s">
        <v>12</v>
      </c>
      <c r="D57">
        <v>9</v>
      </c>
      <c r="E57">
        <v>140</v>
      </c>
      <c r="F57">
        <v>0.2</v>
      </c>
      <c r="G57">
        <v>1260</v>
      </c>
      <c r="H57" s="67" t="s">
        <v>116</v>
      </c>
    </row>
    <row r="58" spans="1:8">
      <c r="A58" s="72">
        <v>44740</v>
      </c>
      <c r="B58" s="67" t="s">
        <v>34</v>
      </c>
      <c r="C58" s="67" t="s">
        <v>13</v>
      </c>
      <c r="D58">
        <v>10</v>
      </c>
      <c r="E58">
        <v>145</v>
      </c>
      <c r="F58">
        <v>0.2</v>
      </c>
      <c r="G58">
        <v>1450</v>
      </c>
      <c r="H58" s="67" t="s">
        <v>116</v>
      </c>
    </row>
    <row r="59" spans="1:8">
      <c r="A59" s="72">
        <v>44740</v>
      </c>
      <c r="B59" s="67" t="s">
        <v>59</v>
      </c>
      <c r="C59" s="67" t="s">
        <v>14</v>
      </c>
      <c r="D59">
        <v>1</v>
      </c>
      <c r="E59">
        <v>255</v>
      </c>
      <c r="F59">
        <v>0</v>
      </c>
      <c r="G59">
        <v>255</v>
      </c>
      <c r="H59" s="67" t="s">
        <v>116</v>
      </c>
    </row>
    <row r="60" spans="1:8">
      <c r="A60" s="72">
        <v>44741</v>
      </c>
      <c r="B60" s="67" t="s">
        <v>63</v>
      </c>
      <c r="C60" s="67" t="s">
        <v>14</v>
      </c>
      <c r="D60">
        <v>11</v>
      </c>
      <c r="E60">
        <v>259.89999999999998</v>
      </c>
      <c r="F60">
        <v>0.1</v>
      </c>
      <c r="G60">
        <v>2858.9</v>
      </c>
      <c r="H60" s="67" t="s">
        <v>115</v>
      </c>
    </row>
    <row r="61" spans="1:8">
      <c r="A61" s="72">
        <v>44742</v>
      </c>
      <c r="B61" s="67" t="s">
        <v>96</v>
      </c>
      <c r="C61" s="67" t="s">
        <v>12</v>
      </c>
      <c r="D61">
        <v>5</v>
      </c>
      <c r="E61">
        <v>32.9</v>
      </c>
      <c r="F61">
        <v>0.2</v>
      </c>
      <c r="G61">
        <v>164.5</v>
      </c>
      <c r="H61" s="67" t="s">
        <v>116</v>
      </c>
    </row>
    <row r="62" spans="1:8">
      <c r="A62" s="72">
        <v>44747</v>
      </c>
      <c r="B62" s="67" t="s">
        <v>39</v>
      </c>
      <c r="C62" s="67" t="s">
        <v>12</v>
      </c>
      <c r="D62">
        <v>3</v>
      </c>
      <c r="E62">
        <v>92.9</v>
      </c>
      <c r="F62">
        <v>0.1</v>
      </c>
      <c r="G62">
        <v>278.7</v>
      </c>
      <c r="H62" s="67" t="s">
        <v>115</v>
      </c>
    </row>
    <row r="63" spans="1:8">
      <c r="A63" s="72">
        <v>44748</v>
      </c>
      <c r="B63" s="67" t="s">
        <v>56</v>
      </c>
      <c r="C63" s="67" t="s">
        <v>13</v>
      </c>
      <c r="D63">
        <v>5</v>
      </c>
      <c r="E63">
        <v>349.9</v>
      </c>
      <c r="F63">
        <v>0.2</v>
      </c>
      <c r="G63">
        <v>1749.5</v>
      </c>
      <c r="H63" s="67" t="s">
        <v>113</v>
      </c>
    </row>
    <row r="64" spans="1:8">
      <c r="A64" s="72">
        <v>44749</v>
      </c>
      <c r="B64" s="67" t="s">
        <v>44</v>
      </c>
      <c r="C64" s="67" t="s">
        <v>12</v>
      </c>
      <c r="D64">
        <v>3</v>
      </c>
      <c r="E64">
        <v>39.9</v>
      </c>
      <c r="F64">
        <v>0.2</v>
      </c>
      <c r="G64">
        <v>119.7</v>
      </c>
      <c r="H64" s="67" t="s">
        <v>113</v>
      </c>
    </row>
    <row r="65" spans="1:8">
      <c r="A65" s="72">
        <v>44754</v>
      </c>
      <c r="B65" s="67" t="s">
        <v>40</v>
      </c>
      <c r="C65" s="67" t="s">
        <v>12</v>
      </c>
      <c r="D65">
        <v>6</v>
      </c>
      <c r="E65">
        <v>44.9</v>
      </c>
      <c r="F65">
        <v>0.15</v>
      </c>
      <c r="G65">
        <v>269.39999999999998</v>
      </c>
      <c r="H65" s="67" t="s">
        <v>117</v>
      </c>
    </row>
    <row r="66" spans="1:8">
      <c r="A66" s="72">
        <v>44755</v>
      </c>
      <c r="B66" s="67" t="s">
        <v>62</v>
      </c>
      <c r="C66" s="67" t="s">
        <v>14</v>
      </c>
      <c r="D66">
        <v>11</v>
      </c>
      <c r="E66">
        <v>250</v>
      </c>
      <c r="F66">
        <v>0.15</v>
      </c>
      <c r="G66">
        <v>2750</v>
      </c>
      <c r="H66" s="67" t="s">
        <v>114</v>
      </c>
    </row>
    <row r="67" spans="1:8">
      <c r="A67" s="72">
        <v>44759</v>
      </c>
      <c r="B67" s="67" t="s">
        <v>69</v>
      </c>
      <c r="C67" s="67" t="s">
        <v>12</v>
      </c>
      <c r="D67">
        <v>8</v>
      </c>
      <c r="E67">
        <v>146</v>
      </c>
      <c r="F67">
        <v>0.15</v>
      </c>
      <c r="G67">
        <v>1168</v>
      </c>
      <c r="H67" s="67" t="s">
        <v>114</v>
      </c>
    </row>
    <row r="68" spans="1:8">
      <c r="A68" s="72">
        <v>44765</v>
      </c>
      <c r="B68" s="67" t="s">
        <v>55</v>
      </c>
      <c r="C68" s="67" t="s">
        <v>12</v>
      </c>
      <c r="D68">
        <v>11</v>
      </c>
      <c r="E68">
        <v>299.89999999999998</v>
      </c>
      <c r="F68">
        <v>0.2</v>
      </c>
      <c r="G68">
        <v>3298.9</v>
      </c>
      <c r="H68" s="67" t="s">
        <v>113</v>
      </c>
    </row>
    <row r="69" spans="1:8">
      <c r="A69" s="72">
        <v>44768</v>
      </c>
      <c r="B69" s="67" t="s">
        <v>97</v>
      </c>
      <c r="C69" s="67" t="s">
        <v>12</v>
      </c>
      <c r="D69">
        <v>1</v>
      </c>
      <c r="E69">
        <v>32.9</v>
      </c>
      <c r="F69">
        <v>0.1</v>
      </c>
      <c r="G69">
        <v>32.9</v>
      </c>
      <c r="H69" s="67" t="s">
        <v>113</v>
      </c>
    </row>
    <row r="70" spans="1:8">
      <c r="A70" s="72">
        <v>44770</v>
      </c>
      <c r="B70" s="67" t="s">
        <v>100</v>
      </c>
      <c r="C70" s="67" t="s">
        <v>12</v>
      </c>
      <c r="D70">
        <v>2</v>
      </c>
      <c r="E70">
        <v>49.9</v>
      </c>
      <c r="F70">
        <v>0.15</v>
      </c>
      <c r="G70">
        <v>99.8</v>
      </c>
      <c r="H70" s="67" t="s">
        <v>113</v>
      </c>
    </row>
    <row r="71" spans="1:8">
      <c r="A71" s="72">
        <v>44771</v>
      </c>
      <c r="B71" s="67" t="s">
        <v>88</v>
      </c>
      <c r="C71" s="67" t="s">
        <v>12</v>
      </c>
      <c r="D71">
        <v>12</v>
      </c>
      <c r="E71">
        <v>72.5</v>
      </c>
      <c r="F71">
        <v>0.2</v>
      </c>
      <c r="G71">
        <v>870</v>
      </c>
      <c r="H71" s="67" t="s">
        <v>116</v>
      </c>
    </row>
    <row r="72" spans="1:8">
      <c r="A72" s="72">
        <v>44772</v>
      </c>
      <c r="B72" s="67" t="s">
        <v>67</v>
      </c>
      <c r="C72" s="67" t="s">
        <v>12</v>
      </c>
      <c r="D72">
        <v>4</v>
      </c>
      <c r="E72">
        <v>140</v>
      </c>
      <c r="F72">
        <v>0.2</v>
      </c>
      <c r="G72">
        <v>560</v>
      </c>
      <c r="H72" s="67" t="s">
        <v>116</v>
      </c>
    </row>
    <row r="73" spans="1:8">
      <c r="A73" s="72">
        <v>44778</v>
      </c>
      <c r="B73" s="67" t="s">
        <v>63</v>
      </c>
      <c r="C73" s="67" t="s">
        <v>14</v>
      </c>
      <c r="D73">
        <v>4</v>
      </c>
      <c r="E73">
        <v>259.89999999999998</v>
      </c>
      <c r="F73">
        <v>0.15</v>
      </c>
      <c r="G73">
        <v>1039.5999999999999</v>
      </c>
      <c r="H73" s="67" t="s">
        <v>114</v>
      </c>
    </row>
    <row r="74" spans="1:8">
      <c r="A74" s="72">
        <v>44779</v>
      </c>
      <c r="B74" s="67" t="s">
        <v>33</v>
      </c>
      <c r="C74" s="67" t="s">
        <v>12</v>
      </c>
      <c r="D74">
        <v>9</v>
      </c>
      <c r="E74">
        <v>70.900000000000006</v>
      </c>
      <c r="F74">
        <v>0.1</v>
      </c>
      <c r="G74">
        <v>638.1</v>
      </c>
      <c r="H74" s="67" t="s">
        <v>115</v>
      </c>
    </row>
    <row r="75" spans="1:8">
      <c r="A75" s="72">
        <v>44780</v>
      </c>
      <c r="B75" s="67" t="s">
        <v>106</v>
      </c>
      <c r="C75" s="67" t="s">
        <v>12</v>
      </c>
      <c r="D75">
        <v>5</v>
      </c>
      <c r="E75">
        <v>180</v>
      </c>
      <c r="F75">
        <v>0.2</v>
      </c>
      <c r="G75">
        <v>900</v>
      </c>
      <c r="H75" s="67" t="s">
        <v>116</v>
      </c>
    </row>
    <row r="76" spans="1:8">
      <c r="A76" s="72">
        <v>44781</v>
      </c>
      <c r="B76" s="67" t="s">
        <v>97</v>
      </c>
      <c r="C76" s="67" t="s">
        <v>12</v>
      </c>
      <c r="D76">
        <v>7</v>
      </c>
      <c r="E76">
        <v>32.9</v>
      </c>
      <c r="F76">
        <v>0.15</v>
      </c>
      <c r="G76">
        <v>230.3</v>
      </c>
      <c r="H76" s="67" t="s">
        <v>117</v>
      </c>
    </row>
    <row r="77" spans="1:8">
      <c r="A77" s="72">
        <v>44782</v>
      </c>
      <c r="B77" s="67" t="s">
        <v>88</v>
      </c>
      <c r="C77" s="67" t="s">
        <v>12</v>
      </c>
      <c r="D77">
        <v>2</v>
      </c>
      <c r="E77">
        <v>72.5</v>
      </c>
      <c r="F77">
        <v>0.15</v>
      </c>
      <c r="G77">
        <v>145</v>
      </c>
      <c r="H77" s="67" t="s">
        <v>117</v>
      </c>
    </row>
    <row r="78" spans="1:8">
      <c r="A78" s="72">
        <v>44783</v>
      </c>
      <c r="B78" s="67" t="s">
        <v>49</v>
      </c>
      <c r="C78" s="67" t="s">
        <v>13</v>
      </c>
      <c r="D78">
        <v>6</v>
      </c>
      <c r="E78">
        <v>49.9</v>
      </c>
      <c r="F78">
        <v>0.15</v>
      </c>
      <c r="G78">
        <v>299.39999999999998</v>
      </c>
      <c r="H78" s="67" t="s">
        <v>117</v>
      </c>
    </row>
    <row r="79" spans="1:8">
      <c r="A79" s="72">
        <v>44784</v>
      </c>
      <c r="B79" s="67" t="s">
        <v>66</v>
      </c>
      <c r="C79" s="67" t="s">
        <v>12</v>
      </c>
      <c r="D79">
        <v>1</v>
      </c>
      <c r="E79">
        <v>93.5</v>
      </c>
      <c r="F79">
        <v>0.1</v>
      </c>
      <c r="G79">
        <v>93.5</v>
      </c>
      <c r="H79" s="67" t="s">
        <v>115</v>
      </c>
    </row>
    <row r="80" spans="1:8">
      <c r="A80" s="72">
        <v>44785</v>
      </c>
      <c r="B80" s="67" t="s">
        <v>59</v>
      </c>
      <c r="C80" s="67" t="s">
        <v>14</v>
      </c>
      <c r="D80">
        <v>7</v>
      </c>
      <c r="E80">
        <v>255</v>
      </c>
      <c r="F80">
        <v>0.15</v>
      </c>
      <c r="G80">
        <v>1785</v>
      </c>
      <c r="H80" s="67" t="s">
        <v>114</v>
      </c>
    </row>
    <row r="81" spans="1:8">
      <c r="A81" s="72">
        <v>44786</v>
      </c>
      <c r="B81" s="67" t="s">
        <v>56</v>
      </c>
      <c r="C81" s="67" t="s">
        <v>13</v>
      </c>
      <c r="D81">
        <v>10</v>
      </c>
      <c r="E81">
        <v>349.9</v>
      </c>
      <c r="F81">
        <v>0.15</v>
      </c>
      <c r="G81">
        <v>3499</v>
      </c>
      <c r="H81" s="67" t="s">
        <v>117</v>
      </c>
    </row>
    <row r="82" spans="1:8">
      <c r="A82" s="72">
        <v>44787</v>
      </c>
      <c r="B82" s="67" t="s">
        <v>85</v>
      </c>
      <c r="C82" s="67" t="s">
        <v>12</v>
      </c>
      <c r="D82">
        <v>8</v>
      </c>
      <c r="E82">
        <v>54.9</v>
      </c>
      <c r="F82">
        <v>0.2</v>
      </c>
      <c r="G82">
        <v>439.2</v>
      </c>
      <c r="H82" s="67" t="s">
        <v>116</v>
      </c>
    </row>
    <row r="83" spans="1:8">
      <c r="A83" s="72">
        <v>44788</v>
      </c>
      <c r="B83" s="67" t="s">
        <v>41</v>
      </c>
      <c r="C83" s="67" t="s">
        <v>12</v>
      </c>
      <c r="D83">
        <v>11</v>
      </c>
      <c r="E83">
        <v>46.9</v>
      </c>
      <c r="F83">
        <v>0.2</v>
      </c>
      <c r="G83">
        <v>515.9</v>
      </c>
      <c r="H83" s="67" t="s">
        <v>116</v>
      </c>
    </row>
    <row r="84" spans="1:8">
      <c r="A84" s="72">
        <v>44809</v>
      </c>
      <c r="B84" s="67" t="s">
        <v>97</v>
      </c>
      <c r="C84" s="67" t="s">
        <v>12</v>
      </c>
      <c r="D84">
        <v>7</v>
      </c>
      <c r="E84">
        <v>32.9</v>
      </c>
      <c r="F84">
        <v>0.15</v>
      </c>
      <c r="G84">
        <v>230.3</v>
      </c>
      <c r="H84" s="67" t="s">
        <v>117</v>
      </c>
    </row>
    <row r="85" spans="1:8">
      <c r="A85" s="72">
        <v>44810</v>
      </c>
      <c r="B85" s="67" t="s">
        <v>41</v>
      </c>
      <c r="C85" s="67" t="s">
        <v>12</v>
      </c>
      <c r="D85">
        <v>12</v>
      </c>
      <c r="E85">
        <v>46.9</v>
      </c>
      <c r="F85">
        <v>0.2</v>
      </c>
      <c r="G85">
        <v>562.79999999999995</v>
      </c>
      <c r="H85" s="67" t="s">
        <v>113</v>
      </c>
    </row>
    <row r="86" spans="1:8">
      <c r="A86" s="72">
        <v>44811</v>
      </c>
      <c r="B86" s="67" t="s">
        <v>50</v>
      </c>
      <c r="C86" s="67" t="s">
        <v>12</v>
      </c>
      <c r="D86">
        <v>9</v>
      </c>
      <c r="E86">
        <v>299.89999999999998</v>
      </c>
      <c r="F86">
        <v>0.15</v>
      </c>
      <c r="G86">
        <v>2699.1</v>
      </c>
      <c r="H86" s="67" t="s">
        <v>114</v>
      </c>
    </row>
    <row r="87" spans="1:8">
      <c r="A87" s="72">
        <v>44812</v>
      </c>
      <c r="B87" s="67" t="s">
        <v>90</v>
      </c>
      <c r="C87" s="67" t="s">
        <v>12</v>
      </c>
      <c r="D87">
        <v>6</v>
      </c>
      <c r="E87">
        <v>289.89999999999998</v>
      </c>
      <c r="F87">
        <v>0.1</v>
      </c>
      <c r="G87">
        <v>1739.4</v>
      </c>
      <c r="H87" s="67" t="s">
        <v>115</v>
      </c>
    </row>
    <row r="88" spans="1:8">
      <c r="A88" s="72">
        <v>44813</v>
      </c>
      <c r="B88" s="67" t="s">
        <v>52</v>
      </c>
      <c r="C88" s="67" t="s">
        <v>12</v>
      </c>
      <c r="D88">
        <v>2</v>
      </c>
      <c r="E88">
        <v>300</v>
      </c>
      <c r="F88">
        <v>0.15</v>
      </c>
      <c r="G88">
        <v>600</v>
      </c>
      <c r="H88" s="67" t="s">
        <v>117</v>
      </c>
    </row>
    <row r="89" spans="1:8">
      <c r="A89" s="72">
        <v>44814</v>
      </c>
      <c r="B89" s="67" t="s">
        <v>63</v>
      </c>
      <c r="C89" s="67" t="s">
        <v>14</v>
      </c>
      <c r="D89">
        <v>3</v>
      </c>
      <c r="E89">
        <v>259.89999999999998</v>
      </c>
      <c r="F89">
        <v>0.1</v>
      </c>
      <c r="G89">
        <v>779.7</v>
      </c>
      <c r="H89" s="67" t="s">
        <v>115</v>
      </c>
    </row>
    <row r="90" spans="1:8">
      <c r="A90" s="72">
        <v>44815</v>
      </c>
      <c r="B90" s="67" t="s">
        <v>37</v>
      </c>
      <c r="C90" s="67" t="s">
        <v>12</v>
      </c>
      <c r="D90">
        <v>9</v>
      </c>
      <c r="E90">
        <v>85.9</v>
      </c>
      <c r="F90">
        <v>0.2</v>
      </c>
      <c r="G90">
        <v>773.1</v>
      </c>
      <c r="H90" s="67" t="s">
        <v>116</v>
      </c>
    </row>
    <row r="91" spans="1:8">
      <c r="A91" s="72">
        <v>44816</v>
      </c>
      <c r="B91" s="67" t="s">
        <v>89</v>
      </c>
      <c r="C91" s="67" t="s">
        <v>12</v>
      </c>
      <c r="D91">
        <v>4</v>
      </c>
      <c r="E91">
        <v>72.5</v>
      </c>
      <c r="F91">
        <v>0.2</v>
      </c>
      <c r="G91">
        <v>290</v>
      </c>
      <c r="H91" s="67" t="s">
        <v>113</v>
      </c>
    </row>
    <row r="92" spans="1:8">
      <c r="A92" s="72">
        <v>44817</v>
      </c>
      <c r="B92" s="67" t="s">
        <v>105</v>
      </c>
      <c r="C92" s="67" t="s">
        <v>14</v>
      </c>
      <c r="D92">
        <v>1</v>
      </c>
      <c r="E92">
        <v>89.9</v>
      </c>
      <c r="F92">
        <v>0</v>
      </c>
      <c r="G92">
        <v>89.9</v>
      </c>
      <c r="H92" s="67" t="s">
        <v>116</v>
      </c>
    </row>
    <row r="93" spans="1:8">
      <c r="A93" s="72">
        <v>44818</v>
      </c>
      <c r="B93" s="67" t="s">
        <v>51</v>
      </c>
      <c r="C93" s="67" t="s">
        <v>12</v>
      </c>
      <c r="D93">
        <v>11</v>
      </c>
      <c r="E93">
        <v>302.89999999999998</v>
      </c>
      <c r="F93">
        <v>0.15</v>
      </c>
      <c r="G93">
        <v>3331.9</v>
      </c>
      <c r="H93" s="67" t="s">
        <v>117</v>
      </c>
    </row>
    <row r="94" spans="1:8">
      <c r="A94" s="72">
        <v>44819</v>
      </c>
      <c r="B94" s="67" t="s">
        <v>48</v>
      </c>
      <c r="C94" s="67" t="s">
        <v>12</v>
      </c>
      <c r="D94">
        <v>6</v>
      </c>
      <c r="E94">
        <v>32.9</v>
      </c>
      <c r="F94">
        <v>0.2</v>
      </c>
      <c r="G94">
        <v>197.4</v>
      </c>
      <c r="H94" s="67" t="s">
        <v>113</v>
      </c>
    </row>
    <row r="95" spans="1:8">
      <c r="A95" s="72">
        <v>44839</v>
      </c>
      <c r="B95" s="67" t="s">
        <v>83</v>
      </c>
      <c r="C95" s="67" t="s">
        <v>12</v>
      </c>
      <c r="D95">
        <v>5</v>
      </c>
      <c r="E95">
        <v>70</v>
      </c>
      <c r="F95">
        <v>0.15</v>
      </c>
      <c r="G95">
        <v>350</v>
      </c>
      <c r="H95" s="67" t="s">
        <v>117</v>
      </c>
    </row>
    <row r="96" spans="1:8">
      <c r="A96" s="72">
        <v>44840</v>
      </c>
      <c r="B96" s="67" t="s">
        <v>43</v>
      </c>
      <c r="C96" s="67" t="s">
        <v>12</v>
      </c>
      <c r="D96">
        <v>10</v>
      </c>
      <c r="E96">
        <v>39.9</v>
      </c>
      <c r="F96">
        <v>0.2</v>
      </c>
      <c r="G96">
        <v>399</v>
      </c>
      <c r="H96" s="67" t="s">
        <v>113</v>
      </c>
    </row>
    <row r="97" spans="1:8">
      <c r="A97" s="72">
        <v>44841</v>
      </c>
      <c r="B97" s="67" t="s">
        <v>33</v>
      </c>
      <c r="C97" s="67" t="s">
        <v>12</v>
      </c>
      <c r="D97">
        <v>8</v>
      </c>
      <c r="E97">
        <v>70.900000000000006</v>
      </c>
      <c r="F97">
        <v>0.15</v>
      </c>
      <c r="G97">
        <v>567.20000000000005</v>
      </c>
      <c r="H97" s="67" t="s">
        <v>114</v>
      </c>
    </row>
    <row r="98" spans="1:8">
      <c r="A98" s="72">
        <v>44842</v>
      </c>
      <c r="B98" s="67" t="s">
        <v>35</v>
      </c>
      <c r="C98" s="67" t="s">
        <v>13</v>
      </c>
      <c r="D98">
        <v>11</v>
      </c>
      <c r="E98">
        <v>259.89999999999998</v>
      </c>
      <c r="F98">
        <v>0.2</v>
      </c>
      <c r="G98">
        <v>2858.9</v>
      </c>
      <c r="H98" s="67" t="s">
        <v>116</v>
      </c>
    </row>
    <row r="99" spans="1:8">
      <c r="A99" s="72">
        <v>44843</v>
      </c>
      <c r="B99" s="67" t="s">
        <v>92</v>
      </c>
      <c r="C99" s="67" t="s">
        <v>12</v>
      </c>
      <c r="D99">
        <v>4</v>
      </c>
      <c r="E99">
        <v>289.89999999999998</v>
      </c>
      <c r="F99">
        <v>0.2</v>
      </c>
      <c r="G99">
        <v>1159.5999999999999</v>
      </c>
      <c r="H99" s="67" t="s">
        <v>116</v>
      </c>
    </row>
    <row r="100" spans="1:8">
      <c r="A100" s="72">
        <v>44844</v>
      </c>
      <c r="B100" s="67" t="s">
        <v>56</v>
      </c>
      <c r="C100" s="67" t="s">
        <v>13</v>
      </c>
      <c r="D100">
        <v>2</v>
      </c>
      <c r="E100">
        <v>349.9</v>
      </c>
      <c r="F100">
        <v>0.05</v>
      </c>
      <c r="G100">
        <v>699.8</v>
      </c>
      <c r="H100" s="67" t="s">
        <v>113</v>
      </c>
    </row>
    <row r="101" spans="1:8">
      <c r="A101" s="72">
        <v>44845</v>
      </c>
      <c r="B101" s="67" t="s">
        <v>98</v>
      </c>
      <c r="C101" s="67" t="s">
        <v>12</v>
      </c>
      <c r="D101">
        <v>11</v>
      </c>
      <c r="E101">
        <v>49.9</v>
      </c>
      <c r="F101">
        <v>0.1</v>
      </c>
      <c r="G101">
        <v>548.9</v>
      </c>
      <c r="H101" s="67" t="s">
        <v>115</v>
      </c>
    </row>
    <row r="102" spans="1:8">
      <c r="A102" s="72">
        <v>44846</v>
      </c>
      <c r="B102" s="67" t="s">
        <v>45</v>
      </c>
      <c r="C102" s="67" t="s">
        <v>12</v>
      </c>
      <c r="D102">
        <v>8</v>
      </c>
      <c r="E102">
        <v>42.5</v>
      </c>
      <c r="F102">
        <v>0.2</v>
      </c>
      <c r="G102">
        <v>340</v>
      </c>
      <c r="H102" s="67" t="s">
        <v>116</v>
      </c>
    </row>
    <row r="103" spans="1:8">
      <c r="A103" s="72">
        <v>44847</v>
      </c>
      <c r="B103" s="67" t="s">
        <v>96</v>
      </c>
      <c r="C103" s="67" t="s">
        <v>12</v>
      </c>
      <c r="D103">
        <v>12</v>
      </c>
      <c r="E103">
        <v>32.9</v>
      </c>
      <c r="F103">
        <v>0.15</v>
      </c>
      <c r="G103">
        <v>394.8</v>
      </c>
      <c r="H103" s="67" t="s">
        <v>117</v>
      </c>
    </row>
    <row r="104" spans="1:8">
      <c r="A104" s="72">
        <v>44848</v>
      </c>
      <c r="B104" s="67" t="s">
        <v>89</v>
      </c>
      <c r="C104" s="67" t="s">
        <v>12</v>
      </c>
      <c r="D104">
        <v>7</v>
      </c>
      <c r="E104">
        <v>72.5</v>
      </c>
      <c r="F104">
        <v>0.15</v>
      </c>
      <c r="G104">
        <v>507.5</v>
      </c>
      <c r="H104" s="67" t="s">
        <v>117</v>
      </c>
    </row>
    <row r="105" spans="1:8">
      <c r="A105" s="72">
        <v>44849</v>
      </c>
      <c r="B105" s="67" t="s">
        <v>62</v>
      </c>
      <c r="C105" s="67" t="s">
        <v>14</v>
      </c>
      <c r="D105">
        <v>6</v>
      </c>
      <c r="E105">
        <v>250</v>
      </c>
      <c r="F105">
        <v>0.15</v>
      </c>
      <c r="G105">
        <v>1500</v>
      </c>
      <c r="H105" s="67" t="s">
        <v>114</v>
      </c>
    </row>
    <row r="106" spans="1:8">
      <c r="A106" s="72">
        <v>44870</v>
      </c>
      <c r="B106" s="67" t="s">
        <v>69</v>
      </c>
      <c r="C106" s="67" t="s">
        <v>12</v>
      </c>
      <c r="D106">
        <v>4</v>
      </c>
      <c r="E106">
        <v>146</v>
      </c>
      <c r="F106">
        <v>0.15</v>
      </c>
      <c r="G106">
        <v>584</v>
      </c>
      <c r="H106" s="67" t="s">
        <v>114</v>
      </c>
    </row>
    <row r="107" spans="1:8">
      <c r="A107" s="72">
        <v>44871</v>
      </c>
      <c r="B107" s="67" t="s">
        <v>47</v>
      </c>
      <c r="C107" s="67" t="s">
        <v>12</v>
      </c>
      <c r="D107">
        <v>7</v>
      </c>
      <c r="E107">
        <v>29.9</v>
      </c>
      <c r="F107">
        <v>0.15</v>
      </c>
      <c r="G107">
        <v>209.3</v>
      </c>
      <c r="H107" s="67" t="s">
        <v>117</v>
      </c>
    </row>
    <row r="108" spans="1:8">
      <c r="A108" s="72">
        <v>44872</v>
      </c>
      <c r="B108" s="67" t="s">
        <v>46</v>
      </c>
      <c r="C108" s="67" t="s">
        <v>12</v>
      </c>
      <c r="D108">
        <v>1</v>
      </c>
      <c r="E108">
        <v>25.9</v>
      </c>
      <c r="F108">
        <v>0.1</v>
      </c>
      <c r="G108">
        <v>25.9</v>
      </c>
      <c r="H108" s="67" t="s">
        <v>115</v>
      </c>
    </row>
    <row r="109" spans="1:8">
      <c r="A109" s="72">
        <v>44873</v>
      </c>
      <c r="B109" s="67" t="s">
        <v>88</v>
      </c>
      <c r="C109" s="67" t="s">
        <v>12</v>
      </c>
      <c r="D109">
        <v>10</v>
      </c>
      <c r="E109">
        <v>72.5</v>
      </c>
      <c r="F109">
        <v>0.15</v>
      </c>
      <c r="G109">
        <v>725</v>
      </c>
      <c r="H109" s="67" t="s">
        <v>114</v>
      </c>
    </row>
    <row r="110" spans="1:8">
      <c r="A110" s="72">
        <v>44874</v>
      </c>
      <c r="B110" s="67" t="s">
        <v>102</v>
      </c>
      <c r="C110" s="67" t="s">
        <v>14</v>
      </c>
      <c r="D110">
        <v>8</v>
      </c>
      <c r="E110">
        <v>89.9</v>
      </c>
      <c r="F110">
        <v>0.1</v>
      </c>
      <c r="G110">
        <v>719.2</v>
      </c>
      <c r="H110" s="67" t="s">
        <v>115</v>
      </c>
    </row>
    <row r="111" spans="1:8">
      <c r="A111" s="72">
        <v>44875</v>
      </c>
      <c r="B111" s="67" t="s">
        <v>69</v>
      </c>
      <c r="C111" s="67" t="s">
        <v>12</v>
      </c>
      <c r="D111">
        <v>9</v>
      </c>
      <c r="E111">
        <v>146</v>
      </c>
      <c r="F111">
        <v>0.1</v>
      </c>
      <c r="G111">
        <v>1314</v>
      </c>
      <c r="H111" s="67" t="s">
        <v>115</v>
      </c>
    </row>
    <row r="112" spans="1:8">
      <c r="A112" s="72">
        <v>44876</v>
      </c>
      <c r="B112" s="67" t="s">
        <v>103</v>
      </c>
      <c r="C112" s="67" t="s">
        <v>14</v>
      </c>
      <c r="D112">
        <v>3</v>
      </c>
      <c r="E112">
        <v>89.9</v>
      </c>
      <c r="F112">
        <v>0.15</v>
      </c>
      <c r="G112">
        <v>269.7</v>
      </c>
      <c r="H112" s="67" t="s">
        <v>116</v>
      </c>
    </row>
    <row r="113" spans="1:8">
      <c r="A113" s="72">
        <v>44877</v>
      </c>
      <c r="B113" s="67" t="s">
        <v>49</v>
      </c>
      <c r="C113" s="67" t="s">
        <v>13</v>
      </c>
      <c r="D113">
        <v>3</v>
      </c>
      <c r="E113">
        <v>49.9</v>
      </c>
      <c r="F113">
        <v>0.15</v>
      </c>
      <c r="G113">
        <v>149.69999999999999</v>
      </c>
      <c r="H113" s="67" t="s">
        <v>116</v>
      </c>
    </row>
    <row r="114" spans="1:8">
      <c r="A114" s="72">
        <v>44878</v>
      </c>
      <c r="B114" s="67" t="s">
        <v>58</v>
      </c>
      <c r="C114" s="67" t="s">
        <v>14</v>
      </c>
      <c r="D114">
        <v>3</v>
      </c>
      <c r="E114">
        <v>249.9</v>
      </c>
      <c r="F114">
        <v>0.1</v>
      </c>
      <c r="G114">
        <v>749.7</v>
      </c>
      <c r="H114" s="67" t="s">
        <v>115</v>
      </c>
    </row>
    <row r="115" spans="1:8">
      <c r="A115" s="72">
        <v>44879</v>
      </c>
      <c r="B115" s="67" t="s">
        <v>44</v>
      </c>
      <c r="C115" s="67" t="s">
        <v>12</v>
      </c>
      <c r="D115">
        <v>2</v>
      </c>
      <c r="E115">
        <v>39.9</v>
      </c>
      <c r="F115">
        <v>0.15</v>
      </c>
      <c r="G115">
        <v>79.8</v>
      </c>
      <c r="H115" s="67" t="s">
        <v>114</v>
      </c>
    </row>
    <row r="116" spans="1:8">
      <c r="A116" s="72">
        <v>44880</v>
      </c>
      <c r="B116" s="67" t="s">
        <v>100</v>
      </c>
      <c r="C116" s="67" t="s">
        <v>12</v>
      </c>
      <c r="D116">
        <v>2</v>
      </c>
      <c r="E116">
        <v>49.9</v>
      </c>
      <c r="F116">
        <v>0.15</v>
      </c>
      <c r="G116">
        <v>99.8</v>
      </c>
      <c r="H116" s="67" t="s">
        <v>114</v>
      </c>
    </row>
    <row r="117" spans="1:8">
      <c r="A117" s="72">
        <v>44900</v>
      </c>
      <c r="B117" s="67" t="s">
        <v>89</v>
      </c>
      <c r="C117" s="67" t="s">
        <v>12</v>
      </c>
      <c r="D117">
        <v>7</v>
      </c>
      <c r="E117">
        <v>72.5</v>
      </c>
      <c r="F117">
        <v>0.2</v>
      </c>
      <c r="G117">
        <v>507.5</v>
      </c>
      <c r="H117" s="67" t="s">
        <v>116</v>
      </c>
    </row>
    <row r="118" spans="1:8">
      <c r="A118" s="72">
        <v>44901</v>
      </c>
      <c r="B118" s="67" t="s">
        <v>46</v>
      </c>
      <c r="C118" s="67" t="s">
        <v>12</v>
      </c>
      <c r="D118">
        <v>5</v>
      </c>
      <c r="E118">
        <v>25.9</v>
      </c>
      <c r="F118">
        <v>0.1</v>
      </c>
      <c r="G118">
        <v>129.5</v>
      </c>
      <c r="H118" s="67" t="s">
        <v>115</v>
      </c>
    </row>
    <row r="119" spans="1:8">
      <c r="A119" s="72">
        <v>44902</v>
      </c>
      <c r="B119" s="67" t="s">
        <v>62</v>
      </c>
      <c r="C119" s="67" t="s">
        <v>14</v>
      </c>
      <c r="D119">
        <v>6</v>
      </c>
      <c r="E119">
        <v>250</v>
      </c>
      <c r="F119">
        <v>0.15</v>
      </c>
      <c r="G119">
        <v>1500</v>
      </c>
      <c r="H119" s="67" t="s">
        <v>114</v>
      </c>
    </row>
    <row r="120" spans="1:8">
      <c r="A120" s="72">
        <v>44903</v>
      </c>
      <c r="B120" s="67" t="s">
        <v>35</v>
      </c>
      <c r="C120" s="67" t="s">
        <v>13</v>
      </c>
      <c r="D120">
        <v>10</v>
      </c>
      <c r="E120">
        <v>259.89999999999998</v>
      </c>
      <c r="F120">
        <v>0.15</v>
      </c>
      <c r="G120">
        <v>2599</v>
      </c>
      <c r="H120" s="67" t="s">
        <v>117</v>
      </c>
    </row>
    <row r="121" spans="1:8">
      <c r="A121" s="72">
        <v>44904</v>
      </c>
      <c r="B121" s="67" t="s">
        <v>90</v>
      </c>
      <c r="C121" s="67" t="s">
        <v>12</v>
      </c>
      <c r="D121">
        <v>3</v>
      </c>
      <c r="E121">
        <v>289.89999999999998</v>
      </c>
      <c r="F121">
        <v>0.2</v>
      </c>
      <c r="G121">
        <v>869.7</v>
      </c>
      <c r="H121" s="67" t="s">
        <v>113</v>
      </c>
    </row>
    <row r="122" spans="1:8">
      <c r="A122" s="72">
        <v>44905</v>
      </c>
      <c r="B122" s="67" t="s">
        <v>51</v>
      </c>
      <c r="C122" s="67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s="67" t="s">
        <v>117</v>
      </c>
    </row>
    <row r="123" spans="1:8">
      <c r="A123" s="72">
        <v>44906</v>
      </c>
      <c r="B123" s="67" t="s">
        <v>109</v>
      </c>
      <c r="C123" s="67" t="s">
        <v>12</v>
      </c>
      <c r="D123">
        <v>9</v>
      </c>
      <c r="E123">
        <v>180</v>
      </c>
      <c r="F123">
        <v>0.15</v>
      </c>
      <c r="G123">
        <v>1620</v>
      </c>
      <c r="H123" s="67" t="s">
        <v>117</v>
      </c>
    </row>
    <row r="124" spans="1:8">
      <c r="A124" s="72">
        <v>44907</v>
      </c>
      <c r="B124" s="67" t="s">
        <v>31</v>
      </c>
      <c r="C124" s="67" t="s">
        <v>12</v>
      </c>
      <c r="D124">
        <v>5</v>
      </c>
      <c r="E124">
        <v>65.900000000000006</v>
      </c>
      <c r="F124">
        <v>0.15</v>
      </c>
      <c r="G124">
        <v>329.5</v>
      </c>
      <c r="H124" s="67" t="s">
        <v>114</v>
      </c>
    </row>
    <row r="125" spans="1:8">
      <c r="A125" s="72">
        <v>44908</v>
      </c>
      <c r="B125" s="67" t="s">
        <v>42</v>
      </c>
      <c r="C125" s="67" t="s">
        <v>12</v>
      </c>
      <c r="D125">
        <v>10</v>
      </c>
      <c r="E125">
        <v>48.9</v>
      </c>
      <c r="F125">
        <v>0.1</v>
      </c>
      <c r="G125">
        <v>489</v>
      </c>
      <c r="H125" s="67" t="s">
        <v>115</v>
      </c>
    </row>
    <row r="126" spans="1:8">
      <c r="A126" s="72">
        <v>44909</v>
      </c>
      <c r="B126" s="67" t="s">
        <v>90</v>
      </c>
      <c r="C126" s="67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s="67" t="s">
        <v>114</v>
      </c>
    </row>
    <row r="127" spans="1:8">
      <c r="A127" s="72">
        <v>44910</v>
      </c>
      <c r="B127" s="67" t="s">
        <v>64</v>
      </c>
      <c r="C127" s="67" t="s">
        <v>12</v>
      </c>
      <c r="D127">
        <v>2</v>
      </c>
      <c r="E127">
        <v>89.9</v>
      </c>
      <c r="F127">
        <v>0.15</v>
      </c>
      <c r="G127">
        <v>179.8</v>
      </c>
      <c r="H127" s="67" t="s">
        <v>116</v>
      </c>
    </row>
    <row r="128" spans="1:8">
      <c r="A128" s="72">
        <v>44201</v>
      </c>
      <c r="B128" s="67" t="s">
        <v>106</v>
      </c>
      <c r="C128" s="67" t="s">
        <v>12</v>
      </c>
      <c r="D128">
        <v>11</v>
      </c>
      <c r="E128">
        <v>180</v>
      </c>
      <c r="F128">
        <v>0.2</v>
      </c>
      <c r="G128">
        <v>1980</v>
      </c>
      <c r="H128" s="67" t="s">
        <v>113</v>
      </c>
    </row>
    <row r="129" spans="1:8">
      <c r="A129" s="72">
        <v>44202</v>
      </c>
      <c r="B129" s="67" t="s">
        <v>84</v>
      </c>
      <c r="C129" s="67" t="s">
        <v>12</v>
      </c>
      <c r="D129">
        <v>3</v>
      </c>
      <c r="E129">
        <v>54.9</v>
      </c>
      <c r="F129">
        <v>0.2</v>
      </c>
      <c r="G129">
        <v>164.7</v>
      </c>
      <c r="H129" s="67" t="s">
        <v>113</v>
      </c>
    </row>
    <row r="130" spans="1:8">
      <c r="A130" s="72">
        <v>44203</v>
      </c>
      <c r="B130" s="67" t="s">
        <v>65</v>
      </c>
      <c r="C130" s="67" t="s">
        <v>12</v>
      </c>
      <c r="D130">
        <v>5</v>
      </c>
      <c r="E130">
        <v>91.4</v>
      </c>
      <c r="F130">
        <v>0.15</v>
      </c>
      <c r="G130">
        <v>457</v>
      </c>
      <c r="H130" s="67" t="s">
        <v>117</v>
      </c>
    </row>
    <row r="131" spans="1:8">
      <c r="A131" s="72">
        <v>44208</v>
      </c>
      <c r="B131" s="67" t="s">
        <v>92</v>
      </c>
      <c r="C131" s="67" t="s">
        <v>12</v>
      </c>
      <c r="D131">
        <v>7</v>
      </c>
      <c r="E131">
        <v>289.89999999999998</v>
      </c>
      <c r="F131">
        <v>0.1</v>
      </c>
      <c r="G131">
        <v>2029.3</v>
      </c>
      <c r="H131" s="67" t="s">
        <v>115</v>
      </c>
    </row>
    <row r="132" spans="1:8">
      <c r="A132" s="72">
        <v>44209</v>
      </c>
      <c r="B132" s="67" t="s">
        <v>42</v>
      </c>
      <c r="C132" s="67" t="s">
        <v>12</v>
      </c>
      <c r="D132">
        <v>5</v>
      </c>
      <c r="E132">
        <v>48.9</v>
      </c>
      <c r="F132">
        <v>0.2</v>
      </c>
      <c r="G132">
        <v>244.5</v>
      </c>
      <c r="H132" s="67" t="s">
        <v>116</v>
      </c>
    </row>
    <row r="133" spans="1:8">
      <c r="A133" s="72">
        <v>44213</v>
      </c>
      <c r="B133" s="67" t="s">
        <v>35</v>
      </c>
      <c r="C133" s="67" t="s">
        <v>13</v>
      </c>
      <c r="D133">
        <v>11</v>
      </c>
      <c r="E133">
        <v>259.89999999999998</v>
      </c>
      <c r="F133">
        <v>0.2</v>
      </c>
      <c r="G133">
        <v>2858.9</v>
      </c>
      <c r="H133" s="67" t="s">
        <v>113</v>
      </c>
    </row>
    <row r="134" spans="1:8">
      <c r="A134" s="72">
        <v>44219</v>
      </c>
      <c r="B134" s="67" t="s">
        <v>65</v>
      </c>
      <c r="C134" s="67" t="s">
        <v>12</v>
      </c>
      <c r="D134">
        <v>3</v>
      </c>
      <c r="E134">
        <v>91.4</v>
      </c>
      <c r="F134">
        <v>0.1</v>
      </c>
      <c r="G134">
        <v>274.2</v>
      </c>
      <c r="H134" s="67" t="s">
        <v>115</v>
      </c>
    </row>
    <row r="135" spans="1:8">
      <c r="A135" s="72">
        <v>44222</v>
      </c>
      <c r="B135" s="67" t="s">
        <v>103</v>
      </c>
      <c r="C135" s="67" t="s">
        <v>14</v>
      </c>
      <c r="D135">
        <v>3</v>
      </c>
      <c r="E135">
        <v>89.9</v>
      </c>
      <c r="F135">
        <v>0.1</v>
      </c>
      <c r="G135">
        <v>269.7</v>
      </c>
      <c r="H135" s="67" t="s">
        <v>115</v>
      </c>
    </row>
    <row r="136" spans="1:8">
      <c r="A136" s="72">
        <v>44224</v>
      </c>
      <c r="B136" s="67" t="s">
        <v>36</v>
      </c>
      <c r="C136" s="67" t="s">
        <v>13</v>
      </c>
      <c r="D136">
        <v>12</v>
      </c>
      <c r="E136">
        <v>39.9</v>
      </c>
      <c r="F136">
        <v>0.15</v>
      </c>
      <c r="G136">
        <v>478.8</v>
      </c>
      <c r="H136" s="67" t="s">
        <v>114</v>
      </c>
    </row>
    <row r="137" spans="1:8">
      <c r="A137" s="72">
        <v>44225</v>
      </c>
      <c r="B137" s="67" t="s">
        <v>49</v>
      </c>
      <c r="C137" s="67" t="s">
        <v>13</v>
      </c>
      <c r="D137">
        <v>11</v>
      </c>
      <c r="E137">
        <v>49.9</v>
      </c>
      <c r="F137">
        <v>0.15</v>
      </c>
      <c r="G137">
        <v>548.9</v>
      </c>
      <c r="H137" s="67" t="s">
        <v>117</v>
      </c>
    </row>
    <row r="138" spans="1:8">
      <c r="A138" s="72">
        <v>44226</v>
      </c>
      <c r="B138" s="67" t="s">
        <v>54</v>
      </c>
      <c r="C138" s="67" t="s">
        <v>12</v>
      </c>
      <c r="D138">
        <v>3</v>
      </c>
      <c r="E138">
        <v>259.89999999999998</v>
      </c>
      <c r="F138">
        <v>0.2</v>
      </c>
      <c r="G138">
        <v>779.7</v>
      </c>
      <c r="H138" s="67" t="s">
        <v>116</v>
      </c>
    </row>
    <row r="139" spans="1:8">
      <c r="A139" s="72">
        <v>44230</v>
      </c>
      <c r="B139" s="67" t="s">
        <v>44</v>
      </c>
      <c r="C139" s="67" t="s">
        <v>12</v>
      </c>
      <c r="D139">
        <v>10</v>
      </c>
      <c r="E139">
        <v>39.9</v>
      </c>
      <c r="F139">
        <v>0.15</v>
      </c>
      <c r="G139">
        <v>399</v>
      </c>
      <c r="H139" s="67" t="s">
        <v>114</v>
      </c>
    </row>
    <row r="140" spans="1:8">
      <c r="A140" s="72">
        <v>44232</v>
      </c>
      <c r="B140" s="67" t="s">
        <v>53</v>
      </c>
      <c r="C140" s="67" t="s">
        <v>12</v>
      </c>
      <c r="D140">
        <v>1</v>
      </c>
      <c r="E140">
        <v>249.9</v>
      </c>
      <c r="F140">
        <v>0.1</v>
      </c>
      <c r="G140">
        <v>249.9</v>
      </c>
      <c r="H140" s="67" t="s">
        <v>116</v>
      </c>
    </row>
    <row r="141" spans="1:8">
      <c r="A141" s="72">
        <v>44245</v>
      </c>
      <c r="B141" s="67" t="s">
        <v>42</v>
      </c>
      <c r="C141" s="67" t="s">
        <v>12</v>
      </c>
      <c r="D141">
        <v>6</v>
      </c>
      <c r="E141">
        <v>48.9</v>
      </c>
      <c r="F141">
        <v>0.15</v>
      </c>
      <c r="G141">
        <v>293.39999999999998</v>
      </c>
      <c r="H141" s="67" t="s">
        <v>117</v>
      </c>
    </row>
    <row r="142" spans="1:8">
      <c r="A142" s="72">
        <v>44248</v>
      </c>
      <c r="B142" s="67" t="s">
        <v>50</v>
      </c>
      <c r="C142" s="67" t="s">
        <v>12</v>
      </c>
      <c r="D142">
        <v>6</v>
      </c>
      <c r="E142">
        <v>299.89999999999998</v>
      </c>
      <c r="F142">
        <v>0.2</v>
      </c>
      <c r="G142">
        <v>1799.4</v>
      </c>
      <c r="H142" s="67" t="s">
        <v>116</v>
      </c>
    </row>
    <row r="143" spans="1:8">
      <c r="A143" s="72">
        <v>44251</v>
      </c>
      <c r="B143" s="67" t="s">
        <v>46</v>
      </c>
      <c r="C143" s="67" t="s">
        <v>12</v>
      </c>
      <c r="D143">
        <v>9</v>
      </c>
      <c r="E143">
        <v>25.9</v>
      </c>
      <c r="F143">
        <v>0.2</v>
      </c>
      <c r="G143">
        <v>233.1</v>
      </c>
      <c r="H143" s="67" t="s">
        <v>116</v>
      </c>
    </row>
    <row r="144" spans="1:8">
      <c r="A144" s="72">
        <v>44252</v>
      </c>
      <c r="B144" s="67" t="s">
        <v>97</v>
      </c>
      <c r="C144" s="67" t="s">
        <v>12</v>
      </c>
      <c r="D144">
        <v>8</v>
      </c>
      <c r="E144">
        <v>32.9</v>
      </c>
      <c r="F144">
        <v>0.2</v>
      </c>
      <c r="G144">
        <v>263.2</v>
      </c>
      <c r="H144" s="67" t="s">
        <v>116</v>
      </c>
    </row>
    <row r="145" spans="1:8">
      <c r="A145" s="72">
        <v>44253</v>
      </c>
      <c r="B145" s="67" t="s">
        <v>43</v>
      </c>
      <c r="C145" s="67" t="s">
        <v>12</v>
      </c>
      <c r="D145">
        <v>9</v>
      </c>
      <c r="E145">
        <v>39.9</v>
      </c>
      <c r="F145">
        <v>0.15</v>
      </c>
      <c r="G145">
        <v>359.1</v>
      </c>
      <c r="H145" s="67" t="s">
        <v>117</v>
      </c>
    </row>
    <row r="146" spans="1:8">
      <c r="A146" s="72">
        <v>44256</v>
      </c>
      <c r="B146" s="67" t="s">
        <v>32</v>
      </c>
      <c r="C146" s="67" t="s">
        <v>12</v>
      </c>
      <c r="D146">
        <v>9</v>
      </c>
      <c r="E146">
        <v>69.900000000000006</v>
      </c>
      <c r="F146">
        <v>0.15</v>
      </c>
      <c r="G146">
        <v>629.1</v>
      </c>
      <c r="H146" s="67" t="s">
        <v>114</v>
      </c>
    </row>
    <row r="147" spans="1:8">
      <c r="A147" s="72">
        <v>44256</v>
      </c>
      <c r="B147" s="67" t="s">
        <v>35</v>
      </c>
      <c r="C147" s="67" t="s">
        <v>13</v>
      </c>
      <c r="D147">
        <v>1</v>
      </c>
      <c r="E147">
        <v>259.89999999999998</v>
      </c>
      <c r="F147">
        <v>0</v>
      </c>
      <c r="G147">
        <v>259.89999999999998</v>
      </c>
      <c r="H147" s="67" t="s">
        <v>116</v>
      </c>
    </row>
    <row r="148" spans="1:8">
      <c r="A148" s="72">
        <v>44257</v>
      </c>
      <c r="B148" s="67" t="s">
        <v>37</v>
      </c>
      <c r="C148" s="67" t="s">
        <v>12</v>
      </c>
      <c r="D148">
        <v>1</v>
      </c>
      <c r="E148">
        <v>85.9</v>
      </c>
      <c r="F148">
        <v>0.1</v>
      </c>
      <c r="G148">
        <v>85.9</v>
      </c>
      <c r="H148" s="67" t="s">
        <v>115</v>
      </c>
    </row>
    <row r="149" spans="1:8">
      <c r="A149" s="72">
        <v>44258</v>
      </c>
      <c r="B149" s="67" t="s">
        <v>100</v>
      </c>
      <c r="C149" s="67" t="s">
        <v>12</v>
      </c>
      <c r="D149">
        <v>7</v>
      </c>
      <c r="E149">
        <v>49.9</v>
      </c>
      <c r="F149">
        <v>0.2</v>
      </c>
      <c r="G149">
        <v>349.3</v>
      </c>
      <c r="H149" s="67" t="s">
        <v>113</v>
      </c>
    </row>
    <row r="150" spans="1:8">
      <c r="A150" s="72">
        <v>44259</v>
      </c>
      <c r="B150" s="67" t="s">
        <v>43</v>
      </c>
      <c r="C150" s="67" t="s">
        <v>12</v>
      </c>
      <c r="D150">
        <v>4</v>
      </c>
      <c r="E150">
        <v>39.9</v>
      </c>
      <c r="F150">
        <v>0.1</v>
      </c>
      <c r="G150">
        <v>159.6</v>
      </c>
      <c r="H150" s="67" t="s">
        <v>115</v>
      </c>
    </row>
    <row r="151" spans="1:8">
      <c r="A151" s="72">
        <v>44264</v>
      </c>
      <c r="B151" s="67" t="s">
        <v>97</v>
      </c>
      <c r="C151" s="67" t="s">
        <v>12</v>
      </c>
      <c r="D151">
        <v>5</v>
      </c>
      <c r="E151">
        <v>32.9</v>
      </c>
      <c r="F151">
        <v>0.2</v>
      </c>
      <c r="G151">
        <v>164.5</v>
      </c>
      <c r="H151" s="67" t="s">
        <v>113</v>
      </c>
    </row>
    <row r="152" spans="1:8">
      <c r="A152" s="72">
        <v>44269</v>
      </c>
      <c r="B152" s="67" t="s">
        <v>39</v>
      </c>
      <c r="C152" s="67" t="s">
        <v>12</v>
      </c>
      <c r="D152">
        <v>8</v>
      </c>
      <c r="E152">
        <v>92.9</v>
      </c>
      <c r="F152">
        <v>0.2</v>
      </c>
      <c r="G152">
        <v>743.2</v>
      </c>
      <c r="H152" s="67" t="s">
        <v>113</v>
      </c>
    </row>
    <row r="153" spans="1:8">
      <c r="A153" s="72">
        <v>44274</v>
      </c>
      <c r="B153" s="67" t="s">
        <v>43</v>
      </c>
      <c r="C153" s="67" t="s">
        <v>12</v>
      </c>
      <c r="D153">
        <v>9</v>
      </c>
      <c r="E153">
        <v>39.9</v>
      </c>
      <c r="F153">
        <v>0.2</v>
      </c>
      <c r="G153">
        <v>359.1</v>
      </c>
      <c r="H153" s="67" t="s">
        <v>116</v>
      </c>
    </row>
    <row r="154" spans="1:8">
      <c r="A154" s="72">
        <v>44276</v>
      </c>
      <c r="B154" s="67" t="s">
        <v>42</v>
      </c>
      <c r="C154" s="67" t="s">
        <v>12</v>
      </c>
      <c r="D154">
        <v>9</v>
      </c>
      <c r="E154">
        <v>48.9</v>
      </c>
      <c r="F154">
        <v>0.1</v>
      </c>
      <c r="G154">
        <v>440.1</v>
      </c>
      <c r="H154" s="67" t="s">
        <v>115</v>
      </c>
    </row>
    <row r="155" spans="1:8">
      <c r="A155" s="72">
        <v>44280</v>
      </c>
      <c r="B155" s="67" t="s">
        <v>53</v>
      </c>
      <c r="C155" s="67" t="s">
        <v>12</v>
      </c>
      <c r="D155">
        <v>1</v>
      </c>
      <c r="E155">
        <v>249.9</v>
      </c>
      <c r="F155">
        <v>0.1</v>
      </c>
      <c r="G155">
        <v>249.9</v>
      </c>
      <c r="H155" s="67" t="s">
        <v>117</v>
      </c>
    </row>
    <row r="156" spans="1:8">
      <c r="A156" s="72">
        <v>44288</v>
      </c>
      <c r="B156" s="67" t="s">
        <v>53</v>
      </c>
      <c r="C156" s="67" t="s">
        <v>12</v>
      </c>
      <c r="D156">
        <v>10</v>
      </c>
      <c r="E156">
        <v>249.9</v>
      </c>
      <c r="F156">
        <v>0.15</v>
      </c>
      <c r="G156">
        <v>2499</v>
      </c>
      <c r="H156" s="67" t="s">
        <v>114</v>
      </c>
    </row>
    <row r="157" spans="1:8">
      <c r="A157" s="72">
        <v>44290</v>
      </c>
      <c r="B157" s="67" t="s">
        <v>47</v>
      </c>
      <c r="C157" s="67" t="s">
        <v>12</v>
      </c>
      <c r="D157">
        <v>4</v>
      </c>
      <c r="E157">
        <v>29.9</v>
      </c>
      <c r="F157">
        <v>0.15</v>
      </c>
      <c r="G157">
        <v>119.6</v>
      </c>
      <c r="H157" s="67" t="s">
        <v>117</v>
      </c>
    </row>
    <row r="158" spans="1:8">
      <c r="A158" s="72">
        <v>44294</v>
      </c>
      <c r="B158" s="67" t="s">
        <v>86</v>
      </c>
      <c r="C158" s="67" t="s">
        <v>12</v>
      </c>
      <c r="D158">
        <v>1</v>
      </c>
      <c r="E158">
        <v>72.5</v>
      </c>
      <c r="F158">
        <v>0.1</v>
      </c>
      <c r="G158">
        <v>72.5</v>
      </c>
      <c r="H158" s="67" t="s">
        <v>114</v>
      </c>
    </row>
    <row r="159" spans="1:8">
      <c r="A159" s="72">
        <v>44297</v>
      </c>
      <c r="B159" s="67" t="s">
        <v>69</v>
      </c>
      <c r="C159" s="67" t="s">
        <v>12</v>
      </c>
      <c r="D159">
        <v>10</v>
      </c>
      <c r="E159">
        <v>146</v>
      </c>
      <c r="F159">
        <v>0.15</v>
      </c>
      <c r="G159">
        <v>1460</v>
      </c>
      <c r="H159" s="67" t="s">
        <v>117</v>
      </c>
    </row>
    <row r="160" spans="1:8">
      <c r="A160" s="72">
        <v>44298</v>
      </c>
      <c r="B160" s="67" t="s">
        <v>33</v>
      </c>
      <c r="C160" s="67" t="s">
        <v>12</v>
      </c>
      <c r="D160">
        <v>5</v>
      </c>
      <c r="E160">
        <v>70.900000000000006</v>
      </c>
      <c r="F160">
        <v>0.15</v>
      </c>
      <c r="G160">
        <v>354.5</v>
      </c>
      <c r="H160" s="67" t="s">
        <v>114</v>
      </c>
    </row>
    <row r="161" spans="1:8">
      <c r="A161" s="72">
        <v>44299</v>
      </c>
      <c r="B161" s="67" t="s">
        <v>102</v>
      </c>
      <c r="C161" s="67" t="s">
        <v>14</v>
      </c>
      <c r="D161">
        <v>11</v>
      </c>
      <c r="E161">
        <v>89.9</v>
      </c>
      <c r="F161">
        <v>0.2</v>
      </c>
      <c r="G161">
        <v>988.9</v>
      </c>
      <c r="H161" s="67" t="s">
        <v>113</v>
      </c>
    </row>
    <row r="162" spans="1:8">
      <c r="A162" s="72">
        <v>44301</v>
      </c>
      <c r="B162" s="67" t="s">
        <v>37</v>
      </c>
      <c r="C162" s="67" t="s">
        <v>12</v>
      </c>
      <c r="D162">
        <v>6</v>
      </c>
      <c r="E162">
        <v>85.9</v>
      </c>
      <c r="F162">
        <v>0.15</v>
      </c>
      <c r="G162">
        <v>515.4</v>
      </c>
      <c r="H162" s="67" t="s">
        <v>117</v>
      </c>
    </row>
    <row r="163" spans="1:8">
      <c r="A163" s="72">
        <v>44308</v>
      </c>
      <c r="B163" s="67" t="s">
        <v>67</v>
      </c>
      <c r="C163" s="67" t="s">
        <v>12</v>
      </c>
      <c r="D163">
        <v>2</v>
      </c>
      <c r="E163">
        <v>140</v>
      </c>
      <c r="F163">
        <v>0.1</v>
      </c>
      <c r="G163">
        <v>280</v>
      </c>
      <c r="H163" s="67" t="s">
        <v>115</v>
      </c>
    </row>
    <row r="164" spans="1:8">
      <c r="A164" s="72">
        <v>44309</v>
      </c>
      <c r="B164" s="67" t="s">
        <v>88</v>
      </c>
      <c r="C164" s="67" t="s">
        <v>12</v>
      </c>
      <c r="D164">
        <v>7</v>
      </c>
      <c r="E164">
        <v>72.5</v>
      </c>
      <c r="F164">
        <v>0.15</v>
      </c>
      <c r="G164">
        <v>507.5</v>
      </c>
      <c r="H164" s="67" t="s">
        <v>114</v>
      </c>
    </row>
    <row r="165" spans="1:8">
      <c r="A165" s="72">
        <v>44312</v>
      </c>
      <c r="B165" s="67" t="s">
        <v>100</v>
      </c>
      <c r="C165" s="67" t="s">
        <v>12</v>
      </c>
      <c r="D165">
        <v>12</v>
      </c>
      <c r="E165">
        <v>49.9</v>
      </c>
      <c r="F165">
        <v>0.15</v>
      </c>
      <c r="G165">
        <v>598.79999999999995</v>
      </c>
      <c r="H165" s="67" t="s">
        <v>114</v>
      </c>
    </row>
    <row r="166" spans="1:8">
      <c r="A166" s="72">
        <v>44313</v>
      </c>
      <c r="B166" s="67" t="s">
        <v>43</v>
      </c>
      <c r="C166" s="67" t="s">
        <v>12</v>
      </c>
      <c r="D166">
        <v>7</v>
      </c>
      <c r="E166">
        <v>39.9</v>
      </c>
      <c r="F166">
        <v>0.15</v>
      </c>
      <c r="G166">
        <v>279.3</v>
      </c>
      <c r="H166" s="67" t="s">
        <v>117</v>
      </c>
    </row>
    <row r="167" spans="1:8">
      <c r="A167" s="72">
        <v>44324</v>
      </c>
      <c r="B167" s="67" t="s">
        <v>101</v>
      </c>
      <c r="C167" s="67" t="s">
        <v>12</v>
      </c>
      <c r="D167">
        <v>6</v>
      </c>
      <c r="E167">
        <v>49.9</v>
      </c>
      <c r="F167">
        <v>0.15</v>
      </c>
      <c r="G167">
        <v>299.39999999999998</v>
      </c>
      <c r="H167" s="67" t="s">
        <v>114</v>
      </c>
    </row>
    <row r="168" spans="1:8">
      <c r="A168" s="72">
        <v>44325</v>
      </c>
      <c r="B168" s="67" t="s">
        <v>65</v>
      </c>
      <c r="C168" s="67" t="s">
        <v>12</v>
      </c>
      <c r="D168">
        <v>11</v>
      </c>
      <c r="E168">
        <v>91.4</v>
      </c>
      <c r="F168">
        <v>0.2</v>
      </c>
      <c r="G168">
        <v>1005.4</v>
      </c>
      <c r="H168" s="67" t="s">
        <v>116</v>
      </c>
    </row>
    <row r="169" spans="1:8">
      <c r="A169" s="72">
        <v>44326</v>
      </c>
      <c r="B169" s="67" t="s">
        <v>35</v>
      </c>
      <c r="C169" s="67" t="s">
        <v>13</v>
      </c>
      <c r="D169">
        <v>11</v>
      </c>
      <c r="E169">
        <v>259.89999999999998</v>
      </c>
      <c r="F169">
        <v>0.2</v>
      </c>
      <c r="G169">
        <v>2858.9</v>
      </c>
      <c r="H169" s="67" t="s">
        <v>116</v>
      </c>
    </row>
    <row r="170" spans="1:8">
      <c r="A170" s="72">
        <v>44327</v>
      </c>
      <c r="B170" s="67" t="s">
        <v>69</v>
      </c>
      <c r="C170" s="67" t="s">
        <v>12</v>
      </c>
      <c r="D170">
        <v>3</v>
      </c>
      <c r="E170">
        <v>146</v>
      </c>
      <c r="F170">
        <v>0.15</v>
      </c>
      <c r="G170">
        <v>438</v>
      </c>
      <c r="H170" s="67" t="s">
        <v>117</v>
      </c>
    </row>
    <row r="171" spans="1:8">
      <c r="A171" s="72">
        <v>44328</v>
      </c>
      <c r="B171" s="67" t="s">
        <v>94</v>
      </c>
      <c r="C171" s="67" t="s">
        <v>12</v>
      </c>
      <c r="D171">
        <v>8</v>
      </c>
      <c r="E171">
        <v>32.9</v>
      </c>
      <c r="F171">
        <v>0.15</v>
      </c>
      <c r="G171">
        <v>263.2</v>
      </c>
      <c r="H171" s="67" t="s">
        <v>117</v>
      </c>
    </row>
    <row r="172" spans="1:8">
      <c r="A172" s="72">
        <v>44331</v>
      </c>
      <c r="B172" s="67" t="s">
        <v>55</v>
      </c>
      <c r="C172" s="67" t="s">
        <v>12</v>
      </c>
      <c r="D172">
        <v>11</v>
      </c>
      <c r="E172">
        <v>299.89999999999998</v>
      </c>
      <c r="F172">
        <v>0.15</v>
      </c>
      <c r="G172">
        <v>3298.9</v>
      </c>
      <c r="H172" s="67" t="s">
        <v>114</v>
      </c>
    </row>
    <row r="173" spans="1:8">
      <c r="A173" s="72">
        <v>44334</v>
      </c>
      <c r="B173" s="67" t="s">
        <v>61</v>
      </c>
      <c r="C173" s="67" t="s">
        <v>14</v>
      </c>
      <c r="D173">
        <v>8</v>
      </c>
      <c r="E173">
        <v>245</v>
      </c>
      <c r="F173">
        <v>0.2</v>
      </c>
      <c r="G173">
        <v>1960</v>
      </c>
      <c r="H173" s="67" t="s">
        <v>116</v>
      </c>
    </row>
    <row r="174" spans="1:8">
      <c r="A174" s="72">
        <v>44354</v>
      </c>
      <c r="B174" s="67" t="s">
        <v>62</v>
      </c>
      <c r="C174" s="67" t="s">
        <v>14</v>
      </c>
      <c r="D174">
        <v>6</v>
      </c>
      <c r="E174">
        <v>250</v>
      </c>
      <c r="F174">
        <v>0.15</v>
      </c>
      <c r="G174">
        <v>1500</v>
      </c>
      <c r="H174" s="67" t="s">
        <v>114</v>
      </c>
    </row>
    <row r="175" spans="1:8">
      <c r="A175" s="72">
        <v>44354</v>
      </c>
      <c r="B175" s="67" t="s">
        <v>41</v>
      </c>
      <c r="C175" s="67" t="s">
        <v>12</v>
      </c>
      <c r="D175">
        <v>2</v>
      </c>
      <c r="E175">
        <v>46.9</v>
      </c>
      <c r="F175">
        <v>0.15</v>
      </c>
      <c r="G175">
        <v>93.8</v>
      </c>
      <c r="H175" s="67" t="s">
        <v>113</v>
      </c>
    </row>
    <row r="176" spans="1:8">
      <c r="A176" s="72">
        <v>44356</v>
      </c>
      <c r="B176" s="67" t="s">
        <v>67</v>
      </c>
      <c r="C176" s="67" t="s">
        <v>12</v>
      </c>
      <c r="D176">
        <v>1</v>
      </c>
      <c r="E176">
        <v>140</v>
      </c>
      <c r="F176">
        <v>0.1</v>
      </c>
      <c r="G176">
        <v>140</v>
      </c>
      <c r="H176" s="67" t="s">
        <v>116</v>
      </c>
    </row>
    <row r="177" spans="1:8">
      <c r="A177" s="72">
        <v>44356</v>
      </c>
      <c r="B177" s="67" t="s">
        <v>101</v>
      </c>
      <c r="C177" s="67" t="s">
        <v>12</v>
      </c>
      <c r="D177">
        <v>1</v>
      </c>
      <c r="E177">
        <v>49.9</v>
      </c>
      <c r="F177">
        <v>0.1</v>
      </c>
      <c r="G177">
        <v>49.9</v>
      </c>
      <c r="H177" s="67" t="s">
        <v>116</v>
      </c>
    </row>
    <row r="178" spans="1:8">
      <c r="A178" s="72">
        <v>44358</v>
      </c>
      <c r="B178" s="67" t="s">
        <v>103</v>
      </c>
      <c r="C178" s="67" t="s">
        <v>14</v>
      </c>
      <c r="D178">
        <v>5</v>
      </c>
      <c r="E178">
        <v>89.9</v>
      </c>
      <c r="F178">
        <v>0.15</v>
      </c>
      <c r="G178">
        <v>449.5</v>
      </c>
      <c r="H178" s="67" t="s">
        <v>114</v>
      </c>
    </row>
    <row r="179" spans="1:8">
      <c r="A179" s="72">
        <v>44360</v>
      </c>
      <c r="B179" s="67" t="s">
        <v>65</v>
      </c>
      <c r="C179" s="67" t="s">
        <v>12</v>
      </c>
      <c r="D179">
        <v>11</v>
      </c>
      <c r="E179">
        <v>91.4</v>
      </c>
      <c r="F179">
        <v>0.15</v>
      </c>
      <c r="G179">
        <v>1005.4</v>
      </c>
      <c r="H179" s="67" t="s">
        <v>114</v>
      </c>
    </row>
    <row r="180" spans="1:8">
      <c r="A180" s="72">
        <v>44363</v>
      </c>
      <c r="B180" s="67" t="s">
        <v>47</v>
      </c>
      <c r="C180" s="67" t="s">
        <v>12</v>
      </c>
      <c r="D180">
        <v>11</v>
      </c>
      <c r="E180">
        <v>29.9</v>
      </c>
      <c r="F180">
        <v>0.2</v>
      </c>
      <c r="G180">
        <v>328.9</v>
      </c>
      <c r="H180" s="67" t="s">
        <v>116</v>
      </c>
    </row>
    <row r="181" spans="1:8">
      <c r="A181" s="72">
        <v>44363</v>
      </c>
      <c r="B181" s="67" t="s">
        <v>98</v>
      </c>
      <c r="C181" s="67" t="s">
        <v>12</v>
      </c>
      <c r="D181">
        <v>12</v>
      </c>
      <c r="E181">
        <v>49.9</v>
      </c>
      <c r="F181">
        <v>0.15</v>
      </c>
      <c r="G181">
        <v>598.79999999999995</v>
      </c>
      <c r="H181" s="67" t="s">
        <v>114</v>
      </c>
    </row>
    <row r="182" spans="1:8">
      <c r="A182" s="72">
        <v>44364</v>
      </c>
      <c r="B182" s="67" t="s">
        <v>56</v>
      </c>
      <c r="C182" s="67" t="s">
        <v>13</v>
      </c>
      <c r="D182">
        <v>9</v>
      </c>
      <c r="E182">
        <v>349.9</v>
      </c>
      <c r="F182">
        <v>0.2</v>
      </c>
      <c r="G182">
        <v>3149.1</v>
      </c>
      <c r="H182" s="67" t="s">
        <v>113</v>
      </c>
    </row>
    <row r="183" spans="1:8">
      <c r="A183" s="72">
        <v>44367</v>
      </c>
      <c r="B183" s="67" t="s">
        <v>100</v>
      </c>
      <c r="C183" s="67" t="s">
        <v>12</v>
      </c>
      <c r="D183">
        <v>4</v>
      </c>
      <c r="E183">
        <v>49.9</v>
      </c>
      <c r="F183">
        <v>0.15</v>
      </c>
      <c r="G183">
        <v>199.6</v>
      </c>
      <c r="H183" s="67" t="s">
        <v>114</v>
      </c>
    </row>
    <row r="184" spans="1:8">
      <c r="A184" s="72">
        <v>44375</v>
      </c>
      <c r="B184" s="67" t="s">
        <v>110</v>
      </c>
      <c r="C184" s="67" t="s">
        <v>12</v>
      </c>
      <c r="D184">
        <v>6</v>
      </c>
      <c r="E184">
        <v>180</v>
      </c>
      <c r="F184">
        <v>0.2</v>
      </c>
      <c r="G184">
        <v>1080</v>
      </c>
      <c r="H184" s="67" t="s">
        <v>113</v>
      </c>
    </row>
    <row r="185" spans="1:8">
      <c r="A185" s="72">
        <v>44375</v>
      </c>
      <c r="B185" s="67" t="s">
        <v>47</v>
      </c>
      <c r="C185" s="67" t="s">
        <v>12</v>
      </c>
      <c r="D185">
        <v>12</v>
      </c>
      <c r="E185">
        <v>29.9</v>
      </c>
      <c r="F185">
        <v>0.2</v>
      </c>
      <c r="G185">
        <v>358.8</v>
      </c>
      <c r="H185" s="67" t="s">
        <v>113</v>
      </c>
    </row>
    <row r="186" spans="1:8">
      <c r="A186" s="72">
        <v>44376</v>
      </c>
      <c r="B186" s="67" t="s">
        <v>36</v>
      </c>
      <c r="C186" s="67" t="s">
        <v>13</v>
      </c>
      <c r="D186">
        <v>9</v>
      </c>
      <c r="E186">
        <v>39.9</v>
      </c>
      <c r="F186">
        <v>0.2</v>
      </c>
      <c r="G186">
        <v>359.1</v>
      </c>
      <c r="H186" s="67" t="s">
        <v>116</v>
      </c>
    </row>
    <row r="187" spans="1:8">
      <c r="A187" s="72">
        <v>44377</v>
      </c>
      <c r="B187" s="67" t="s">
        <v>69</v>
      </c>
      <c r="C187" s="67" t="s">
        <v>12</v>
      </c>
      <c r="D187">
        <v>1</v>
      </c>
      <c r="E187">
        <v>146</v>
      </c>
      <c r="F187">
        <v>0.1</v>
      </c>
      <c r="G187">
        <v>146</v>
      </c>
      <c r="H187" s="67" t="s">
        <v>117</v>
      </c>
    </row>
    <row r="188" spans="1:8">
      <c r="A188" s="72">
        <v>44382</v>
      </c>
      <c r="B188" s="67" t="s">
        <v>92</v>
      </c>
      <c r="C188" s="67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s="67" t="s">
        <v>113</v>
      </c>
    </row>
    <row r="189" spans="1:8">
      <c r="A189" s="72">
        <v>44383</v>
      </c>
      <c r="B189" s="67" t="s">
        <v>36</v>
      </c>
      <c r="C189" s="67" t="s">
        <v>13</v>
      </c>
      <c r="D189">
        <v>6</v>
      </c>
      <c r="E189">
        <v>39.9</v>
      </c>
      <c r="F189">
        <v>0.15</v>
      </c>
      <c r="G189">
        <v>239.4</v>
      </c>
      <c r="H189" s="67" t="s">
        <v>114</v>
      </c>
    </row>
    <row r="190" spans="1:8">
      <c r="A190" s="72">
        <v>44384</v>
      </c>
      <c r="B190" s="67" t="s">
        <v>65</v>
      </c>
      <c r="C190" s="67" t="s">
        <v>12</v>
      </c>
      <c r="D190">
        <v>9</v>
      </c>
      <c r="E190">
        <v>91.4</v>
      </c>
      <c r="F190">
        <v>0.1</v>
      </c>
      <c r="G190">
        <v>822.6</v>
      </c>
      <c r="H190" s="67" t="s">
        <v>115</v>
      </c>
    </row>
    <row r="191" spans="1:8">
      <c r="A191" s="72">
        <v>44389</v>
      </c>
      <c r="B191" s="67" t="s">
        <v>86</v>
      </c>
      <c r="C191" s="67" t="s">
        <v>12</v>
      </c>
      <c r="D191">
        <v>8</v>
      </c>
      <c r="E191">
        <v>72.5</v>
      </c>
      <c r="F191">
        <v>0.15</v>
      </c>
      <c r="G191">
        <v>580</v>
      </c>
      <c r="H191" s="67" t="s">
        <v>117</v>
      </c>
    </row>
    <row r="192" spans="1:8">
      <c r="A192" s="72">
        <v>44390</v>
      </c>
      <c r="B192" s="67" t="s">
        <v>69</v>
      </c>
      <c r="C192" s="67" t="s">
        <v>12</v>
      </c>
      <c r="D192">
        <v>5</v>
      </c>
      <c r="E192">
        <v>146</v>
      </c>
      <c r="F192">
        <v>0.15</v>
      </c>
      <c r="G192">
        <v>730</v>
      </c>
      <c r="H192" s="67" t="s">
        <v>117</v>
      </c>
    </row>
    <row r="193" spans="1:8">
      <c r="A193" s="72">
        <v>44394</v>
      </c>
      <c r="B193" s="67" t="s">
        <v>62</v>
      </c>
      <c r="C193" s="67" t="s">
        <v>14</v>
      </c>
      <c r="D193">
        <v>3</v>
      </c>
      <c r="E193">
        <v>250</v>
      </c>
      <c r="F193">
        <v>0.15</v>
      </c>
      <c r="G193">
        <v>750</v>
      </c>
      <c r="H193" s="67" t="s">
        <v>114</v>
      </c>
    </row>
    <row r="194" spans="1:8">
      <c r="A194" s="72">
        <v>44400</v>
      </c>
      <c r="B194" s="67" t="s">
        <v>54</v>
      </c>
      <c r="C194" s="67" t="s">
        <v>12</v>
      </c>
      <c r="D194">
        <v>3</v>
      </c>
      <c r="E194">
        <v>259.89999999999998</v>
      </c>
      <c r="F194">
        <v>0.1</v>
      </c>
      <c r="G194">
        <v>779.7</v>
      </c>
      <c r="H194" s="67" t="s">
        <v>115</v>
      </c>
    </row>
    <row r="195" spans="1:8">
      <c r="A195" s="72">
        <v>44403</v>
      </c>
      <c r="B195" s="67" t="s">
        <v>96</v>
      </c>
      <c r="C195" s="67" t="s">
        <v>12</v>
      </c>
      <c r="D195">
        <v>8</v>
      </c>
      <c r="E195">
        <v>32.9</v>
      </c>
      <c r="F195">
        <v>0.15</v>
      </c>
      <c r="G195">
        <v>263.2</v>
      </c>
      <c r="H195" s="67" t="s">
        <v>117</v>
      </c>
    </row>
    <row r="196" spans="1:8">
      <c r="A196" s="72">
        <v>44405</v>
      </c>
      <c r="B196" s="67" t="s">
        <v>102</v>
      </c>
      <c r="C196" s="67" t="s">
        <v>14</v>
      </c>
      <c r="D196">
        <v>7</v>
      </c>
      <c r="E196">
        <v>89.9</v>
      </c>
      <c r="F196">
        <v>0.2</v>
      </c>
      <c r="G196">
        <v>629.29999999999995</v>
      </c>
      <c r="H196" s="67" t="s">
        <v>113</v>
      </c>
    </row>
    <row r="197" spans="1:8">
      <c r="A197" s="72">
        <v>44406</v>
      </c>
      <c r="B197" s="67" t="s">
        <v>62</v>
      </c>
      <c r="C197" s="67" t="s">
        <v>14</v>
      </c>
      <c r="D197">
        <v>8</v>
      </c>
      <c r="E197">
        <v>250</v>
      </c>
      <c r="F197">
        <v>0.1</v>
      </c>
      <c r="G197">
        <v>2000</v>
      </c>
      <c r="H197" s="67" t="s">
        <v>115</v>
      </c>
    </row>
    <row r="198" spans="1:8">
      <c r="A198" s="72">
        <v>44407</v>
      </c>
      <c r="B198" s="67" t="s">
        <v>100</v>
      </c>
      <c r="C198" s="67" t="s">
        <v>12</v>
      </c>
      <c r="D198">
        <v>9</v>
      </c>
      <c r="E198">
        <v>49.9</v>
      </c>
      <c r="F198">
        <v>0.15</v>
      </c>
      <c r="G198">
        <v>449.1</v>
      </c>
      <c r="H198" s="67" t="s">
        <v>114</v>
      </c>
    </row>
    <row r="199" spans="1:8">
      <c r="A199" s="72">
        <v>44413</v>
      </c>
      <c r="B199" s="67" t="s">
        <v>65</v>
      </c>
      <c r="C199" s="67" t="s">
        <v>12</v>
      </c>
      <c r="D199">
        <v>3</v>
      </c>
      <c r="E199">
        <v>91.4</v>
      </c>
      <c r="F199">
        <v>0.1</v>
      </c>
      <c r="G199">
        <v>274.2</v>
      </c>
      <c r="H199" s="67" t="s">
        <v>115</v>
      </c>
    </row>
    <row r="200" spans="1:8">
      <c r="A200" s="72">
        <v>44414</v>
      </c>
      <c r="B200" s="67" t="s">
        <v>92</v>
      </c>
      <c r="C200" s="67" t="s">
        <v>12</v>
      </c>
      <c r="D200">
        <v>12</v>
      </c>
      <c r="E200">
        <v>289.89999999999998</v>
      </c>
      <c r="F200">
        <v>0.15</v>
      </c>
      <c r="G200">
        <v>3478.8</v>
      </c>
      <c r="H200" s="67" t="s">
        <v>114</v>
      </c>
    </row>
    <row r="201" spans="1:8">
      <c r="A201" s="72">
        <v>44415</v>
      </c>
      <c r="B201" s="67" t="s">
        <v>58</v>
      </c>
      <c r="C201" s="67" t="s">
        <v>14</v>
      </c>
      <c r="D201">
        <v>1</v>
      </c>
      <c r="E201">
        <v>249.9</v>
      </c>
      <c r="F201">
        <v>0</v>
      </c>
      <c r="G201">
        <v>249.9</v>
      </c>
      <c r="H201" s="67" t="s">
        <v>117</v>
      </c>
    </row>
    <row r="202" spans="1:8">
      <c r="A202" s="72">
        <v>44416</v>
      </c>
      <c r="B202" s="67" t="s">
        <v>109</v>
      </c>
      <c r="C202" s="67" t="s">
        <v>12</v>
      </c>
      <c r="D202">
        <v>3</v>
      </c>
      <c r="E202">
        <v>180</v>
      </c>
      <c r="F202">
        <v>0.15</v>
      </c>
      <c r="G202">
        <v>540</v>
      </c>
      <c r="H202" s="67" t="s">
        <v>117</v>
      </c>
    </row>
    <row r="203" spans="1:8">
      <c r="A203" s="72">
        <v>44417</v>
      </c>
      <c r="B203" s="67" t="s">
        <v>43</v>
      </c>
      <c r="C203" s="67" t="s">
        <v>12</v>
      </c>
      <c r="D203">
        <v>7</v>
      </c>
      <c r="E203">
        <v>39.9</v>
      </c>
      <c r="F203">
        <v>0.2</v>
      </c>
      <c r="G203">
        <v>279.3</v>
      </c>
      <c r="H203" s="67" t="s">
        <v>113</v>
      </c>
    </row>
    <row r="204" spans="1:8">
      <c r="A204" s="72">
        <v>44418</v>
      </c>
      <c r="B204" s="67" t="s">
        <v>92</v>
      </c>
      <c r="C204" s="67" t="s">
        <v>12</v>
      </c>
      <c r="D204">
        <v>7</v>
      </c>
      <c r="E204">
        <v>289.89999999999998</v>
      </c>
      <c r="F204">
        <v>0.1</v>
      </c>
      <c r="G204">
        <v>2029.3</v>
      </c>
      <c r="H204" s="67" t="s">
        <v>115</v>
      </c>
    </row>
    <row r="205" spans="1:8">
      <c r="A205" s="72">
        <v>44419</v>
      </c>
      <c r="B205" s="67" t="s">
        <v>65</v>
      </c>
      <c r="C205" s="67" t="s">
        <v>12</v>
      </c>
      <c r="D205">
        <v>11</v>
      </c>
      <c r="E205">
        <v>91.4</v>
      </c>
      <c r="F205">
        <v>0.15</v>
      </c>
      <c r="G205">
        <v>1005.4</v>
      </c>
      <c r="H205" s="67" t="s">
        <v>114</v>
      </c>
    </row>
    <row r="206" spans="1:8">
      <c r="A206" s="72">
        <v>44420</v>
      </c>
      <c r="B206" s="67" t="s">
        <v>103</v>
      </c>
      <c r="C206" s="67" t="s">
        <v>14</v>
      </c>
      <c r="D206">
        <v>6</v>
      </c>
      <c r="E206">
        <v>89.9</v>
      </c>
      <c r="F206">
        <v>0.15</v>
      </c>
      <c r="G206">
        <v>539.4</v>
      </c>
      <c r="H206" s="67" t="s">
        <v>117</v>
      </c>
    </row>
    <row r="207" spans="1:8">
      <c r="A207" s="72">
        <v>44421</v>
      </c>
      <c r="B207" s="67" t="s">
        <v>94</v>
      </c>
      <c r="C207" s="67" t="s">
        <v>12</v>
      </c>
      <c r="D207">
        <v>12</v>
      </c>
      <c r="E207">
        <v>32.9</v>
      </c>
      <c r="F207">
        <v>0.2</v>
      </c>
      <c r="G207">
        <v>394.8</v>
      </c>
      <c r="H207" s="67" t="s">
        <v>113</v>
      </c>
    </row>
    <row r="208" spans="1:8">
      <c r="A208" s="72">
        <v>44422</v>
      </c>
      <c r="B208" s="67" t="s">
        <v>61</v>
      </c>
      <c r="C208" s="67" t="s">
        <v>14</v>
      </c>
      <c r="D208">
        <v>12</v>
      </c>
      <c r="E208">
        <v>245</v>
      </c>
      <c r="F208">
        <v>0.15</v>
      </c>
      <c r="G208">
        <v>2940</v>
      </c>
      <c r="H208" s="67" t="s">
        <v>117</v>
      </c>
    </row>
    <row r="209" spans="1:8">
      <c r="A209" s="72">
        <v>44423</v>
      </c>
      <c r="B209" s="67" t="s">
        <v>38</v>
      </c>
      <c r="C209" s="67" t="s">
        <v>12</v>
      </c>
      <c r="D209">
        <v>3</v>
      </c>
      <c r="E209">
        <v>89.9</v>
      </c>
      <c r="F209">
        <v>0.1</v>
      </c>
      <c r="G209">
        <v>269.7</v>
      </c>
      <c r="H209" s="67" t="s">
        <v>115</v>
      </c>
    </row>
    <row r="210" spans="1:8">
      <c r="A210" s="72">
        <v>44444</v>
      </c>
      <c r="B210" s="67" t="s">
        <v>45</v>
      </c>
      <c r="C210" s="67" t="s">
        <v>12</v>
      </c>
      <c r="D210">
        <v>11</v>
      </c>
      <c r="E210">
        <v>42.5</v>
      </c>
      <c r="F210">
        <v>0.15</v>
      </c>
      <c r="G210">
        <v>467.5</v>
      </c>
      <c r="H210" s="67" t="s">
        <v>117</v>
      </c>
    </row>
    <row r="211" spans="1:8">
      <c r="A211" s="72">
        <v>44445</v>
      </c>
      <c r="B211" s="67" t="s">
        <v>89</v>
      </c>
      <c r="C211" s="67" t="s">
        <v>12</v>
      </c>
      <c r="D211">
        <v>11</v>
      </c>
      <c r="E211">
        <v>72.5</v>
      </c>
      <c r="F211">
        <v>0.15</v>
      </c>
      <c r="G211">
        <v>797.5</v>
      </c>
      <c r="H211" s="67" t="s">
        <v>117</v>
      </c>
    </row>
    <row r="212" spans="1:8">
      <c r="A212" s="72">
        <v>44446</v>
      </c>
      <c r="B212" s="67" t="s">
        <v>66</v>
      </c>
      <c r="C212" s="67" t="s">
        <v>12</v>
      </c>
      <c r="D212">
        <v>4</v>
      </c>
      <c r="E212">
        <v>93.5</v>
      </c>
      <c r="F212">
        <v>0.15</v>
      </c>
      <c r="G212">
        <v>374</v>
      </c>
      <c r="H212" s="67" t="s">
        <v>114</v>
      </c>
    </row>
    <row r="213" spans="1:8">
      <c r="A213" s="72">
        <v>44447</v>
      </c>
      <c r="B213" s="67" t="s">
        <v>62</v>
      </c>
      <c r="C213" s="67" t="s">
        <v>14</v>
      </c>
      <c r="D213">
        <v>9</v>
      </c>
      <c r="E213">
        <v>250</v>
      </c>
      <c r="F213">
        <v>0.15</v>
      </c>
      <c r="G213">
        <v>2250</v>
      </c>
      <c r="H213" s="67" t="s">
        <v>117</v>
      </c>
    </row>
    <row r="214" spans="1:8">
      <c r="A214" s="72">
        <v>44448</v>
      </c>
      <c r="B214" s="67" t="s">
        <v>94</v>
      </c>
      <c r="C214" s="67" t="s">
        <v>12</v>
      </c>
      <c r="D214">
        <v>2</v>
      </c>
      <c r="E214">
        <v>32.9</v>
      </c>
      <c r="F214">
        <v>0.15</v>
      </c>
      <c r="G214">
        <v>65.8</v>
      </c>
      <c r="H214" s="67" t="s">
        <v>116</v>
      </c>
    </row>
    <row r="215" spans="1:8">
      <c r="A215" s="72">
        <v>44449</v>
      </c>
      <c r="B215" s="67" t="s">
        <v>50</v>
      </c>
      <c r="C215" s="67" t="s">
        <v>12</v>
      </c>
      <c r="D215">
        <v>5</v>
      </c>
      <c r="E215">
        <v>299.89999999999998</v>
      </c>
      <c r="F215">
        <v>0.15</v>
      </c>
      <c r="G215">
        <v>1499.5</v>
      </c>
      <c r="H215" s="67" t="s">
        <v>117</v>
      </c>
    </row>
    <row r="216" spans="1:8">
      <c r="A216" s="72">
        <v>44450</v>
      </c>
      <c r="B216" s="67" t="s">
        <v>33</v>
      </c>
      <c r="C216" s="67" t="s">
        <v>12</v>
      </c>
      <c r="D216">
        <v>10</v>
      </c>
      <c r="E216">
        <v>70.900000000000006</v>
      </c>
      <c r="F216">
        <v>0.2</v>
      </c>
      <c r="G216">
        <v>709</v>
      </c>
      <c r="H216" s="67" t="s">
        <v>116</v>
      </c>
    </row>
    <row r="217" spans="1:8">
      <c r="A217" s="72">
        <v>44451</v>
      </c>
      <c r="B217" s="67" t="s">
        <v>97</v>
      </c>
      <c r="C217" s="67" t="s">
        <v>12</v>
      </c>
      <c r="D217">
        <v>11</v>
      </c>
      <c r="E217">
        <v>32.9</v>
      </c>
      <c r="F217">
        <v>0.2</v>
      </c>
      <c r="G217">
        <v>361.9</v>
      </c>
      <c r="H217" s="67" t="s">
        <v>113</v>
      </c>
    </row>
    <row r="218" spans="1:8">
      <c r="A218" s="72">
        <v>44452</v>
      </c>
      <c r="B218" s="67" t="s">
        <v>32</v>
      </c>
      <c r="C218" s="67" t="s">
        <v>12</v>
      </c>
      <c r="D218">
        <v>9</v>
      </c>
      <c r="E218">
        <v>69.900000000000006</v>
      </c>
      <c r="F218">
        <v>0.2</v>
      </c>
      <c r="G218">
        <v>629.1</v>
      </c>
      <c r="H218" s="67" t="s">
        <v>113</v>
      </c>
    </row>
    <row r="219" spans="1:8">
      <c r="A219" s="72">
        <v>44453</v>
      </c>
      <c r="B219" s="67" t="s">
        <v>68</v>
      </c>
      <c r="C219" s="67" t="s">
        <v>12</v>
      </c>
      <c r="D219">
        <v>8</v>
      </c>
      <c r="E219">
        <v>142.9</v>
      </c>
      <c r="F219">
        <v>0.15</v>
      </c>
      <c r="G219">
        <v>1143.2</v>
      </c>
      <c r="H219" s="67" t="s">
        <v>117</v>
      </c>
    </row>
    <row r="220" spans="1:8">
      <c r="A220" s="72">
        <v>44454</v>
      </c>
      <c r="B220" s="67" t="s">
        <v>35</v>
      </c>
      <c r="C220" s="67" t="s">
        <v>13</v>
      </c>
      <c r="D220">
        <v>1</v>
      </c>
      <c r="E220">
        <v>259.89999999999998</v>
      </c>
      <c r="F220">
        <v>0</v>
      </c>
      <c r="G220">
        <v>259.89999999999998</v>
      </c>
      <c r="H220" s="67" t="s">
        <v>115</v>
      </c>
    </row>
    <row r="221" spans="1:8">
      <c r="A221" s="72">
        <v>44474</v>
      </c>
      <c r="B221" s="67" t="s">
        <v>100</v>
      </c>
      <c r="C221" s="67" t="s">
        <v>12</v>
      </c>
      <c r="D221">
        <v>10</v>
      </c>
      <c r="E221">
        <v>49.9</v>
      </c>
      <c r="F221">
        <v>0.1</v>
      </c>
      <c r="G221">
        <v>499</v>
      </c>
      <c r="H221" s="67" t="s">
        <v>115</v>
      </c>
    </row>
    <row r="222" spans="1:8">
      <c r="A222" s="72">
        <v>44475</v>
      </c>
      <c r="B222" s="67" t="s">
        <v>90</v>
      </c>
      <c r="C222" s="67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s="67" t="s">
        <v>115</v>
      </c>
    </row>
    <row r="223" spans="1:8">
      <c r="A223" s="72">
        <v>44476</v>
      </c>
      <c r="B223" s="67" t="s">
        <v>31</v>
      </c>
      <c r="C223" s="67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s="67" t="s">
        <v>116</v>
      </c>
    </row>
    <row r="224" spans="1:8">
      <c r="A224" s="72">
        <v>44477</v>
      </c>
      <c r="B224" s="67" t="s">
        <v>54</v>
      </c>
      <c r="C224" s="67" t="s">
        <v>12</v>
      </c>
      <c r="D224">
        <v>7</v>
      </c>
      <c r="E224">
        <v>259.89999999999998</v>
      </c>
      <c r="F224">
        <v>0.1</v>
      </c>
      <c r="G224">
        <v>1819.3</v>
      </c>
      <c r="H224" s="67" t="s">
        <v>115</v>
      </c>
    </row>
    <row r="225" spans="1:8">
      <c r="A225" s="72">
        <v>44478</v>
      </c>
      <c r="B225" s="67" t="s">
        <v>41</v>
      </c>
      <c r="C225" s="67" t="s">
        <v>12</v>
      </c>
      <c r="D225">
        <v>11</v>
      </c>
      <c r="E225">
        <v>46.9</v>
      </c>
      <c r="F225">
        <v>0.2</v>
      </c>
      <c r="G225">
        <v>515.9</v>
      </c>
      <c r="H225" s="67" t="s">
        <v>113</v>
      </c>
    </row>
    <row r="226" spans="1:8">
      <c r="A226" s="72">
        <v>44479</v>
      </c>
      <c r="B226" s="67" t="s">
        <v>105</v>
      </c>
      <c r="C226" s="67" t="s">
        <v>14</v>
      </c>
      <c r="D226">
        <v>1</v>
      </c>
      <c r="E226">
        <v>89.9</v>
      </c>
      <c r="F226">
        <v>0</v>
      </c>
      <c r="G226">
        <v>89.9</v>
      </c>
      <c r="H226" s="67" t="s">
        <v>115</v>
      </c>
    </row>
    <row r="227" spans="1:8">
      <c r="A227" s="72">
        <v>44480</v>
      </c>
      <c r="B227" s="67" t="s">
        <v>68</v>
      </c>
      <c r="C227" s="67" t="s">
        <v>12</v>
      </c>
      <c r="D227">
        <v>9</v>
      </c>
      <c r="E227">
        <v>142.9</v>
      </c>
      <c r="F227">
        <v>0.2</v>
      </c>
      <c r="G227">
        <v>1286.0999999999999</v>
      </c>
      <c r="H227" s="67" t="s">
        <v>113</v>
      </c>
    </row>
    <row r="228" spans="1:8">
      <c r="A228" s="72">
        <v>44481</v>
      </c>
      <c r="B228" s="67" t="s">
        <v>88</v>
      </c>
      <c r="C228" s="67" t="s">
        <v>12</v>
      </c>
      <c r="D228">
        <v>4</v>
      </c>
      <c r="E228">
        <v>72.5</v>
      </c>
      <c r="F228">
        <v>0.1</v>
      </c>
      <c r="G228">
        <v>290</v>
      </c>
      <c r="H228" s="67" t="s">
        <v>115</v>
      </c>
    </row>
    <row r="229" spans="1:8">
      <c r="A229" s="72">
        <v>44482</v>
      </c>
      <c r="B229" s="67" t="s">
        <v>32</v>
      </c>
      <c r="C229" s="67" t="s">
        <v>12</v>
      </c>
      <c r="D229">
        <v>10</v>
      </c>
      <c r="E229">
        <v>69.900000000000006</v>
      </c>
      <c r="F229">
        <v>0.2</v>
      </c>
      <c r="G229">
        <v>699</v>
      </c>
      <c r="H229" s="67" t="s">
        <v>113</v>
      </c>
    </row>
    <row r="230" spans="1:8">
      <c r="A230" s="72">
        <v>44483</v>
      </c>
      <c r="B230" s="67" t="s">
        <v>40</v>
      </c>
      <c r="C230" s="67" t="s">
        <v>12</v>
      </c>
      <c r="D230">
        <v>2</v>
      </c>
      <c r="E230">
        <v>44.9</v>
      </c>
      <c r="F230">
        <v>0.15</v>
      </c>
      <c r="G230">
        <v>89.8</v>
      </c>
      <c r="H230" s="67" t="s">
        <v>113</v>
      </c>
    </row>
    <row r="231" spans="1:8">
      <c r="A231" s="72">
        <v>44484</v>
      </c>
      <c r="B231" s="67" t="s">
        <v>44</v>
      </c>
      <c r="C231" s="67" t="s">
        <v>12</v>
      </c>
      <c r="D231">
        <v>10</v>
      </c>
      <c r="E231">
        <v>39.9</v>
      </c>
      <c r="F231">
        <v>0.2</v>
      </c>
      <c r="G231">
        <v>399</v>
      </c>
      <c r="H231" s="67" t="s">
        <v>113</v>
      </c>
    </row>
    <row r="232" spans="1:8">
      <c r="A232" s="72">
        <v>44505</v>
      </c>
      <c r="B232" s="67" t="s">
        <v>89</v>
      </c>
      <c r="C232" s="67" t="s">
        <v>12</v>
      </c>
      <c r="D232">
        <v>1</v>
      </c>
      <c r="E232">
        <v>72.5</v>
      </c>
      <c r="F232">
        <v>0.1</v>
      </c>
      <c r="G232">
        <v>72.5</v>
      </c>
      <c r="H232" s="67" t="s">
        <v>113</v>
      </c>
    </row>
    <row r="233" spans="1:8">
      <c r="A233" s="72">
        <v>44506</v>
      </c>
      <c r="B233" s="67" t="s">
        <v>84</v>
      </c>
      <c r="C233" s="67" t="s">
        <v>12</v>
      </c>
      <c r="D233">
        <v>3</v>
      </c>
      <c r="E233">
        <v>54.9</v>
      </c>
      <c r="F233">
        <v>0.15</v>
      </c>
      <c r="G233">
        <v>164.7</v>
      </c>
      <c r="H233" s="67" t="s">
        <v>117</v>
      </c>
    </row>
    <row r="234" spans="1:8">
      <c r="A234" s="72">
        <v>44507</v>
      </c>
      <c r="B234" s="67" t="s">
        <v>89</v>
      </c>
      <c r="C234" s="67" t="s">
        <v>12</v>
      </c>
      <c r="D234">
        <v>4</v>
      </c>
      <c r="E234">
        <v>72.5</v>
      </c>
      <c r="F234">
        <v>0.2</v>
      </c>
      <c r="G234">
        <v>290</v>
      </c>
      <c r="H234" s="67" t="s">
        <v>116</v>
      </c>
    </row>
    <row r="235" spans="1:8">
      <c r="A235" s="72">
        <v>44508</v>
      </c>
      <c r="B235" s="67" t="s">
        <v>89</v>
      </c>
      <c r="C235" s="67" t="s">
        <v>12</v>
      </c>
      <c r="D235">
        <v>2</v>
      </c>
      <c r="E235">
        <v>72.5</v>
      </c>
      <c r="F235">
        <v>0.15</v>
      </c>
      <c r="G235">
        <v>145</v>
      </c>
      <c r="H235" s="67" t="s">
        <v>113</v>
      </c>
    </row>
    <row r="236" spans="1:8">
      <c r="A236" s="72">
        <v>44509</v>
      </c>
      <c r="B236" s="67" t="s">
        <v>38</v>
      </c>
      <c r="C236" s="67" t="s">
        <v>12</v>
      </c>
      <c r="D236">
        <v>3</v>
      </c>
      <c r="E236">
        <v>89.9</v>
      </c>
      <c r="F236">
        <v>0.15</v>
      </c>
      <c r="G236">
        <v>269.7</v>
      </c>
      <c r="H236" s="67" t="s">
        <v>117</v>
      </c>
    </row>
    <row r="237" spans="1:8">
      <c r="A237" s="72">
        <v>44510</v>
      </c>
      <c r="B237" s="67" t="s">
        <v>103</v>
      </c>
      <c r="C237" s="67" t="s">
        <v>14</v>
      </c>
      <c r="D237">
        <v>4</v>
      </c>
      <c r="E237">
        <v>89.9</v>
      </c>
      <c r="F237">
        <v>0.15</v>
      </c>
      <c r="G237">
        <v>359.6</v>
      </c>
      <c r="H237" s="67" t="s">
        <v>116</v>
      </c>
    </row>
    <row r="238" spans="1:8">
      <c r="A238" s="72">
        <v>44511</v>
      </c>
      <c r="B238" s="67" t="s">
        <v>83</v>
      </c>
      <c r="C238" s="67" t="s">
        <v>12</v>
      </c>
      <c r="D238">
        <v>9</v>
      </c>
      <c r="E238">
        <v>70</v>
      </c>
      <c r="F238">
        <v>0.15</v>
      </c>
      <c r="G238">
        <v>630</v>
      </c>
      <c r="H238" s="67" t="s">
        <v>114</v>
      </c>
    </row>
    <row r="239" spans="1:8">
      <c r="A239" s="72">
        <v>44512</v>
      </c>
      <c r="B239" s="67" t="s">
        <v>33</v>
      </c>
      <c r="C239" s="67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s="67" t="s">
        <v>113</v>
      </c>
    </row>
    <row r="240" spans="1:8">
      <c r="A240" s="72">
        <v>44513</v>
      </c>
      <c r="B240" s="67" t="s">
        <v>38</v>
      </c>
      <c r="C240" s="67" t="s">
        <v>12</v>
      </c>
      <c r="D240">
        <v>3</v>
      </c>
      <c r="E240">
        <v>89.9</v>
      </c>
      <c r="F240">
        <v>0.15</v>
      </c>
      <c r="G240">
        <v>269.7</v>
      </c>
      <c r="H240" s="67" t="s">
        <v>114</v>
      </c>
    </row>
    <row r="241" spans="1:8">
      <c r="A241" s="72">
        <v>44514</v>
      </c>
      <c r="B241" s="67" t="s">
        <v>51</v>
      </c>
      <c r="C241" s="67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s="67" t="s">
        <v>117</v>
      </c>
    </row>
    <row r="242" spans="1:8">
      <c r="A242" s="72">
        <v>44515</v>
      </c>
      <c r="B242" s="67" t="s">
        <v>97</v>
      </c>
      <c r="C242" s="67" t="s">
        <v>12</v>
      </c>
      <c r="D242">
        <v>2</v>
      </c>
      <c r="E242">
        <v>32.9</v>
      </c>
      <c r="F242">
        <v>0.1</v>
      </c>
      <c r="G242">
        <v>65.8</v>
      </c>
      <c r="H242" s="67" t="s">
        <v>115</v>
      </c>
    </row>
    <row r="243" spans="1:8">
      <c r="A243" s="72">
        <v>44535</v>
      </c>
      <c r="B243" s="67" t="s">
        <v>110</v>
      </c>
      <c r="C243" s="67" t="s">
        <v>12</v>
      </c>
      <c r="D243">
        <v>3</v>
      </c>
      <c r="E243">
        <v>180</v>
      </c>
      <c r="F243">
        <v>0.1</v>
      </c>
      <c r="G243">
        <v>540</v>
      </c>
      <c r="H243" s="67" t="s">
        <v>115</v>
      </c>
    </row>
    <row r="244" spans="1:8">
      <c r="A244" s="72">
        <v>44536</v>
      </c>
      <c r="B244" s="67" t="s">
        <v>94</v>
      </c>
      <c r="C244" s="67" t="s">
        <v>12</v>
      </c>
      <c r="D244">
        <v>9</v>
      </c>
      <c r="E244">
        <v>32.9</v>
      </c>
      <c r="F244">
        <v>0.15</v>
      </c>
      <c r="G244">
        <v>296.10000000000002</v>
      </c>
      <c r="H244" s="67" t="s">
        <v>114</v>
      </c>
    </row>
    <row r="245" spans="1:8">
      <c r="A245" s="72">
        <v>44537</v>
      </c>
      <c r="B245" s="67" t="s">
        <v>64</v>
      </c>
      <c r="C245" s="67" t="s">
        <v>12</v>
      </c>
      <c r="D245">
        <v>6</v>
      </c>
      <c r="E245">
        <v>89.9</v>
      </c>
      <c r="F245">
        <v>0.2</v>
      </c>
      <c r="G245">
        <v>539.4</v>
      </c>
      <c r="H245" s="67" t="s">
        <v>116</v>
      </c>
    </row>
    <row r="246" spans="1:8">
      <c r="A246" s="72">
        <v>44538</v>
      </c>
      <c r="B246" s="67" t="s">
        <v>62</v>
      </c>
      <c r="C246" s="67" t="s">
        <v>14</v>
      </c>
      <c r="D246">
        <v>8</v>
      </c>
      <c r="E246">
        <v>250</v>
      </c>
      <c r="F246">
        <v>0.15</v>
      </c>
      <c r="G246">
        <v>2000</v>
      </c>
      <c r="H246" s="67" t="s">
        <v>117</v>
      </c>
    </row>
    <row r="247" spans="1:8">
      <c r="A247" s="72">
        <v>44539</v>
      </c>
      <c r="B247" s="67" t="s">
        <v>63</v>
      </c>
      <c r="C247" s="6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s="67" t="s">
        <v>116</v>
      </c>
    </row>
    <row r="248" spans="1:8">
      <c r="A248" s="72">
        <v>44540</v>
      </c>
      <c r="B248" s="67" t="s">
        <v>32</v>
      </c>
      <c r="C248" s="67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s="67" t="s">
        <v>117</v>
      </c>
    </row>
    <row r="249" spans="1:8">
      <c r="A249" s="72">
        <v>44541</v>
      </c>
      <c r="B249" s="67" t="s">
        <v>38</v>
      </c>
      <c r="C249" s="67" t="s">
        <v>12</v>
      </c>
      <c r="D249">
        <v>3</v>
      </c>
      <c r="E249">
        <v>89.9</v>
      </c>
      <c r="F249">
        <v>0.2</v>
      </c>
      <c r="G249">
        <v>269.7</v>
      </c>
      <c r="H249" s="67" t="s">
        <v>113</v>
      </c>
    </row>
    <row r="250" spans="1:8">
      <c r="A250" s="72">
        <v>44542</v>
      </c>
      <c r="B250" s="67" t="s">
        <v>105</v>
      </c>
      <c r="C250" s="67" t="s">
        <v>14</v>
      </c>
      <c r="D250">
        <v>10</v>
      </c>
      <c r="E250">
        <v>89.9</v>
      </c>
      <c r="F250">
        <v>0.2</v>
      </c>
      <c r="G250">
        <v>899</v>
      </c>
      <c r="H250" s="67" t="s">
        <v>113</v>
      </c>
    </row>
    <row r="251" spans="1:8">
      <c r="A251" s="72">
        <v>44543</v>
      </c>
      <c r="B251" s="67" t="s">
        <v>88</v>
      </c>
      <c r="C251" s="67" t="s">
        <v>12</v>
      </c>
      <c r="D251">
        <v>6</v>
      </c>
      <c r="E251">
        <v>72.5</v>
      </c>
      <c r="F251">
        <v>0.15</v>
      </c>
      <c r="G251">
        <v>435</v>
      </c>
      <c r="H251" s="67" t="s">
        <v>114</v>
      </c>
    </row>
    <row r="252" spans="1:8">
      <c r="A252" s="72">
        <v>44544</v>
      </c>
      <c r="B252" s="67" t="s">
        <v>32</v>
      </c>
      <c r="C252" s="67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s="67" t="s">
        <v>116</v>
      </c>
    </row>
    <row r="253" spans="1:8">
      <c r="A253" s="72">
        <v>44545</v>
      </c>
      <c r="B253" s="67" t="s">
        <v>90</v>
      </c>
      <c r="C253" s="67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s="67" t="s">
        <v>116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7" t="s">
        <v>140</v>
      </c>
      <c r="C4" s="77"/>
      <c r="D4" s="15"/>
      <c r="E4" s="77" t="s">
        <v>147</v>
      </c>
      <c r="F4" s="77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71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70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C240-AB40-4913-955F-7B31C5C18A87}">
  <sheetPr>
    <tabColor rgb="FFFF0000"/>
  </sheetPr>
  <dimension ref="A3:B9"/>
  <sheetViews>
    <sheetView zoomScale="140" zoomScaleNormal="140" workbookViewId="0">
      <selection activeCell="B14" sqref="B14"/>
    </sheetView>
  </sheetViews>
  <sheetFormatPr defaultRowHeight="14.4"/>
  <cols>
    <col min="1" max="1" width="19" customWidth="1"/>
    <col min="2" max="2" width="22.77734375" customWidth="1"/>
    <col min="3" max="3" width="2.6640625" customWidth="1"/>
  </cols>
  <sheetData>
    <row r="3" spans="1:2">
      <c r="A3" s="63" t="s">
        <v>165</v>
      </c>
      <c r="B3" t="s">
        <v>175</v>
      </c>
    </row>
    <row r="4" spans="1:2">
      <c r="A4" s="64" t="s">
        <v>70</v>
      </c>
      <c r="B4" s="8">
        <v>3259.7000000000003</v>
      </c>
    </row>
    <row r="5" spans="1:2">
      <c r="A5" s="64" t="s">
        <v>119</v>
      </c>
      <c r="B5" s="8">
        <v>6552.6</v>
      </c>
    </row>
    <row r="6" spans="1:2">
      <c r="A6" s="64" t="s">
        <v>118</v>
      </c>
      <c r="B6" s="8">
        <v>6811.2</v>
      </c>
    </row>
    <row r="7" spans="1:2">
      <c r="A7" s="64" t="s">
        <v>73</v>
      </c>
      <c r="B7" s="8">
        <v>8079.7</v>
      </c>
    </row>
    <row r="8" spans="1:2">
      <c r="A8" s="64" t="s">
        <v>71</v>
      </c>
      <c r="B8" s="8">
        <v>8601.5999999999985</v>
      </c>
    </row>
    <row r="9" spans="1:2">
      <c r="A9" s="64" t="s">
        <v>166</v>
      </c>
      <c r="B9" s="8">
        <v>33304.799999999988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C8" sqref="C8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164</v>
      </c>
    </row>
    <row r="4" spans="1:6" ht="15.6">
      <c r="A4" s="65" t="s">
        <v>12</v>
      </c>
      <c r="B4" s="68">
        <v>1482</v>
      </c>
      <c r="C4" s="66">
        <v>5298.699999999998</v>
      </c>
      <c r="E4" s="64" t="s">
        <v>12</v>
      </c>
      <c r="F4" s="67">
        <v>45</v>
      </c>
    </row>
    <row r="5" spans="1:6" ht="15.6">
      <c r="A5" s="65" t="s">
        <v>13</v>
      </c>
      <c r="B5" s="68">
        <v>159</v>
      </c>
      <c r="C5" s="66">
        <v>964.59999999999991</v>
      </c>
      <c r="E5" s="64" t="s">
        <v>13</v>
      </c>
      <c r="F5" s="67">
        <v>6</v>
      </c>
    </row>
    <row r="6" spans="1:6" ht="15.6">
      <c r="A6" s="65" t="s">
        <v>14</v>
      </c>
      <c r="B6" s="68">
        <v>350</v>
      </c>
      <c r="C6" s="66">
        <v>1789.4</v>
      </c>
      <c r="E6" s="64" t="s">
        <v>14</v>
      </c>
      <c r="F6" s="67">
        <v>9</v>
      </c>
    </row>
    <row r="7" spans="1:6">
      <c r="A7" s="64" t="s">
        <v>161</v>
      </c>
      <c r="B7" s="69">
        <v>1991</v>
      </c>
      <c r="C7" s="2">
        <v>8052.6999999999971</v>
      </c>
      <c r="E7" s="64" t="s">
        <v>161</v>
      </c>
      <c r="F7" s="6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workbookViewId="0">
      <selection activeCell="E4" sqref="E4"/>
    </sheetView>
  </sheetViews>
  <sheetFormatPr defaultRowHeight="14.4"/>
  <cols>
    <col min="1" max="1" width="12.77734375" bestFit="1" customWidth="1"/>
    <col min="2" max="2" width="13.109375" bestFit="1" customWidth="1"/>
    <col min="3" max="3" width="10.5546875" bestFit="1" customWidth="1"/>
    <col min="4" max="4" width="3.21875" customWidth="1"/>
    <col min="5" max="5" width="12.77734375" bestFit="1" customWidth="1"/>
    <col min="6" max="6" width="11.109375" bestFit="1" customWidth="1"/>
    <col min="7" max="7" width="10.5546875" bestFit="1" customWidth="1"/>
    <col min="8" max="8" width="15.21875" bestFit="1" customWidth="1"/>
    <col min="9" max="10" width="10.5546875" bestFit="1" customWidth="1"/>
    <col min="11" max="77" width="15.77734375" bestFit="1" customWidth="1"/>
    <col min="78" max="78" width="11" bestFit="1" customWidth="1"/>
  </cols>
  <sheetData>
    <row r="3" spans="1:11">
      <c r="A3" s="63" t="s">
        <v>165</v>
      </c>
      <c r="B3" t="s">
        <v>175</v>
      </c>
      <c r="C3" t="s">
        <v>176</v>
      </c>
      <c r="E3" s="63" t="s">
        <v>165</v>
      </c>
      <c r="F3" s="1" t="s">
        <v>178</v>
      </c>
      <c r="G3" s="1" t="s">
        <v>179</v>
      </c>
      <c r="H3" t="s">
        <v>177</v>
      </c>
    </row>
    <row r="4" spans="1:11">
      <c r="A4" s="64" t="s">
        <v>167</v>
      </c>
      <c r="B4" s="8">
        <v>1750.9</v>
      </c>
      <c r="C4" s="67">
        <v>14</v>
      </c>
      <c r="E4" s="64" t="s">
        <v>13</v>
      </c>
      <c r="F4" s="74">
        <v>0.15879092503182729</v>
      </c>
      <c r="G4" s="74">
        <v>0.84120907496817265</v>
      </c>
      <c r="H4" s="8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168</v>
      </c>
      <c r="B5" s="8">
        <v>2974.9</v>
      </c>
      <c r="C5" s="67">
        <v>15</v>
      </c>
      <c r="E5" s="64" t="s">
        <v>14</v>
      </c>
      <c r="F5" s="74">
        <v>0.10835675338089411</v>
      </c>
      <c r="G5" s="74">
        <v>0.89164324661910588</v>
      </c>
      <c r="H5" s="8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169</v>
      </c>
      <c r="B6" s="8">
        <v>3698.1</v>
      </c>
      <c r="C6" s="67">
        <v>26</v>
      </c>
      <c r="E6" s="64" t="s">
        <v>12</v>
      </c>
      <c r="F6" s="74">
        <v>0.73285232158727887</v>
      </c>
      <c r="G6" s="74">
        <v>0.26714767841272113</v>
      </c>
      <c r="H6" s="8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170</v>
      </c>
      <c r="B7" s="8">
        <v>3651.0999999999995</v>
      </c>
      <c r="C7" s="67">
        <v>28</v>
      </c>
      <c r="E7" s="64" t="s">
        <v>166</v>
      </c>
      <c r="F7" s="74">
        <v>1</v>
      </c>
      <c r="G7" s="74">
        <v>0</v>
      </c>
      <c r="H7" s="8">
        <v>33304.799999999988</v>
      </c>
    </row>
    <row r="8" spans="1:11">
      <c r="A8" s="64" t="s">
        <v>171</v>
      </c>
      <c r="B8" s="8">
        <v>2776.2999999999997</v>
      </c>
      <c r="C8" s="67">
        <v>17</v>
      </c>
    </row>
    <row r="9" spans="1:11">
      <c r="A9" s="64" t="s">
        <v>172</v>
      </c>
      <c r="B9" s="8">
        <v>3477.7000000000007</v>
      </c>
      <c r="C9" s="67">
        <v>41</v>
      </c>
    </row>
    <row r="10" spans="1:11">
      <c r="A10" s="64" t="s">
        <v>173</v>
      </c>
      <c r="B10" s="8">
        <v>8602.0999999999985</v>
      </c>
      <c r="C10" s="67">
        <v>53</v>
      </c>
    </row>
    <row r="11" spans="1:11">
      <c r="A11" s="64" t="s">
        <v>174</v>
      </c>
      <c r="B11" s="8">
        <v>6373.7</v>
      </c>
      <c r="C11" s="67">
        <v>56</v>
      </c>
    </row>
    <row r="12" spans="1:11">
      <c r="A12" s="64" t="s">
        <v>166</v>
      </c>
      <c r="B12" s="8">
        <v>33304.799999999988</v>
      </c>
      <c r="C12" s="67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0" type="noConversion"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FD7E-0C34-45FE-932E-8050BC87D764}">
  <sheetPr>
    <tabColor rgb="FFFF0000"/>
  </sheetPr>
  <dimension ref="A2:K16"/>
  <sheetViews>
    <sheetView tabSelected="1" topLeftCell="C1" zoomScale="130" zoomScaleNormal="130" workbookViewId="0">
      <selection activeCell="E3" sqref="E3"/>
    </sheetView>
  </sheetViews>
  <sheetFormatPr defaultRowHeight="14.4"/>
  <cols>
    <col min="1" max="1" width="19.21875" customWidth="1"/>
    <col min="2" max="2" width="22" customWidth="1"/>
    <col min="3" max="3" width="10.77734375" bestFit="1" customWidth="1"/>
    <col min="4" max="4" width="1.5546875" customWidth="1"/>
    <col min="5" max="5" width="16.6640625" customWidth="1"/>
    <col min="6" max="6" width="20.21875" customWidth="1"/>
    <col min="7" max="7" width="2.109375" customWidth="1"/>
    <col min="8" max="8" width="14.21875" customWidth="1"/>
    <col min="9" max="10" width="10.77734375" bestFit="1" customWidth="1"/>
    <col min="11" max="11" width="17.77734375" customWidth="1"/>
    <col min="12" max="12" width="2.109375" customWidth="1"/>
    <col min="13" max="242" width="10.77734375" bestFit="1" customWidth="1"/>
    <col min="243" max="243" width="11" bestFit="1" customWidth="1"/>
  </cols>
  <sheetData>
    <row r="2" spans="1:11" ht="15" thickBot="1">
      <c r="A2" t="s">
        <v>184</v>
      </c>
      <c r="E2" t="s">
        <v>185</v>
      </c>
    </row>
    <row r="3" spans="1:11">
      <c r="A3" s="63" t="s">
        <v>165</v>
      </c>
      <c r="B3" t="s">
        <v>175</v>
      </c>
      <c r="C3" t="s">
        <v>176</v>
      </c>
      <c r="E3" s="63" t="s">
        <v>165</v>
      </c>
      <c r="F3" t="s">
        <v>175</v>
      </c>
      <c r="H3" s="112"/>
      <c r="I3" s="113" t="s">
        <v>187</v>
      </c>
      <c r="J3" s="113" t="s">
        <v>188</v>
      </c>
      <c r="K3" s="114" t="s">
        <v>186</v>
      </c>
    </row>
    <row r="4" spans="1:11">
      <c r="A4" s="64" t="s">
        <v>167</v>
      </c>
      <c r="B4" s="8">
        <v>27065.5</v>
      </c>
      <c r="C4" s="67">
        <v>154</v>
      </c>
      <c r="E4" s="64" t="s">
        <v>70</v>
      </c>
      <c r="F4" s="8">
        <v>36204.6</v>
      </c>
      <c r="H4" s="115" t="str">
        <f>Produtos!E10</f>
        <v>Acessórios</v>
      </c>
      <c r="I4" s="116">
        <f>K4/SUM($K$4:$K$6)</f>
        <v>0.15173704728715764</v>
      </c>
      <c r="J4" s="117">
        <f>1-I4</f>
        <v>0.84826295271284236</v>
      </c>
      <c r="K4" s="118">
        <f>SUMIF(TB_Vendas_Hist[Categoria],DN_Vendas_Hist!H4,TB_Vendas_Hist[Total])</f>
        <v>31476.500000000007</v>
      </c>
    </row>
    <row r="5" spans="1:11">
      <c r="A5" s="64" t="s">
        <v>168</v>
      </c>
      <c r="B5" s="8">
        <v>7502.6</v>
      </c>
      <c r="C5" s="67">
        <v>83</v>
      </c>
      <c r="E5" s="64" t="s">
        <v>71</v>
      </c>
      <c r="F5" s="8">
        <v>36468.6</v>
      </c>
      <c r="H5" s="115" t="str">
        <f>Produtos!E35</f>
        <v>Calçado</v>
      </c>
      <c r="I5" s="116">
        <f>K5/SUM($K$4:$K$6)</f>
        <v>0.19696868171254392</v>
      </c>
      <c r="J5" s="117">
        <f t="shared" ref="J5:J6" si="0">1-I5</f>
        <v>0.80303131828745611</v>
      </c>
      <c r="K5" s="118">
        <f>SUMIF(TB_Vendas_Hist[Categoria],DN_Vendas_Hist!H5,TB_Vendas_Hist[Total])</f>
        <v>40859.400000000009</v>
      </c>
    </row>
    <row r="6" spans="1:11" ht="15" thickBot="1">
      <c r="A6" s="64" t="s">
        <v>169</v>
      </c>
      <c r="B6" s="8">
        <v>7197.4</v>
      </c>
      <c r="C6" s="67">
        <v>114</v>
      </c>
      <c r="E6" s="64" t="s">
        <v>118</v>
      </c>
      <c r="F6" s="8">
        <v>37864</v>
      </c>
      <c r="H6" s="119" t="str">
        <f>Produtos!E20</f>
        <v>Vestuário</v>
      </c>
      <c r="I6" s="120">
        <f>K6/SUM($K$4:$K$6)</f>
        <v>0.65129427100029835</v>
      </c>
      <c r="J6" s="121">
        <f t="shared" si="0"/>
        <v>0.34870572899970165</v>
      </c>
      <c r="K6" s="122">
        <f>SUMIF(TB_Vendas_Hist[Categoria],DN_Vendas_Hist!H6,TB_Vendas_Hist[Total])</f>
        <v>135105.20000000004</v>
      </c>
    </row>
    <row r="7" spans="1:11">
      <c r="A7" s="64" t="s">
        <v>170</v>
      </c>
      <c r="B7" s="8">
        <v>17379.8</v>
      </c>
      <c r="C7" s="67">
        <v>146</v>
      </c>
      <c r="E7" s="64" t="s">
        <v>73</v>
      </c>
      <c r="F7" s="8">
        <v>47690</v>
      </c>
    </row>
    <row r="8" spans="1:11">
      <c r="A8" s="64" t="s">
        <v>171</v>
      </c>
      <c r="B8" s="8">
        <v>20685.5</v>
      </c>
      <c r="C8" s="67">
        <v>114</v>
      </c>
      <c r="E8" s="64" t="s">
        <v>119</v>
      </c>
      <c r="F8" s="8">
        <v>49213.9</v>
      </c>
      <c r="I8" s="111"/>
    </row>
    <row r="9" spans="1:11">
      <c r="A9" s="64" t="s">
        <v>172</v>
      </c>
      <c r="B9" s="8">
        <v>22586.3</v>
      </c>
      <c r="C9" s="67">
        <v>185</v>
      </c>
      <c r="E9" s="64" t="s">
        <v>166</v>
      </c>
      <c r="F9" s="8">
        <v>207441.1</v>
      </c>
    </row>
    <row r="10" spans="1:11">
      <c r="A10" s="64" t="s">
        <v>173</v>
      </c>
      <c r="B10" s="8">
        <v>18730.099999999999</v>
      </c>
      <c r="C10" s="67">
        <v>133</v>
      </c>
    </row>
    <row r="11" spans="1:11">
      <c r="A11" s="64" t="s">
        <v>174</v>
      </c>
      <c r="B11" s="8">
        <v>21585.8</v>
      </c>
      <c r="C11" s="67">
        <v>147</v>
      </c>
    </row>
    <row r="12" spans="1:11">
      <c r="A12" s="64" t="s">
        <v>180</v>
      </c>
      <c r="B12" s="8">
        <v>19851</v>
      </c>
      <c r="C12" s="67">
        <v>151</v>
      </c>
    </row>
    <row r="13" spans="1:11">
      <c r="A13" s="64" t="s">
        <v>181</v>
      </c>
      <c r="B13" s="8">
        <v>15659.4</v>
      </c>
      <c r="C13" s="67">
        <v>151</v>
      </c>
    </row>
    <row r="14" spans="1:11">
      <c r="A14" s="64" t="s">
        <v>182</v>
      </c>
      <c r="B14" s="8">
        <v>9455.2000000000007</v>
      </c>
      <c r="C14" s="67">
        <v>92</v>
      </c>
    </row>
    <row r="15" spans="1:11">
      <c r="A15" s="64" t="s">
        <v>183</v>
      </c>
      <c r="B15" s="8">
        <v>19742.5</v>
      </c>
      <c r="C15" s="67">
        <v>129</v>
      </c>
    </row>
    <row r="16" spans="1:11">
      <c r="A16" s="64" t="s">
        <v>166</v>
      </c>
      <c r="B16" s="8">
        <v>207441.1</v>
      </c>
      <c r="C16" s="67">
        <v>1599</v>
      </c>
    </row>
  </sheetData>
  <pageMargins left="0.7" right="0.7" top="0.75" bottom="0.75" header="0.3" footer="0.3"/>
  <pageSetup paperSize="9" orientation="portrait" horizontalDpi="360" verticalDpi="36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57"/>
  <sheetViews>
    <sheetView showGridLines="0" showRowColHeaders="0" topLeftCell="A16" zoomScale="130" zoomScaleNormal="130" workbookViewId="0">
      <selection activeCell="CK43" sqref="CK43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8" t="s">
        <v>76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80"/>
      <c r="AQ2" s="78" t="s">
        <v>77</v>
      </c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80"/>
      <c r="BK2" s="78" t="s">
        <v>78</v>
      </c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80"/>
    </row>
    <row r="3" spans="3:80" ht="9.75" customHeight="1" thickBot="1">
      <c r="W3" s="81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  <c r="AQ3" s="81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3"/>
      <c r="BK3" s="81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3"/>
    </row>
    <row r="4" spans="3:80" ht="9.75" customHeight="1">
      <c r="W4" s="84">
        <f>GETPIVOTDATA("Produtos",DN_Produtos!$E$3)</f>
        <v>60</v>
      </c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6"/>
      <c r="AQ4" s="84">
        <f>GETPIVOTDATA("[Measures].[Soma de Qtd]",DN_Vendas!$A$3)</f>
        <v>250</v>
      </c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6"/>
      <c r="BK4" s="93">
        <f>GETPIVOTDATA("[Measures].[Sum of Total]",DN_Vendas!$A$3)</f>
        <v>33304.799999999988</v>
      </c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5"/>
    </row>
    <row r="5" spans="3:80" ht="9.75" customHeight="1">
      <c r="W5" s="87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9"/>
      <c r="AQ5" s="87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9"/>
      <c r="BK5" s="96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8"/>
    </row>
    <row r="6" spans="3:80" ht="9.75" customHeight="1">
      <c r="W6" s="87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9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9"/>
      <c r="BK6" s="96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8"/>
    </row>
    <row r="7" spans="3:80" ht="9.75" customHeight="1" thickBot="1">
      <c r="W7" s="90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2"/>
      <c r="AQ7" s="90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2"/>
      <c r="BK7" s="99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1"/>
    </row>
    <row r="8" spans="3:80" ht="9.75" customHeight="1" thickBot="1"/>
    <row r="9" spans="3:80" ht="9.75" customHeight="1">
      <c r="C9" s="78" t="s">
        <v>79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80"/>
    </row>
    <row r="10" spans="3:80" ht="9.75" customHeight="1" thickBot="1"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3"/>
    </row>
    <row r="11" spans="3:80" ht="9.75" customHeight="1">
      <c r="C11" s="102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4"/>
    </row>
    <row r="12" spans="3:80" ht="9.75" customHeight="1">
      <c r="C12" s="105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7"/>
    </row>
    <row r="13" spans="3:80" ht="9.75" customHeight="1">
      <c r="C13" s="105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7"/>
    </row>
    <row r="14" spans="3:80" ht="9.75" customHeight="1">
      <c r="C14" s="105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7"/>
    </row>
    <row r="15" spans="3:80" ht="9.75" customHeight="1">
      <c r="C15" s="105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7"/>
    </row>
    <row r="16" spans="3:80" ht="9.75" customHeight="1">
      <c r="C16" s="105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7"/>
    </row>
    <row r="17" spans="3:80" ht="9.75" customHeight="1">
      <c r="C17" s="105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7"/>
    </row>
    <row r="18" spans="3:80" ht="9.75" customHeight="1"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7"/>
    </row>
    <row r="19" spans="3:80" ht="9.75" customHeight="1">
      <c r="C19" s="105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7"/>
    </row>
    <row r="20" spans="3:80" ht="9.75" customHeight="1"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7"/>
    </row>
    <row r="21" spans="3:80" ht="9.75" customHeight="1"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7"/>
    </row>
    <row r="22" spans="3:80" ht="9.75" customHeight="1">
      <c r="C22" s="105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7"/>
    </row>
    <row r="23" spans="3:80" ht="9.75" customHeight="1">
      <c r="C23" s="105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7"/>
    </row>
    <row r="24" spans="3:80" ht="9.75" customHeight="1" thickBot="1">
      <c r="C24" s="10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10"/>
    </row>
    <row r="25" spans="3:80" ht="9.75" customHeight="1"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</row>
    <row r="26" spans="3:80" ht="9.75" customHeight="1"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</row>
    <row r="27" spans="3:80" ht="9.75" customHeight="1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</row>
    <row r="28" spans="3:80" ht="9.75" customHeight="1"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</row>
    <row r="29" spans="3:80" ht="9.75" customHeight="1"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</row>
    <row r="30" spans="3:80" ht="9.75" customHeight="1"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</row>
    <row r="31" spans="3:80" ht="9.75" customHeight="1"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</row>
    <row r="32" spans="3:80" ht="9.75" customHeight="1"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</row>
    <row r="33" spans="3:80" ht="9.75" customHeight="1"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</row>
    <row r="34" spans="3:80" ht="9.75" customHeight="1"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</row>
    <row r="35" spans="3:80" ht="9.75" customHeight="1"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</row>
    <row r="36" spans="3:80" ht="9.75" customHeight="1" thickBot="1"/>
    <row r="37" spans="3:80" ht="9.75" customHeight="1">
      <c r="C37" s="78" t="s">
        <v>80</v>
      </c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80"/>
      <c r="AO37" s="6"/>
      <c r="AP37" s="6"/>
      <c r="AQ37" s="78" t="s">
        <v>81</v>
      </c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80"/>
    </row>
    <row r="38" spans="3:80" ht="9.75" customHeight="1" thickBot="1">
      <c r="C38" s="81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3"/>
      <c r="AO38" s="6"/>
      <c r="AP38" s="6"/>
      <c r="AQ38" s="81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3"/>
    </row>
    <row r="39" spans="3:80" ht="9.75" customHeight="1">
      <c r="C39" s="10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4"/>
      <c r="AQ39" s="102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4"/>
    </row>
    <row r="40" spans="3:80" ht="9.75" customHeight="1">
      <c r="C40" s="105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7"/>
      <c r="AQ40" s="105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7"/>
    </row>
    <row r="41" spans="3:80" ht="9.75" customHeight="1">
      <c r="C41" s="105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7"/>
      <c r="AQ41" s="105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7"/>
    </row>
    <row r="42" spans="3:80" ht="9.75" customHeight="1">
      <c r="C42" s="105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7"/>
      <c r="AQ42" s="105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7"/>
    </row>
    <row r="43" spans="3:80" ht="9.75" customHeight="1"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7"/>
      <c r="AQ43" s="105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7"/>
    </row>
    <row r="44" spans="3:80" ht="9.75" customHeight="1">
      <c r="C44" s="105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7"/>
      <c r="AQ44" s="105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7"/>
    </row>
    <row r="45" spans="3:80" ht="9.75" customHeight="1">
      <c r="C45" s="105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7"/>
      <c r="AQ45" s="105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7"/>
    </row>
    <row r="46" spans="3:80" ht="9.75" customHeight="1">
      <c r="C46" s="105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7"/>
      <c r="AQ46" s="105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7"/>
    </row>
    <row r="47" spans="3:80" ht="9.75" customHeight="1">
      <c r="C47" s="105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7"/>
      <c r="AQ47" s="105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06"/>
      <c r="BT47" s="106"/>
      <c r="BU47" s="106"/>
      <c r="BV47" s="106"/>
      <c r="BW47" s="106"/>
      <c r="BX47" s="106"/>
      <c r="BY47" s="106"/>
      <c r="BZ47" s="106"/>
      <c r="CA47" s="106"/>
      <c r="CB47" s="107"/>
    </row>
    <row r="48" spans="3:80" ht="9.75" customHeight="1">
      <c r="C48" s="105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  <c r="AQ48" s="105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/>
      <c r="BX48" s="106"/>
      <c r="BY48" s="106"/>
      <c r="BZ48" s="106"/>
      <c r="CA48" s="106"/>
      <c r="CB48" s="107"/>
    </row>
    <row r="49" spans="3:80" ht="9.75" customHeight="1">
      <c r="C49" s="105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  <c r="AQ49" s="105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6"/>
      <c r="BT49" s="106"/>
      <c r="BU49" s="106"/>
      <c r="BV49" s="106"/>
      <c r="BW49" s="106"/>
      <c r="BX49" s="106"/>
      <c r="BY49" s="106"/>
      <c r="BZ49" s="106"/>
      <c r="CA49" s="106"/>
      <c r="CB49" s="107"/>
    </row>
    <row r="50" spans="3:80" ht="9.75" customHeight="1">
      <c r="C50" s="105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7"/>
      <c r="AQ50" s="105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7"/>
    </row>
    <row r="51" spans="3:80" ht="9.75" customHeight="1">
      <c r="C51" s="105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7"/>
      <c r="AQ51" s="105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7"/>
    </row>
    <row r="52" spans="3:80" ht="9.75" customHeight="1">
      <c r="C52" s="105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7"/>
      <c r="AQ52" s="105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7"/>
    </row>
    <row r="53" spans="3:80" ht="9.75" customHeight="1">
      <c r="C53" s="105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7"/>
      <c r="AQ53" s="105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06"/>
      <c r="BS53" s="106"/>
      <c r="BT53" s="106"/>
      <c r="BU53" s="106"/>
      <c r="BV53" s="106"/>
      <c r="BW53" s="106"/>
      <c r="BX53" s="106"/>
      <c r="BY53" s="106"/>
      <c r="BZ53" s="106"/>
      <c r="CA53" s="106"/>
      <c r="CB53" s="107"/>
    </row>
    <row r="54" spans="3:80" ht="9.75" customHeight="1">
      <c r="C54" s="105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7"/>
      <c r="AQ54" s="105"/>
      <c r="AR54" s="106"/>
      <c r="AS54" s="106"/>
      <c r="AT54" s="106"/>
      <c r="AU54" s="106"/>
      <c r="AV54" s="106"/>
      <c r="AW54" s="106"/>
      <c r="AX54" s="106"/>
      <c r="AY54" s="106"/>
      <c r="AZ54" s="106"/>
      <c r="BA54" s="106"/>
      <c r="BB54" s="106"/>
      <c r="BC54" s="106"/>
      <c r="BD54" s="106"/>
      <c r="BE54" s="106"/>
      <c r="BF54" s="106"/>
      <c r="BG54" s="106"/>
      <c r="BH54" s="106"/>
      <c r="BI54" s="106"/>
      <c r="BJ54" s="106"/>
      <c r="BK54" s="106"/>
      <c r="BL54" s="106"/>
      <c r="BM54" s="106"/>
      <c r="BN54" s="106"/>
      <c r="BO54" s="106"/>
      <c r="BP54" s="106"/>
      <c r="BQ54" s="106"/>
      <c r="BR54" s="106"/>
      <c r="BS54" s="106"/>
      <c r="BT54" s="106"/>
      <c r="BU54" s="106"/>
      <c r="BV54" s="106"/>
      <c r="BW54" s="106"/>
      <c r="BX54" s="106"/>
      <c r="BY54" s="106"/>
      <c r="BZ54" s="106"/>
      <c r="CA54" s="106"/>
      <c r="CB54" s="107"/>
    </row>
    <row r="55" spans="3:80" ht="9.75" customHeight="1">
      <c r="C55" s="105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7"/>
      <c r="AQ55" s="105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06"/>
      <c r="BS55" s="106"/>
      <c r="BT55" s="106"/>
      <c r="BU55" s="106"/>
      <c r="BV55" s="106"/>
      <c r="BW55" s="106"/>
      <c r="BX55" s="106"/>
      <c r="BY55" s="106"/>
      <c r="BZ55" s="106"/>
      <c r="CA55" s="106"/>
      <c r="CB55" s="107"/>
    </row>
    <row r="56" spans="3:80" ht="9.75" customHeight="1">
      <c r="C56" s="105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7"/>
      <c r="AQ56" s="105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06"/>
      <c r="BT56" s="106"/>
      <c r="BU56" s="106"/>
      <c r="BV56" s="106"/>
      <c r="BW56" s="106"/>
      <c r="BX56" s="106"/>
      <c r="BY56" s="106"/>
      <c r="BZ56" s="106"/>
      <c r="CA56" s="106"/>
      <c r="CB56" s="107"/>
    </row>
    <row r="57" spans="3:80" ht="9.75" customHeight="1" thickBot="1">
      <c r="C57" s="108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10"/>
      <c r="AQ57" s="108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10"/>
    </row>
  </sheetData>
  <mergeCells count="12">
    <mergeCell ref="C9:CB10"/>
    <mergeCell ref="C11:CB24"/>
    <mergeCell ref="C37:AN38"/>
    <mergeCell ref="C39:AN57"/>
    <mergeCell ref="AQ37:CB38"/>
    <mergeCell ref="AQ39:CB57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C33-AFE6-45C9-85A6-7DF1B48252B0}">
  <dimension ref="C1:CB57"/>
  <sheetViews>
    <sheetView showGridLines="0" showRowColHeaders="0" topLeftCell="A25" zoomScale="130" zoomScaleNormal="130" workbookViewId="0">
      <selection activeCell="CD50" sqref="CD50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8" t="s">
        <v>76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80"/>
      <c r="AQ2" s="78" t="s">
        <v>77</v>
      </c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80"/>
      <c r="BK2" s="78" t="s">
        <v>78</v>
      </c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80"/>
    </row>
    <row r="3" spans="3:80" ht="9.75" customHeight="1" thickBot="1">
      <c r="W3" s="81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  <c r="AQ3" s="81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3"/>
      <c r="BK3" s="81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3"/>
    </row>
    <row r="4" spans="3:80" ht="9.75" customHeight="1">
      <c r="W4" s="84">
        <f>GETPIVOTDATA("Produtos",DN_Produtos!$E$3)</f>
        <v>60</v>
      </c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6"/>
      <c r="AQ4" s="84">
        <f>GETPIVOTDATA("[Measures].[Sum of Qtd]",DN_Vendas_Hist!$A$3)</f>
        <v>1599</v>
      </c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6"/>
      <c r="BK4" s="93">
        <f>GETPIVOTDATA("[Measures].[Sum of Total 2]",DN_Vendas_Hist!$A$3)</f>
        <v>207441.1</v>
      </c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5"/>
    </row>
    <row r="5" spans="3:80" ht="9.75" customHeight="1">
      <c r="W5" s="87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9"/>
      <c r="AQ5" s="87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9"/>
      <c r="BK5" s="96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8"/>
    </row>
    <row r="6" spans="3:80" ht="9.75" customHeight="1">
      <c r="W6" s="87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9"/>
      <c r="AQ6" s="87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9"/>
      <c r="BK6" s="96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8"/>
    </row>
    <row r="7" spans="3:80" ht="9.75" customHeight="1" thickBot="1">
      <c r="W7" s="90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2"/>
      <c r="AQ7" s="90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2"/>
      <c r="BK7" s="99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1"/>
    </row>
    <row r="8" spans="3:80" ht="9.75" customHeight="1" thickBot="1"/>
    <row r="9" spans="3:80" ht="9.75" customHeight="1">
      <c r="C9" s="78" t="s">
        <v>79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80"/>
    </row>
    <row r="10" spans="3:80" ht="9.75" customHeight="1" thickBot="1"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3"/>
    </row>
    <row r="11" spans="3:80" ht="9.75" customHeight="1">
      <c r="C11" s="102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4"/>
    </row>
    <row r="12" spans="3:80" ht="9.75" customHeight="1">
      <c r="C12" s="105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7"/>
    </row>
    <row r="13" spans="3:80" ht="9.75" customHeight="1">
      <c r="C13" s="105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7"/>
    </row>
    <row r="14" spans="3:80" ht="9.75" customHeight="1">
      <c r="C14" s="105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7"/>
    </row>
    <row r="15" spans="3:80" ht="9.75" customHeight="1">
      <c r="C15" s="105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7"/>
    </row>
    <row r="16" spans="3:80" ht="9.75" customHeight="1">
      <c r="C16" s="105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7"/>
    </row>
    <row r="17" spans="3:80" ht="9.75" customHeight="1">
      <c r="C17" s="105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7"/>
    </row>
    <row r="18" spans="3:80" ht="9.75" customHeight="1"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7"/>
    </row>
    <row r="19" spans="3:80" ht="9.75" customHeight="1">
      <c r="C19" s="105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7"/>
    </row>
    <row r="20" spans="3:80" ht="9.75" customHeight="1"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7"/>
    </row>
    <row r="21" spans="3:80" ht="9.75" customHeight="1">
      <c r="C21" s="105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7"/>
    </row>
    <row r="22" spans="3:80" ht="9.75" customHeight="1">
      <c r="C22" s="105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7"/>
    </row>
    <row r="23" spans="3:80" ht="9.75" customHeight="1">
      <c r="C23" s="105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7"/>
    </row>
    <row r="24" spans="3:80" ht="9.75" customHeight="1" thickBot="1">
      <c r="C24" s="10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10"/>
    </row>
    <row r="25" spans="3:80" ht="9.75" customHeight="1"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</row>
    <row r="26" spans="3:80" ht="9.75" customHeight="1"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</row>
    <row r="27" spans="3:80" ht="9.75" customHeight="1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</row>
    <row r="28" spans="3:80" ht="9.75" customHeight="1"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</row>
    <row r="29" spans="3:80" ht="9.75" customHeight="1"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</row>
    <row r="30" spans="3:80" ht="9.75" customHeight="1"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</row>
    <row r="31" spans="3:80" ht="9.75" customHeight="1"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</row>
    <row r="32" spans="3:80" ht="9.75" customHeight="1"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</row>
    <row r="33" spans="3:80" ht="9.75" customHeight="1"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</row>
    <row r="34" spans="3:80" ht="9.75" customHeight="1"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</row>
    <row r="35" spans="3:80" ht="9.75" customHeight="1"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</row>
    <row r="36" spans="3:80" ht="9.75" customHeight="1" thickBot="1"/>
    <row r="37" spans="3:80" ht="9.75" customHeight="1">
      <c r="C37" s="78" t="s">
        <v>80</v>
      </c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80"/>
      <c r="AO37" s="6"/>
      <c r="AP37" s="6"/>
      <c r="AQ37" s="78" t="s">
        <v>81</v>
      </c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80"/>
    </row>
    <row r="38" spans="3:80" ht="9.75" customHeight="1" thickBot="1">
      <c r="C38" s="81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3"/>
      <c r="AO38" s="6"/>
      <c r="AP38" s="6"/>
      <c r="AQ38" s="81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3"/>
    </row>
    <row r="39" spans="3:80" ht="9.75" customHeight="1">
      <c r="C39" s="10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4"/>
      <c r="AQ39" s="102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4"/>
    </row>
    <row r="40" spans="3:80" ht="9.75" customHeight="1">
      <c r="C40" s="105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7"/>
      <c r="AQ40" s="105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7"/>
    </row>
    <row r="41" spans="3:80" ht="9.75" customHeight="1">
      <c r="C41" s="105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7"/>
      <c r="AQ41" s="105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7"/>
    </row>
    <row r="42" spans="3:80" ht="9.75" customHeight="1">
      <c r="C42" s="105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7"/>
      <c r="AQ42" s="105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7"/>
    </row>
    <row r="43" spans="3:80" ht="9.75" customHeight="1"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7"/>
      <c r="AQ43" s="105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7"/>
    </row>
    <row r="44" spans="3:80" ht="9.75" customHeight="1">
      <c r="C44" s="105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7"/>
      <c r="AQ44" s="105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7"/>
    </row>
    <row r="45" spans="3:80" ht="9.75" customHeight="1">
      <c r="C45" s="105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7"/>
      <c r="AQ45" s="105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7"/>
    </row>
    <row r="46" spans="3:80" ht="9.75" customHeight="1">
      <c r="C46" s="105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7"/>
      <c r="AQ46" s="105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/>
      <c r="BX46" s="106"/>
      <c r="BY46" s="106"/>
      <c r="BZ46" s="106"/>
      <c r="CA46" s="106"/>
      <c r="CB46" s="107"/>
    </row>
    <row r="47" spans="3:80" ht="9.75" customHeight="1">
      <c r="C47" s="105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7"/>
      <c r="AQ47" s="105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06"/>
      <c r="BT47" s="106"/>
      <c r="BU47" s="106"/>
      <c r="BV47" s="106"/>
      <c r="BW47" s="106"/>
      <c r="BX47" s="106"/>
      <c r="BY47" s="106"/>
      <c r="BZ47" s="106"/>
      <c r="CA47" s="106"/>
      <c r="CB47" s="107"/>
    </row>
    <row r="48" spans="3:80" ht="9.75" customHeight="1">
      <c r="C48" s="105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  <c r="AQ48" s="105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/>
      <c r="BX48" s="106"/>
      <c r="BY48" s="106"/>
      <c r="BZ48" s="106"/>
      <c r="CA48" s="106"/>
      <c r="CB48" s="107"/>
    </row>
    <row r="49" spans="3:80" ht="9.75" customHeight="1">
      <c r="C49" s="105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  <c r="AQ49" s="105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6"/>
      <c r="BT49" s="106"/>
      <c r="BU49" s="106"/>
      <c r="BV49" s="106"/>
      <c r="BW49" s="106"/>
      <c r="BX49" s="106"/>
      <c r="BY49" s="106"/>
      <c r="BZ49" s="106"/>
      <c r="CA49" s="106"/>
      <c r="CB49" s="107"/>
    </row>
    <row r="50" spans="3:80" ht="9.75" customHeight="1">
      <c r="C50" s="105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7"/>
      <c r="AQ50" s="105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7"/>
    </row>
    <row r="51" spans="3:80" ht="9.75" customHeight="1">
      <c r="C51" s="105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7"/>
      <c r="AQ51" s="105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7"/>
    </row>
    <row r="52" spans="3:80" ht="9.75" customHeight="1">
      <c r="C52" s="105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7"/>
      <c r="AQ52" s="105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7"/>
    </row>
    <row r="53" spans="3:80" ht="9.75" customHeight="1">
      <c r="C53" s="105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7"/>
      <c r="AQ53" s="105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06"/>
      <c r="BS53" s="106"/>
      <c r="BT53" s="106"/>
      <c r="BU53" s="106"/>
      <c r="BV53" s="106"/>
      <c r="BW53" s="106"/>
      <c r="BX53" s="106"/>
      <c r="BY53" s="106"/>
      <c r="BZ53" s="106"/>
      <c r="CA53" s="106"/>
      <c r="CB53" s="107"/>
    </row>
    <row r="54" spans="3:80" ht="9.75" customHeight="1">
      <c r="C54" s="105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7"/>
      <c r="AQ54" s="105"/>
      <c r="AR54" s="106"/>
      <c r="AS54" s="106"/>
      <c r="AT54" s="106"/>
      <c r="AU54" s="106"/>
      <c r="AV54" s="106"/>
      <c r="AW54" s="106"/>
      <c r="AX54" s="106"/>
      <c r="AY54" s="106"/>
      <c r="AZ54" s="106"/>
      <c r="BA54" s="106"/>
      <c r="BB54" s="106"/>
      <c r="BC54" s="106"/>
      <c r="BD54" s="106"/>
      <c r="BE54" s="106"/>
      <c r="BF54" s="106"/>
      <c r="BG54" s="106"/>
      <c r="BH54" s="106"/>
      <c r="BI54" s="106"/>
      <c r="BJ54" s="106"/>
      <c r="BK54" s="106"/>
      <c r="BL54" s="106"/>
      <c r="BM54" s="106"/>
      <c r="BN54" s="106"/>
      <c r="BO54" s="106"/>
      <c r="BP54" s="106"/>
      <c r="BQ54" s="106"/>
      <c r="BR54" s="106"/>
      <c r="BS54" s="106"/>
      <c r="BT54" s="106"/>
      <c r="BU54" s="106"/>
      <c r="BV54" s="106"/>
      <c r="BW54" s="106"/>
      <c r="BX54" s="106"/>
      <c r="BY54" s="106"/>
      <c r="BZ54" s="106"/>
      <c r="CA54" s="106"/>
      <c r="CB54" s="107"/>
    </row>
    <row r="55" spans="3:80" ht="9.75" customHeight="1">
      <c r="C55" s="105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7"/>
      <c r="AQ55" s="105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06"/>
      <c r="BS55" s="106"/>
      <c r="BT55" s="106"/>
      <c r="BU55" s="106"/>
      <c r="BV55" s="106"/>
      <c r="BW55" s="106"/>
      <c r="BX55" s="106"/>
      <c r="BY55" s="106"/>
      <c r="BZ55" s="106"/>
      <c r="CA55" s="106"/>
      <c r="CB55" s="107"/>
    </row>
    <row r="56" spans="3:80" ht="9.75" customHeight="1">
      <c r="C56" s="105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7"/>
      <c r="AQ56" s="105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06"/>
      <c r="BT56" s="106"/>
      <c r="BU56" s="106"/>
      <c r="BV56" s="106"/>
      <c r="BW56" s="106"/>
      <c r="BX56" s="106"/>
      <c r="BY56" s="106"/>
      <c r="BZ56" s="106"/>
      <c r="CA56" s="106"/>
      <c r="CB56" s="107"/>
    </row>
    <row r="57" spans="3:80" ht="9.75" customHeight="1" thickBot="1">
      <c r="C57" s="108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10"/>
      <c r="AQ57" s="108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10"/>
    </row>
  </sheetData>
  <mergeCells count="12">
    <mergeCell ref="W2:AN3"/>
    <mergeCell ref="AQ2:BH3"/>
    <mergeCell ref="BK2:CB3"/>
    <mergeCell ref="W4:AN7"/>
    <mergeCell ref="AQ4:BH7"/>
    <mergeCell ref="BK4:CB7"/>
    <mergeCell ref="C9:CB10"/>
    <mergeCell ref="C11:CB24"/>
    <mergeCell ref="C37:AN38"/>
    <mergeCell ref="AQ37:CB38"/>
    <mergeCell ref="C39:AN57"/>
    <mergeCell ref="AQ39:CB57"/>
  </mergeCells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Props1.xml><?xml version="1.0" encoding="utf-8"?>
<ds:datastoreItem xmlns:ds="http://schemas.openxmlformats.org/officeDocument/2006/customXml" ds:itemID="{E137AB40-1728-4643-B64A-5DFE56A4798E}">
  <ds:schemaRefs/>
</ds:datastoreItem>
</file>

<file path=customXml/itemProps2.xml><?xml version="1.0" encoding="utf-8"?>
<ds:datastoreItem xmlns:ds="http://schemas.openxmlformats.org/officeDocument/2006/customXml" ds:itemID="{67F71539-8E44-4A66-8460-7C7D4E510213}">
  <ds:schemaRefs/>
</ds:datastoreItem>
</file>

<file path=customXml/itemProps3.xml><?xml version="1.0" encoding="utf-8"?>
<ds:datastoreItem xmlns:ds="http://schemas.openxmlformats.org/officeDocument/2006/customXml" ds:itemID="{13C59698-9E4E-49D9-AADB-96680CAA0CAC}">
  <ds:schemaRefs/>
</ds:datastoreItem>
</file>

<file path=customXml/itemProps4.xml><?xml version="1.0" encoding="utf-8"?>
<ds:datastoreItem xmlns:ds="http://schemas.openxmlformats.org/officeDocument/2006/customXml" ds:itemID="{9A95903F-3CFA-42EC-BE34-82B3315F6822}">
  <ds:schemaRefs/>
</ds:datastoreItem>
</file>

<file path=customXml/itemProps5.xml><?xml version="1.0" encoding="utf-8"?>
<ds:datastoreItem xmlns:ds="http://schemas.openxmlformats.org/officeDocument/2006/customXml" ds:itemID="{B21C3F93-5E73-42A5-930D-80E9914997CC}">
  <ds:schemaRefs/>
</ds:datastoreItem>
</file>

<file path=customXml/itemProps6.xml><?xml version="1.0" encoding="utf-8"?>
<ds:datastoreItem xmlns:ds="http://schemas.openxmlformats.org/officeDocument/2006/customXml" ds:itemID="{976831BA-0CE6-4B82-881B-24FD45E1155C}">
  <ds:schemaRefs/>
</ds:datastoreItem>
</file>

<file path=customXml/itemProps7.xml><?xml version="1.0" encoding="utf-8"?>
<ds:datastoreItem xmlns:ds="http://schemas.openxmlformats.org/officeDocument/2006/customXml" ds:itemID="{6E87F8A6-5B3C-4ADE-98DB-48C175F0A2B0}">
  <ds:schemaRefs/>
</ds:datastoreItem>
</file>

<file path=customXml/itemProps8.xml><?xml version="1.0" encoding="utf-8"?>
<ds:datastoreItem xmlns:ds="http://schemas.openxmlformats.org/officeDocument/2006/customXml" ds:itemID="{14F30766-877F-4CEE-8B61-99D4DA6E0404}">
  <ds:schemaRefs/>
</ds:datastoreItem>
</file>

<file path=customXml/itemProps9.xml><?xml version="1.0" encoding="utf-8"?>
<ds:datastoreItem xmlns:ds="http://schemas.openxmlformats.org/officeDocument/2006/customXml" ds:itemID="{7CAE1779-6F1A-4278-9837-BBD5FA92D91C}">
  <ds:schemaRefs/>
</ds:datastoreItem>
</file>

<file path=customXml/itemProps10.xml><?xml version="1.0" encoding="utf-8"?>
<ds:datastoreItem xmlns:ds="http://schemas.openxmlformats.org/officeDocument/2006/customXml" ds:itemID="{5F7D6E2C-876B-45DA-BBE4-05C3D2DD00F6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C15ECA6F-F693-4DC1-B441-4E1144F54CF7}">
  <ds:schemaRefs/>
</ds:datastoreItem>
</file>

<file path=customXml/itemProps12.xml><?xml version="1.0" encoding="utf-8"?>
<ds:datastoreItem xmlns:ds="http://schemas.openxmlformats.org/officeDocument/2006/customXml" ds:itemID="{047111AE-16AA-4CA1-96E3-B664186E8EAF}">
  <ds:schemaRefs/>
</ds:datastoreItem>
</file>

<file path=customXml/itemProps13.xml><?xml version="1.0" encoding="utf-8"?>
<ds:datastoreItem xmlns:ds="http://schemas.openxmlformats.org/officeDocument/2006/customXml" ds:itemID="{596CFBB9-9AA4-43EC-845A-836B311BF0D3}">
  <ds:schemaRefs/>
</ds:datastoreItem>
</file>

<file path=customXml/itemProps14.xml><?xml version="1.0" encoding="utf-8"?>
<ds:datastoreItem xmlns:ds="http://schemas.openxmlformats.org/officeDocument/2006/customXml" ds:itemID="{90B1FAF2-D89E-419B-8F94-50D8D98C3C07}">
  <ds:schemaRefs/>
</ds:datastoreItem>
</file>

<file path=customXml/itemProps15.xml><?xml version="1.0" encoding="utf-8"?>
<ds:datastoreItem xmlns:ds="http://schemas.openxmlformats.org/officeDocument/2006/customXml" ds:itemID="{CC3927D1-2410-4C51-9AE5-C203BACA512B}">
  <ds:schemaRefs/>
</ds:datastoreItem>
</file>

<file path=customXml/itemProps16.xml><?xml version="1.0" encoding="utf-8"?>
<ds:datastoreItem xmlns:ds="http://schemas.openxmlformats.org/officeDocument/2006/customXml" ds:itemID="{E38A7D99-A97E-43CD-9764-E7010110FE53}">
  <ds:schemaRefs/>
</ds:datastoreItem>
</file>

<file path=customXml/itemProps17.xml><?xml version="1.0" encoding="utf-8"?>
<ds:datastoreItem xmlns:ds="http://schemas.openxmlformats.org/officeDocument/2006/customXml" ds:itemID="{3657E443-8CF0-41FE-8819-9759655979CF}">
  <ds:schemaRefs/>
</ds:datastoreItem>
</file>

<file path=customXml/itemProps18.xml><?xml version="1.0" encoding="utf-8"?>
<ds:datastoreItem xmlns:ds="http://schemas.openxmlformats.org/officeDocument/2006/customXml" ds:itemID="{21E2B6F9-FFB1-47FD-9CCE-054171F7A77C}">
  <ds:schemaRefs/>
</ds:datastoreItem>
</file>

<file path=customXml/itemProps19.xml><?xml version="1.0" encoding="utf-8"?>
<ds:datastoreItem xmlns:ds="http://schemas.openxmlformats.org/officeDocument/2006/customXml" ds:itemID="{3B9E81ED-6B90-4E1F-BFED-DE4A84C680A9}">
  <ds:schemaRefs/>
</ds:datastoreItem>
</file>

<file path=customXml/itemProps20.xml><?xml version="1.0" encoding="utf-8"?>
<ds:datastoreItem xmlns:ds="http://schemas.openxmlformats.org/officeDocument/2006/customXml" ds:itemID="{ECFE9EF6-0F21-45FF-A7DC-286CCB8A517A}">
  <ds:schemaRefs/>
</ds:datastoreItem>
</file>

<file path=customXml/itemProps21.xml><?xml version="1.0" encoding="utf-8"?>
<ds:datastoreItem xmlns:ds="http://schemas.openxmlformats.org/officeDocument/2006/customXml" ds:itemID="{E76A29A0-BCFC-4421-AF37-CFC74E57B39A}">
  <ds:schemaRefs/>
</ds:datastoreItem>
</file>

<file path=customXml/itemProps22.xml><?xml version="1.0" encoding="utf-8"?>
<ds:datastoreItem xmlns:ds="http://schemas.openxmlformats.org/officeDocument/2006/customXml" ds:itemID="{6B627268-3833-4E8A-9E19-51D280DEC2AF}">
  <ds:schemaRefs/>
</ds:datastoreItem>
</file>

<file path=customXml/itemProps23.xml><?xml version="1.0" encoding="utf-8"?>
<ds:datastoreItem xmlns:ds="http://schemas.openxmlformats.org/officeDocument/2006/customXml" ds:itemID="{B3E11F9F-2FF6-4096-8F07-BD3176AE10B9}">
  <ds:schemaRefs/>
</ds:datastoreItem>
</file>

<file path=customXml/itemProps24.xml><?xml version="1.0" encoding="utf-8"?>
<ds:datastoreItem xmlns:ds="http://schemas.openxmlformats.org/officeDocument/2006/customXml" ds:itemID="{E544F528-E9D0-492C-9C02-A49B3FA8B19D}">
  <ds:schemaRefs/>
</ds:datastoreItem>
</file>

<file path=customXml/itemProps25.xml><?xml version="1.0" encoding="utf-8"?>
<ds:datastoreItem xmlns:ds="http://schemas.openxmlformats.org/officeDocument/2006/customXml" ds:itemID="{B6FC592C-3A68-4AAE-819E-65C30C26893C}">
  <ds:schemaRefs/>
</ds:datastoreItem>
</file>

<file path=customXml/itemProps26.xml><?xml version="1.0" encoding="utf-8"?>
<ds:datastoreItem xmlns:ds="http://schemas.openxmlformats.org/officeDocument/2006/customXml" ds:itemID="{901D6688-813D-4FA5-AEAF-E5C42D5ACC37}">
  <ds:schemaRefs/>
</ds:datastoreItem>
</file>

<file path=customXml/itemProps27.xml><?xml version="1.0" encoding="utf-8"?>
<ds:datastoreItem xmlns:ds="http://schemas.openxmlformats.org/officeDocument/2006/customXml" ds:itemID="{39C60B5B-B73A-4F50-81FA-B0306DFF1E50}">
  <ds:schemaRefs/>
</ds:datastoreItem>
</file>

<file path=customXml/itemProps28.xml><?xml version="1.0" encoding="utf-8"?>
<ds:datastoreItem xmlns:ds="http://schemas.openxmlformats.org/officeDocument/2006/customXml" ds:itemID="{3A972564-10EE-4913-969F-94579DEB9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Menu</vt:lpstr>
      <vt:lpstr>Produtos</vt:lpstr>
      <vt:lpstr>Vendedores</vt:lpstr>
      <vt:lpstr>Vendas</vt:lpstr>
      <vt:lpstr>Vendas Histórico</vt:lpstr>
      <vt:lpstr>Consultas</vt:lpstr>
      <vt:lpstr>DN_Vendedores</vt:lpstr>
      <vt:lpstr>DN_Produtos</vt:lpstr>
      <vt:lpstr>DN_Vendas</vt:lpstr>
      <vt:lpstr>Cadastros Auxiliares</vt:lpstr>
      <vt:lpstr>DN_Vendas_Hist</vt:lpstr>
      <vt:lpstr>Dashboard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Flávia Fernanda</cp:lastModifiedBy>
  <cp:lastPrinted>2023-06-07T14:57:58Z</cp:lastPrinted>
  <dcterms:created xsi:type="dcterms:W3CDTF">2023-06-02T17:54:12Z</dcterms:created>
  <dcterms:modified xsi:type="dcterms:W3CDTF">2024-02-20T22:52:17Z</dcterms:modified>
</cp:coreProperties>
</file>