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lkarakurt/Documents/Produkte/"/>
    </mc:Choice>
  </mc:AlternateContent>
  <xr:revisionPtr revIDLastSave="0" documentId="13_ncr:1_{8EB7992A-B247-2E4A-9C6E-0FBDF543076F}" xr6:coauthVersionLast="47" xr6:coauthVersionMax="47" xr10:uidLastSave="{00000000-0000-0000-0000-000000000000}"/>
  <bookViews>
    <workbookView xWindow="2080" yWindow="500" windowWidth="24300" windowHeight="17200" xr2:uid="{CEB272AA-CADF-A649-B09A-844CD1FBF7A5}"/>
  </bookViews>
  <sheets>
    <sheet name="Tabelle1" sheetId="1" r:id="rId1"/>
  </sheets>
  <definedNames>
    <definedName name="L_PRODUCTS">#REF!</definedName>
    <definedName name="L_RAWMATS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02" i="1" l="1"/>
  <c r="G501" i="1"/>
  <c r="G500" i="1"/>
  <c r="G503" i="1" s="1"/>
  <c r="G499" i="1"/>
  <c r="G496" i="1"/>
  <c r="G495" i="1"/>
  <c r="G494" i="1"/>
  <c r="G497" i="1" s="1"/>
  <c r="G493" i="1"/>
  <c r="G492" i="1"/>
  <c r="E489" i="1"/>
  <c r="G489" i="1" s="1"/>
  <c r="G488" i="1"/>
  <c r="G487" i="1"/>
  <c r="G486" i="1"/>
  <c r="G31" i="1"/>
  <c r="G27" i="1"/>
  <c r="G28" i="1"/>
  <c r="G29" i="1"/>
  <c r="G30" i="1"/>
  <c r="F454" i="1"/>
  <c r="G454" i="1" s="1"/>
  <c r="F449" i="1"/>
  <c r="G449" i="1" s="1"/>
  <c r="F444" i="1"/>
  <c r="G444" i="1" s="1"/>
  <c r="F439" i="1"/>
  <c r="F483" i="1"/>
  <c r="G483" i="1" s="1"/>
  <c r="F480" i="1"/>
  <c r="G480" i="1" s="1"/>
  <c r="F476" i="1"/>
  <c r="G476" i="1" s="1"/>
  <c r="F473" i="1"/>
  <c r="G473" i="1" s="1"/>
  <c r="F469" i="1"/>
  <c r="G469" i="1" s="1"/>
  <c r="F466" i="1"/>
  <c r="F462" i="1"/>
  <c r="G462" i="1" s="1"/>
  <c r="F459" i="1"/>
  <c r="G482" i="1"/>
  <c r="G481" i="1"/>
  <c r="G479" i="1"/>
  <c r="E453" i="1"/>
  <c r="G453" i="1" s="1"/>
  <c r="E448" i="1"/>
  <c r="G448" i="1" s="1"/>
  <c r="E443" i="1"/>
  <c r="G443" i="1" s="1"/>
  <c r="G438" i="1"/>
  <c r="G439" i="1"/>
  <c r="G440" i="1"/>
  <c r="G445" i="1"/>
  <c r="G450" i="1"/>
  <c r="G455" i="1"/>
  <c r="G458" i="1"/>
  <c r="G459" i="1"/>
  <c r="G460" i="1"/>
  <c r="G461" i="1"/>
  <c r="G465" i="1"/>
  <c r="G466" i="1"/>
  <c r="G467" i="1"/>
  <c r="G468" i="1"/>
  <c r="G472" i="1"/>
  <c r="G474" i="1"/>
  <c r="G475" i="1"/>
  <c r="G435" i="1"/>
  <c r="G436" i="1" s="1"/>
  <c r="G432" i="1"/>
  <c r="G429" i="1"/>
  <c r="G430" i="1" s="1"/>
  <c r="G397" i="1"/>
  <c r="G399" i="1"/>
  <c r="G398" i="1"/>
  <c r="G422" i="1"/>
  <c r="G423" i="1"/>
  <c r="G424" i="1"/>
  <c r="G426" i="1"/>
  <c r="G421" i="1"/>
  <c r="G425" i="1"/>
  <c r="G417" i="1"/>
  <c r="G410" i="1"/>
  <c r="G416" i="1"/>
  <c r="G418" i="1"/>
  <c r="G415" i="1"/>
  <c r="G414" i="1"/>
  <c r="G413" i="1"/>
  <c r="G409" i="1"/>
  <c r="G490" i="1" l="1"/>
  <c r="G484" i="1"/>
  <c r="G446" i="1"/>
  <c r="G456" i="1"/>
  <c r="G477" i="1"/>
  <c r="G463" i="1"/>
  <c r="G470" i="1"/>
  <c r="G451" i="1"/>
  <c r="G441" i="1"/>
  <c r="G433" i="1"/>
  <c r="G400" i="1"/>
  <c r="G419" i="1"/>
  <c r="G427" i="1"/>
  <c r="G408" i="1"/>
  <c r="G407" i="1"/>
  <c r="G118" i="1"/>
  <c r="G52" i="1"/>
  <c r="G51" i="1"/>
  <c r="G50" i="1"/>
  <c r="G49" i="1"/>
  <c r="G404" i="1"/>
  <c r="G403" i="1"/>
  <c r="G402" i="1"/>
  <c r="G394" i="1"/>
  <c r="G395" i="1" s="1"/>
  <c r="G155" i="1"/>
  <c r="G154" i="1"/>
  <c r="G153" i="1"/>
  <c r="G152" i="1"/>
  <c r="G151" i="1"/>
  <c r="G324" i="1"/>
  <c r="G323" i="1"/>
  <c r="G322" i="1"/>
  <c r="G389" i="1"/>
  <c r="G391" i="1"/>
  <c r="G390" i="1"/>
  <c r="G53" i="1" l="1"/>
  <c r="G411" i="1"/>
  <c r="G119" i="1"/>
  <c r="G405" i="1"/>
  <c r="G325" i="1"/>
  <c r="G156" i="1"/>
  <c r="G298" i="1"/>
  <c r="G297" i="1"/>
  <c r="G296" i="1"/>
  <c r="G316" i="1"/>
  <c r="G315" i="1"/>
  <c r="G299" i="1" l="1"/>
  <c r="G317" i="1"/>
  <c r="F388" i="1"/>
  <c r="G388" i="1" s="1"/>
  <c r="G392" i="1" s="1"/>
  <c r="G169" i="1"/>
  <c r="G168" i="1"/>
  <c r="G167" i="1"/>
  <c r="G166" i="1"/>
  <c r="G165" i="1"/>
  <c r="G170" i="1" l="1"/>
  <c r="G376" i="1"/>
  <c r="G378" i="1"/>
  <c r="G385" i="1"/>
  <c r="G384" i="1"/>
  <c r="G383" i="1"/>
  <c r="G382" i="1"/>
  <c r="G381" i="1"/>
  <c r="G377" i="1"/>
  <c r="G375" i="1"/>
  <c r="G374" i="1"/>
  <c r="G386" i="1" l="1"/>
  <c r="G379" i="1"/>
  <c r="G370" i="1"/>
  <c r="G371" i="1"/>
  <c r="G363" i="1"/>
  <c r="G366" i="1"/>
  <c r="G369" i="1" l="1"/>
  <c r="G305" i="1"/>
  <c r="G306" i="1"/>
  <c r="G307" i="1"/>
  <c r="G372" i="1" l="1"/>
  <c r="G365" i="1"/>
  <c r="G364" i="1"/>
  <c r="G356" i="1"/>
  <c r="G357" i="1"/>
  <c r="G359" i="1"/>
  <c r="G358" i="1"/>
  <c r="G351" i="1"/>
  <c r="G350" i="1"/>
  <c r="G352" i="1"/>
  <c r="G349" i="1"/>
  <c r="G348" i="1"/>
  <c r="G362" i="1"/>
  <c r="G355" i="1"/>
  <c r="G341" i="1"/>
  <c r="G331" i="1"/>
  <c r="G330" i="1"/>
  <c r="G360" i="1" l="1"/>
  <c r="G353" i="1"/>
  <c r="G367" i="1"/>
  <c r="G345" i="1" l="1"/>
  <c r="G344" i="1"/>
  <c r="G346" i="1" l="1"/>
  <c r="G340" i="1"/>
  <c r="G342" i="1" l="1"/>
  <c r="G337" i="1"/>
  <c r="G336" i="1"/>
  <c r="G335" i="1"/>
  <c r="G334" i="1"/>
  <c r="G338" i="1" l="1"/>
  <c r="G328" i="1"/>
  <c r="G329" i="1"/>
  <c r="G319" i="1"/>
  <c r="G312" i="1"/>
  <c r="G311" i="1"/>
  <c r="G308" i="1"/>
  <c r="G304" i="1"/>
  <c r="G301" i="1"/>
  <c r="G302" i="1" s="1"/>
  <c r="E281" i="1"/>
  <c r="G265" i="1"/>
  <c r="G266" i="1"/>
  <c r="G309" i="1" l="1"/>
  <c r="G332" i="1"/>
  <c r="G320" i="1"/>
  <c r="G313" i="1"/>
  <c r="G264" i="1"/>
  <c r="G263" i="1"/>
  <c r="G291" i="1"/>
  <c r="E292" i="1"/>
  <c r="G293" i="1"/>
  <c r="G290" i="1"/>
  <c r="E5" i="1"/>
  <c r="G267" i="1" l="1"/>
  <c r="G292" i="1"/>
  <c r="G294" i="1" s="1"/>
  <c r="G279" i="1"/>
  <c r="G275" i="1"/>
  <c r="E272" i="1"/>
  <c r="G281" i="1"/>
  <c r="G287" i="1"/>
  <c r="G286" i="1"/>
  <c r="G285" i="1"/>
  <c r="G284" i="1"/>
  <c r="G280" i="1"/>
  <c r="G276" i="1"/>
  <c r="G271" i="1"/>
  <c r="G270" i="1"/>
  <c r="G277" i="1" l="1"/>
  <c r="G288" i="1"/>
  <c r="G282" i="1"/>
  <c r="G269" i="1"/>
  <c r="G259" i="1"/>
  <c r="E260" i="1"/>
  <c r="G258" i="1"/>
  <c r="G272" i="1"/>
  <c r="G260" i="1" l="1"/>
  <c r="G261" i="1" s="1"/>
  <c r="G273" i="1"/>
  <c r="G254" i="1" l="1"/>
  <c r="E255" i="1"/>
  <c r="G255" i="1" s="1"/>
  <c r="G245" i="1"/>
  <c r="G246" i="1"/>
  <c r="G247" i="1"/>
  <c r="G248" i="1"/>
  <c r="G249" i="1"/>
  <c r="G250" i="1"/>
  <c r="E251" i="1"/>
  <c r="G251" i="1" s="1"/>
  <c r="G244" i="1"/>
  <c r="G18" i="1"/>
  <c r="G17" i="1"/>
  <c r="G16" i="1"/>
  <c r="G15" i="1"/>
  <c r="G239" i="1"/>
  <c r="G240" i="1"/>
  <c r="G238" i="1"/>
  <c r="G233" i="1"/>
  <c r="G234" i="1"/>
  <c r="G232" i="1"/>
  <c r="G228" i="1"/>
  <c r="G229" i="1"/>
  <c r="G227" i="1"/>
  <c r="G224" i="1"/>
  <c r="G223" i="1"/>
  <c r="G217" i="1"/>
  <c r="G218" i="1"/>
  <c r="G219" i="1"/>
  <c r="G220" i="1"/>
  <c r="G216" i="1"/>
  <c r="G209" i="1"/>
  <c r="G210" i="1"/>
  <c r="G211" i="1"/>
  <c r="G212" i="1"/>
  <c r="G213" i="1"/>
  <c r="G208" i="1"/>
  <c r="G201" i="1"/>
  <c r="G202" i="1"/>
  <c r="G203" i="1"/>
  <c r="G204" i="1"/>
  <c r="G205" i="1"/>
  <c r="G200" i="1"/>
  <c r="G192" i="1"/>
  <c r="G193" i="1"/>
  <c r="G194" i="1"/>
  <c r="G195" i="1"/>
  <c r="G196" i="1"/>
  <c r="G197" i="1"/>
  <c r="G191" i="1"/>
  <c r="G188" i="1"/>
  <c r="G187" i="1"/>
  <c r="G184" i="1"/>
  <c r="G183" i="1"/>
  <c r="G178" i="1"/>
  <c r="G179" i="1"/>
  <c r="G180" i="1"/>
  <c r="G177" i="1"/>
  <c r="G173" i="1"/>
  <c r="G174" i="1"/>
  <c r="G172" i="1"/>
  <c r="G159" i="1"/>
  <c r="G160" i="1"/>
  <c r="G161" i="1"/>
  <c r="G162" i="1"/>
  <c r="G158" i="1"/>
  <c r="G145" i="1"/>
  <c r="G146" i="1"/>
  <c r="G147" i="1"/>
  <c r="G148" i="1"/>
  <c r="G144" i="1"/>
  <c r="G137" i="1"/>
  <c r="G138" i="1"/>
  <c r="G139" i="1"/>
  <c r="G140" i="1"/>
  <c r="G141" i="1"/>
  <c r="G136" i="1"/>
  <c r="G130" i="1"/>
  <c r="G131" i="1"/>
  <c r="G132" i="1"/>
  <c r="G133" i="1"/>
  <c r="G129" i="1"/>
  <c r="G122" i="1"/>
  <c r="G123" i="1"/>
  <c r="G124" i="1"/>
  <c r="G125" i="1"/>
  <c r="G126" i="1"/>
  <c r="G121" i="1"/>
  <c r="G114" i="1"/>
  <c r="G115" i="1"/>
  <c r="G113" i="1"/>
  <c r="G110" i="1"/>
  <c r="G111" i="1" s="1"/>
  <c r="G105" i="1"/>
  <c r="G106" i="1"/>
  <c r="G107" i="1"/>
  <c r="G104" i="1"/>
  <c r="G98" i="1"/>
  <c r="G99" i="1"/>
  <c r="G100" i="1"/>
  <c r="G97" i="1"/>
  <c r="G91" i="1"/>
  <c r="G92" i="1"/>
  <c r="G93" i="1"/>
  <c r="G94" i="1"/>
  <c r="G90" i="1"/>
  <c r="G84" i="1"/>
  <c r="G85" i="1"/>
  <c r="G86" i="1"/>
  <c r="G87" i="1"/>
  <c r="G83" i="1"/>
  <c r="G78" i="1"/>
  <c r="G79" i="1"/>
  <c r="G80" i="1"/>
  <c r="G77" i="1"/>
  <c r="G73" i="1"/>
  <c r="G74" i="1"/>
  <c r="G72" i="1"/>
  <c r="G67" i="1"/>
  <c r="G68" i="1"/>
  <c r="G69" i="1"/>
  <c r="G66" i="1"/>
  <c r="G62" i="1"/>
  <c r="G63" i="1"/>
  <c r="G61" i="1"/>
  <c r="G56" i="1"/>
  <c r="G57" i="1"/>
  <c r="G58" i="1"/>
  <c r="G55" i="1"/>
  <c r="G44" i="1"/>
  <c r="G45" i="1"/>
  <c r="G46" i="1"/>
  <c r="G43" i="1"/>
  <c r="G40" i="1"/>
  <c r="G39" i="1"/>
  <c r="G34" i="1"/>
  <c r="G35" i="1"/>
  <c r="G36" i="1"/>
  <c r="G33" i="1"/>
  <c r="G26" i="1"/>
  <c r="G22" i="1"/>
  <c r="G23" i="1"/>
  <c r="G21" i="1"/>
  <c r="G3" i="1"/>
  <c r="G10" i="1"/>
  <c r="G11" i="1"/>
  <c r="G12" i="1"/>
  <c r="G9" i="1"/>
  <c r="G4" i="1"/>
  <c r="G5" i="1"/>
  <c r="G6" i="1"/>
  <c r="E241" i="1"/>
  <c r="G241" i="1" s="1"/>
  <c r="E235" i="1"/>
  <c r="G235" i="1" s="1"/>
  <c r="G256" i="1" l="1"/>
  <c r="G252" i="1"/>
  <c r="G19" i="1"/>
  <c r="G242" i="1"/>
  <c r="G225" i="1"/>
  <c r="G41" i="1"/>
  <c r="G47" i="1"/>
  <c r="G206" i="1"/>
  <c r="G88" i="1"/>
  <c r="G163" i="1"/>
  <c r="G101" i="1"/>
  <c r="G134" i="1"/>
  <c r="G181" i="1"/>
  <c r="G59" i="1"/>
  <c r="G70" i="1"/>
  <c r="G108" i="1"/>
  <c r="G189" i="1"/>
  <c r="G198" i="1"/>
  <c r="G214" i="1"/>
  <c r="G236" i="1"/>
  <c r="G95" i="1"/>
  <c r="G7" i="1"/>
  <c r="G37" i="1"/>
  <c r="G75" i="1"/>
  <c r="G142" i="1"/>
  <c r="G149" i="1"/>
  <c r="G24" i="1"/>
  <c r="G64" i="1"/>
  <c r="G81" i="1"/>
  <c r="G116" i="1"/>
  <c r="G127" i="1"/>
  <c r="G175" i="1"/>
  <c r="G185" i="1"/>
  <c r="G221" i="1"/>
  <c r="G230" i="1"/>
  <c r="G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tc={108C2025-57B4-5E4B-A227-A4323DAC5E43}</author>
    <author>tc={8495755C-9ABC-DD4E-952A-3F19AF47C80A}</author>
    <author>tc={BD948267-BEBD-8E44-9A8F-4CCA70FDAD64}</author>
    <author>tc={92B485DF-89BB-4C4C-90D5-EC9836902298}</author>
    <author>tc={92A5C539-612D-7E4D-85F1-12C8DA1DD185}</author>
    <author>tc={2402AF45-7E13-D147-8506-46E5588878C9}</author>
    <author>tc={5475B638-C3E3-F248-AEA6-C4EE75CEE611}</author>
    <author>tc={6B246266-7CB8-294B-85C8-B2A77C27E4EA}</author>
  </authors>
  <commentList>
    <comment ref="D121" authorId="0" shapeId="0" xr:uid="{108C2025-57B4-5E4B-A227-A4323DAC5E4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1x4</t>
      </text>
    </comment>
    <comment ref="D137" authorId="1" shapeId="0" xr:uid="{8495755C-9ABC-DD4E-952A-3F19AF47C80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Produkte ab 07.06.2022 haben 2 Apple und 1 Köder</t>
      </text>
    </comment>
    <comment ref="D363" authorId="2" shapeId="0" xr:uid="{BD948267-BEBD-8E44-9A8F-4CCA70FDAD6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1x4</t>
      </text>
    </comment>
    <comment ref="D439" authorId="3" shapeId="0" xr:uid="{92B485DF-89BB-4C4C-90D5-EC983690229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gekauft werden</t>
      </text>
    </comment>
    <comment ref="D462" authorId="4" shapeId="0" xr:uid="{92A5C539-612D-7E4D-85F1-12C8DA1DD18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acotec GmbH</t>
      </text>
    </comment>
    <comment ref="D469" authorId="5" shapeId="0" xr:uid="{2402AF45-7E13-D147-8506-46E5588878C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acotec GmbH</t>
      </text>
    </comment>
    <comment ref="D476" authorId="6" shapeId="0" xr:uid="{5475B638-C3E3-F248-AEA6-C4EE75CEE61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acotec GmbH</t>
      </text>
    </comment>
    <comment ref="D483" authorId="7" shapeId="0" xr:uid="{6B246266-7CB8-294B-85C8-B2A77C27E4E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acotec GmbH</t>
      </text>
    </comment>
  </commentList>
</comments>
</file>

<file path=xl/sharedStrings.xml><?xml version="1.0" encoding="utf-8"?>
<sst xmlns="http://schemas.openxmlformats.org/spreadsheetml/2006/main" count="932" uniqueCount="388">
  <si>
    <t>Produkte</t>
  </si>
  <si>
    <t>Rohmaterial</t>
  </si>
  <si>
    <t>Einheiten</t>
  </si>
  <si>
    <t>Catchmaster 100i 10er</t>
  </si>
  <si>
    <t>Catchmaster 100i</t>
  </si>
  <si>
    <t>Tüten 30x40cm</t>
  </si>
  <si>
    <t>Versandkarton 40x40x40cm</t>
  </si>
  <si>
    <t>Etikettenrolle (Barcode)</t>
  </si>
  <si>
    <t>Catchmaster 100i 6er</t>
  </si>
  <si>
    <t>Catchmaster 100i Case 100er</t>
  </si>
  <si>
    <t>Catchmaster 288i 18er</t>
  </si>
  <si>
    <t>Catchmaster 288i</t>
  </si>
  <si>
    <t>Catchmaster 288i 6er</t>
  </si>
  <si>
    <t>Catchmaster 504</t>
  </si>
  <si>
    <t>Catchmaster 724 2er</t>
  </si>
  <si>
    <t>Catchmaster 724</t>
  </si>
  <si>
    <t>Tüten 20x30cm</t>
  </si>
  <si>
    <t>Catchmaster 72MAX 12er</t>
  </si>
  <si>
    <t>Catchmaster 72MAX</t>
  </si>
  <si>
    <t>Catchmaster 72MAX Case 72er</t>
  </si>
  <si>
    <t>Catchmaster 72TC 6er</t>
  </si>
  <si>
    <t>Catchmaster 72TC</t>
  </si>
  <si>
    <t>Catchmaster 72TC Case 72er</t>
  </si>
  <si>
    <t>Catchmaster BDS-SLDR96 2er</t>
  </si>
  <si>
    <t>Catchmaster BDS-SLDR96</t>
  </si>
  <si>
    <t>Catchmaster BDS-SLDR96 3er</t>
  </si>
  <si>
    <t>Catchmaster Fly Jar Attractant 2x</t>
  </si>
  <si>
    <t>Ghilotina ohne Folie (alt)</t>
  </si>
  <si>
    <t>Ghilotina Schabenfalle mit Köder ohne Folie</t>
  </si>
  <si>
    <t>Novokill Allergoff Spray 1er</t>
  </si>
  <si>
    <t>Novokill Allergoff Spray 2er</t>
  </si>
  <si>
    <t>Novokill Bettwanzen Set</t>
  </si>
  <si>
    <t>Novokill Home Protect</t>
  </si>
  <si>
    <t>Novokill Fruchtfliegenfalle 1 Falle 1 Köder</t>
  </si>
  <si>
    <t>Novokill Fruchtfliegenfalle</t>
  </si>
  <si>
    <t>Novokill Fruchtfliegenfalle Köder</t>
  </si>
  <si>
    <t>Novokill Fruchtfliegenfalle 2er Set</t>
  </si>
  <si>
    <t>Novokill Fruchtfliegenfalle 4 Fallen 2 Köder</t>
  </si>
  <si>
    <t>Novokill Fruchtfliegenfalle Köder 4er</t>
  </si>
  <si>
    <t>Novokill Ghilotina</t>
  </si>
  <si>
    <t>Novokill Imidasect Schabengel</t>
  </si>
  <si>
    <t>Novokill Premium Bettwanzen Set</t>
  </si>
  <si>
    <t>Novokill Premium Protect</t>
  </si>
  <si>
    <t>Non-Woven-Beutel 25x35 mit Kordelzug</t>
  </si>
  <si>
    <t>Novokill Recotin Set</t>
  </si>
  <si>
    <t>Novokill Recotin Gel</t>
  </si>
  <si>
    <t>Novokill Recotin Patches</t>
  </si>
  <si>
    <t>Novokill Schaben Set</t>
  </si>
  <si>
    <t>Novokill Silberfisch Set</t>
  </si>
  <si>
    <t>ASIN</t>
  </si>
  <si>
    <t>SKU</t>
  </si>
  <si>
    <t>B08D246QL2</t>
  </si>
  <si>
    <t>XK-QS7H-b510</t>
  </si>
  <si>
    <t>B098NRM3NL</t>
  </si>
  <si>
    <t>HF-L6JN-CT86</t>
  </si>
  <si>
    <t>B097XV7KC7</t>
  </si>
  <si>
    <t>UX-E2F2-7A4W</t>
  </si>
  <si>
    <t>B09MG3PXF5</t>
  </si>
  <si>
    <t>8L-EMBI-18STK</t>
  </si>
  <si>
    <t>B09JGS8XQ5</t>
  </si>
  <si>
    <t>FT-AUD8-ALLE</t>
  </si>
  <si>
    <t>B09L86L8SR</t>
  </si>
  <si>
    <t>91-YIAN-WSTB</t>
  </si>
  <si>
    <t>B09LQWW4B5</t>
  </si>
  <si>
    <t>ZJ-MTP1-QJ82</t>
  </si>
  <si>
    <t>B0829CS19R</t>
  </si>
  <si>
    <t>VL-01UD-P69Z</t>
  </si>
  <si>
    <t>B09ZVCTJL1</t>
  </si>
  <si>
    <t>UX-E2F2-7KLN</t>
  </si>
  <si>
    <t>B08DNRFN8B</t>
  </si>
  <si>
    <t>QO-G6BG-9TAT</t>
  </si>
  <si>
    <t>B08DG3V6F1</t>
  </si>
  <si>
    <t>20-ANX3-M11Q</t>
  </si>
  <si>
    <t>B096VSC7XK</t>
  </si>
  <si>
    <t>ML-EB2U-558Q</t>
  </si>
  <si>
    <t>B09QKY6CDH</t>
  </si>
  <si>
    <t>FT-AUD8-ALLE2</t>
  </si>
  <si>
    <t>B09ZVHKK5K</t>
  </si>
  <si>
    <t>UX-E2F2-7GRO</t>
  </si>
  <si>
    <t>B09ZB8L9R4</t>
  </si>
  <si>
    <t>FG-GXW2-2ANL</t>
  </si>
  <si>
    <t>B09MHZV6Q3</t>
  </si>
  <si>
    <t>LF-QO0Z-HKIK</t>
  </si>
  <si>
    <t>B09R7X131D</t>
  </si>
  <si>
    <t>8L-EMBI-54STK</t>
  </si>
  <si>
    <t>B08GKZL2L9</t>
  </si>
  <si>
    <t>G6-R9EX-OTLb</t>
  </si>
  <si>
    <t>B092ZZHGZH</t>
  </si>
  <si>
    <t>IL-437Q-6GLU</t>
  </si>
  <si>
    <t>B09K5DP313</t>
  </si>
  <si>
    <t>86-2F9D-OYPX</t>
  </si>
  <si>
    <t>B08Z3F1S6S</t>
  </si>
  <si>
    <t>FT-AUD8-PJI4</t>
  </si>
  <si>
    <t>B087CXN215</t>
  </si>
  <si>
    <t>X4-EMHD-OMJ7</t>
  </si>
  <si>
    <t>B087G4F94D</t>
  </si>
  <si>
    <t>6U-IYAZ-H3T5</t>
  </si>
  <si>
    <t>B0881XZC6N</t>
  </si>
  <si>
    <t>OL-VZ9T-U84B</t>
  </si>
  <si>
    <t>B08F7JHXJX</t>
  </si>
  <si>
    <t>XK-QS7H-b300</t>
  </si>
  <si>
    <t>B08Z3QFG5W</t>
  </si>
  <si>
    <t>Q4-OWRS-HCC2</t>
  </si>
  <si>
    <t>B09KH1RSVY</t>
  </si>
  <si>
    <t>VZ-J4Q7-LOQE</t>
  </si>
  <si>
    <t>B088QQ9NYJ</t>
  </si>
  <si>
    <t>LK-H7EQ-7K0P</t>
  </si>
  <si>
    <t>Allergoff Milben-Spray - Das effektivste Milbenspray für Polster, Matratzen &amp; Bett - Bekämpfung von Milben und Allergenen - Für Allergiker - Gegen Allergene von Tieren, Schimmel-Pilze, Pollen 
COG: 3,99 / Price: 19,99</t>
  </si>
  <si>
    <t>B09RB8B2VD</t>
  </si>
  <si>
    <t>7C-JRTA-IOFO</t>
  </si>
  <si>
    <t>Catchmaster 504 Bettwanzen Monitor</t>
  </si>
  <si>
    <t>Catchmaster 974-J Fly Jar</t>
  </si>
  <si>
    <t>Catchmaster 974-ATT Fliegenköder</t>
  </si>
  <si>
    <t>Catchmaster Fly Jar 974-ATT</t>
  </si>
  <si>
    <t>(ohne Tüte)</t>
  </si>
  <si>
    <t>(mit Tüte)</t>
  </si>
  <si>
    <t>Catchmaster Fly Jar 974-J</t>
  </si>
  <si>
    <t>Novokill Premium Bettwanzen Set | Bettwanzen Bekämpfung | Mit 12x Bettwanzen Monitoren &amp; Anti Bettwanzen Spray 500 ml mit hoher Wirkstoffkonzentration </t>
  </si>
  <si>
    <t>B0B152F1ZY</t>
  </si>
  <si>
    <t>91-YIAN-PREM</t>
  </si>
  <si>
    <t>Catchmaster 100i – 30x Premium Schabenfalle - Kakerlaken-Falle Klebefallen - Kakerlaken bekämpfen - Gift und Biozidfrei - Mittel gegen Kakerlaken | Heimchen | Schaben</t>
  </si>
  <si>
    <t>Catchmaster 100i – 18x Premium Monitoring - Klebefallen - Made in USA - Gift und Biozidfrei - Mittel gegen - Kakerlaken | Heimchen | Schaben | Ohrenkneifer (6x3 Set)</t>
  </si>
  <si>
    <t>Novokill Silberfische Set - Silberfische bekämpfen mit dem effektivsten Set - Papierfische bekämpfen - 9X Silberfischfalle und 1x Silberfisch-Spray - Bestes Mittel gegen Silberfische</t>
  </si>
  <si>
    <t>Novokill Schaben Set | Schaben- und Kakerlaken bekämpfen | 9x Premium Schaben-Falle + 1x Premium Schabengel | Klebefallen zur Küchenschaben Bekämpfung</t>
  </si>
  <si>
    <t>Novokill RECOTIN Insektenstichheiler Set - Stichheiler Set - 30x Mückenpflaster und Afterbite Gel - Für die Familie - Stechmücken, Bienen, Mückenstiche, Kinderpflaster</t>
  </si>
  <si>
    <t>Novokill Premium Protect 171 - One Shot All Kill - The Premium - Ein Spray für alle Schädlinge - Für den Innen- und Außenbereich - Kriechende Insekten - Haus und Garten (Premium-Schutz 171)</t>
  </si>
  <si>
    <t>Novokill Home Protect - Das Insektenspray für die Wohnung | Gegen kriechende Insekten | Bekämpft Spinnen, Silberfische, Bettwanzen, Ameisen | 360° Ungeziefer Spray</t>
  </si>
  <si>
    <t>Novokill Schabengel - Gel zur Schaben Bekämpfung im 2er Pack - Bestes Mittel zum Kakerlaken bekämpfen - Hochwirksames Gel gegen Kakerlaken und Schaben - 2x 10g</t>
  </si>
  <si>
    <t>Ghilotina Schabenfalle | Kakerlaken Falle 10 Stück | Mit Köder für Schaben | Kakerlaken bekämpfen | Schädlingsfrei sein | Für Schädlingsbekämpfung inkl. Ebook zur Schabenbekämpfung</t>
  </si>
  <si>
    <t>Novokill Nachfüllpackung für Fruchtfliegenfalle für Küche | Gifftfrei | Passend für Novokill Obstfliegenfalle | 4x Lockstoff für bis zu 200 Tage Schutz</t>
  </si>
  <si>
    <t>Novokill Fruchtfliegenfalle - 4x Effektive Obstfliegenfalle mit Premium Design | Fruchtfliegenfalle für Küche ohne Gift | Mit 2x Lockstoff | Bis zu 100 Tage Schutz | Fliegenfalle für Fruchtfliegen</t>
  </si>
  <si>
    <t>Novokill Fruchtfliegenfalle - Effektive Obstfliegenfalle mit Premium Design | 2x Fruchtfliegenfalle für Küche ohne Gift | Mit 1x Lockstoff für 50 Tage Schutz | Fliegenfalle für Fruchtfliegen</t>
  </si>
  <si>
    <t>Novokill Fruchtfliegenfalle - 1x Effektive Obstfliegenfalle mit Premium Design | Fruchtfliegenfalle für Küche ohne Gift | 1x Lockstoff für bis zu 50 Tage Schutz | Fliegenfalle für Fruchtfliegen</t>
  </si>
  <si>
    <t>Novokill Bettwanzen Set | Bettwanzen Bekämpfung | Mit 4x Bettwanzen Monitoren &amp; Anti Bettwanzen Spray 500 ml | Effektives Mittel gegen Bettwanzen</t>
  </si>
  <si>
    <t>Allergoff Milben-Spray - Das effektivste Milbenspray für Matratzen, Bett &amp; Textilien - Bekämpfung von Milben und Allergenen - Gegen Allergene von Tieren, Schimmel-Pilze, Pollen (800ml (2er Pack))</t>
  </si>
  <si>
    <t>Catchmaster FLY JAR Profi Fliegenfalle | Schwarze Fliegen, Schmeißfliegen, Aasfliegen | 1x Fliegenfalle und 2x Köder | Organischer Lockstoff | Fliegen Fallen für den Außenbereich</t>
  </si>
  <si>
    <t>Catchmaster Profi Fliegenfalle | für Schwarze Fliegen, Schmeißfliegen, Aasfliegen | Wiederverwendbar | organischer Lockstoff | Nachfüllbar (Nur der Premium Köder 2X)</t>
  </si>
  <si>
    <t xml:space="preserve">Catchmaster Insektenfalle Großpackung | Geeignet für die Bekämpfung von Spinnen, Schaben, Käfern und Motten  B09RB8B2VD / 7C-JRTA-I0F0 </t>
  </si>
  <si>
    <t>Catchmaster Insektenfalle | Geeignet für die Bekämpfung von Spinnen, Schaben, Käfern und Motten</t>
  </si>
  <si>
    <t>Catchmaster Insektenfalle Groß | Für die Bekämpfung von Spinnen, Schaben, Käfern und Motten</t>
  </si>
  <si>
    <t>Catchmaster 12x Insektenfalle Groß | Geeignet für die Bekämpfung von Spinnen, Schaben, Käfern und Motten</t>
  </si>
  <si>
    <t>Catchmaster Insektenfalle | 8 Stück | Insekten Bekämpfen und Monitoren | biologisch abbaubare Klebefallen ohne Giftstoffe | (Spinnen &amp; Schaben Klebefalle) | Kellerasseln bekämpfen</t>
  </si>
  <si>
    <t>Catchmaster Bettwanzen Monitor Prävention und Bettwanzen Bekämpfung einzigartig | biologisch abbaubares Mittel gegen Bettwanzen | 4 Stück | 7cm x 5cm</t>
  </si>
  <si>
    <t>Catchmaster 288i Silberfischfalle - 18x Silberfische Klebefalle – Papierfische und Silberfische bekämpfen - Effektives Mittel gegen Silberfische - Papierfische bekämpfen (18 Stück)</t>
  </si>
  <si>
    <t>Catchmaster 288i Silberfischfalle - 54x Silberfische Klebefalle – Papierfische und Silberfische bekämpfen - Effektives Mittel gegen Silberfische - Papierfische bekämpfen (54 Stück)</t>
  </si>
  <si>
    <t>Catchmaster 100i – 300x Premium Monitoring - Klebefallen - Made in USA - Gift und Biozidfrei - Mittel gegen - Kakerlaken | Heimchen | Schaben | Ohrenkneifer | Spinnen (300 STK)</t>
  </si>
  <si>
    <t>B08NCQ5Q3J</t>
  </si>
  <si>
    <t>Dudexa Profi Mausefalle Lebend | Lebendfalle Groß| Für Innen und Außen | Tierfreundlich | Gebrauchsfertig &amp; Einfach | Wetterfest | Unauffällig &amp; Sicher| Hygienisch und Wiederverwendbar</t>
  </si>
  <si>
    <t>Dudexa Profi-Lebendfalle</t>
  </si>
  <si>
    <t>Dudexa Profi-Falle-mit Glueboard</t>
  </si>
  <si>
    <t>B0918G93J4</t>
  </si>
  <si>
    <t>Dudexa Profi Lebendfalle Mausefalle | Für Innen und Außen | Tierfreundlich | Gebrauchsfertig &amp; Einfach | Wetterfest | Unauffällig &amp; Sicher| Hygienisch und Wiederverwendbar (with Glueboard)</t>
  </si>
  <si>
    <t>Dudexa Mausefalle</t>
  </si>
  <si>
    <r>
      <t xml:space="preserve">Catchmaster Bettwanzen Monitor Prävention und Bettwanzen Bekämpfung einzigartig | biologisch abbaubares Mittel gegen Bettwanzen | 7cm x 5cm </t>
    </r>
    <r>
      <rPr>
        <b/>
        <u/>
        <sz val="12"/>
        <rFont val="Clibri"/>
      </rPr>
      <t>(8 Stk)</t>
    </r>
  </si>
  <si>
    <r>
      <t>Catchmaster Bettwanzen Monitor Prävention und Bettwanzen Bekämpfung einzigartig | biologisch abbaubares Mittel gegen Bettwanzen | 7cm x 5cm (</t>
    </r>
    <r>
      <rPr>
        <b/>
        <u/>
        <sz val="12"/>
        <rFont val="Clibri"/>
      </rPr>
      <t>12 Stk)</t>
    </r>
  </si>
  <si>
    <t>Novokill RECOTIN Insektenstichheiler Gel 40ml | 2x Mückenstich Gel | Salbe gegen Juckreiz nach Mückenstichen | Stichheiler nach Insektenstichen | Afterbite Gel für die Familie</t>
  </si>
  <si>
    <t>Novokill RECOTIN</t>
  </si>
  <si>
    <t>B0B4T7L8MF</t>
  </si>
  <si>
    <t>FO-KN89-I5VX</t>
  </si>
  <si>
    <t>IL-437Q-1YRN</t>
  </si>
  <si>
    <t>IL-437Q-1GLU</t>
  </si>
  <si>
    <t>Tüte 20x30cm</t>
  </si>
  <si>
    <t>Novokill Schabengel | Gel zur Schaben Bekämpfung | Mittel zum Kakerlaken bekämpfen | Mittel gegen Kakerlaken und Schaben | Aktive Schaben Bekämpfung | 1x 10g | 1x Schaben Gel</t>
  </si>
  <si>
    <t>Novokill Schabengel</t>
  </si>
  <si>
    <t>B0B7NP8MDF</t>
  </si>
  <si>
    <t>QS-G035-QKNT</t>
  </si>
  <si>
    <t>Einkaufspreis (Rohmaterial)</t>
  </si>
  <si>
    <t>Einkaufskosten (Produkt)</t>
  </si>
  <si>
    <t>Recotin Gel 20ml</t>
  </si>
  <si>
    <t>Novokill Allergoff Spray 400ml</t>
  </si>
  <si>
    <t>B08D2K51H5</t>
  </si>
  <si>
    <t xml:space="preserve">Catchmaster 100i – Premium Monitoring - 9X Klebefallen - Made in USA - Gift und Biozidfrei - Mittel gegen - Kakerlaken | Heimchen | Schaben | Ohrenkneifer | Spinnen
 </t>
  </si>
  <si>
    <t>Catchmaster 100i 3er</t>
  </si>
  <si>
    <t xml:space="preserve">	
KQ-TOMA-M2G3</t>
  </si>
  <si>
    <t>B0B69J1ZJD</t>
  </si>
  <si>
    <t>R4-2W4J-LX98</t>
  </si>
  <si>
    <t>Novokill Kakerlaken Komplettset | Kakerlaken bekämpfen | 1x Schabenspray - 2x Große Schabenfalle, 9x Kakerlaken Falle - 1x Schabengel |</t>
  </si>
  <si>
    <t>Novokill Kakerlaken Komplettset</t>
  </si>
  <si>
    <t xml:space="preserve">Ghilotina Schabenfalle mit Köder </t>
  </si>
  <si>
    <t>5R-T2U2-AF2M</t>
  </si>
  <si>
    <t>B07NK5HF62</t>
  </si>
  <si>
    <t>Catchmaster Fliegendose Fliegenglas…</t>
  </si>
  <si>
    <t>B0BLP5MMJF</t>
  </si>
  <si>
    <t>FS-LZH0-8JZA</t>
  </si>
  <si>
    <t>Catchmaster Insektenfalle für Ameisen</t>
  </si>
  <si>
    <t>Catchmaster Mäuse Glue Tray</t>
  </si>
  <si>
    <t>104-12 French</t>
  </si>
  <si>
    <t>B0BN47F3VV</t>
  </si>
  <si>
    <t>I6-UG8Y-WIAZ</t>
  </si>
  <si>
    <t>Catchmaster Insektenfalle für Keller und andere feuchte Gebiete</t>
  </si>
  <si>
    <t>Catchmaster Ratten Glue Tray</t>
  </si>
  <si>
    <t>1448B</t>
  </si>
  <si>
    <t>Allergoff Wash Milben Waschmittel | 6 Stück | Wirksam gegen Milben, Flöhe, Läuse, Bettwanzen | Anwendung vor der Wäsche | Ergänzung zum Milbenspray für Matratzen</t>
  </si>
  <si>
    <t>B0BRBBQJVK</t>
  </si>
  <si>
    <t>Allergoff Wash 6er Pack</t>
  </si>
  <si>
    <t>ALLE-WASH-PACK</t>
  </si>
  <si>
    <t>Allergoff Wash 20ml</t>
  </si>
  <si>
    <t xml:space="preserve">Flyer </t>
  </si>
  <si>
    <t>B0BNLPLSFB</t>
  </si>
  <si>
    <t>ALLE-WASH-SACH</t>
  </si>
  <si>
    <t>Allergoff Wash Milben Waschmittel | Wirksam gegen Milben, Flöhe, Läuse, Bettwanzen | Anwendung vor der Wäsche | Ergänzung zum Milbenspray für Matratzen…</t>
  </si>
  <si>
    <t>Allergoff Wash 1er</t>
  </si>
  <si>
    <t>B0BQMQ7FD3</t>
  </si>
  <si>
    <t xml:space="preserve">	
FT-AUD8-ALLE-WASH</t>
  </si>
  <si>
    <t>Allergoff Milben Spray und Milben Waschmittel | Set mit Milbenspray für Matratzen und Milben Waschmittel | Ideal zur Behandlung von Allergiker Bettwäsche | Hausstaubmilben bekämpfen</t>
  </si>
  <si>
    <t>Allergoff Spray und Wash Set</t>
  </si>
  <si>
    <t>n0-y1w7-e3yc</t>
  </si>
  <si>
    <t>Catchmaster 72MAX Trappola per Topi grandi | Trappole Topi | Colla per Topi | 4x Trappole per topi interno | Con esche per topi nella colla per topi | Qualità Professionale</t>
  </si>
  <si>
    <t>B0BS9XFRPP</t>
  </si>
  <si>
    <t>8N-AKSM-KUBV</t>
  </si>
  <si>
    <t>Catchmaster 72MAX 4er</t>
  </si>
  <si>
    <t>#96M Mouse Glue Tray Bulk</t>
  </si>
  <si>
    <t>B0BRQPD1BN</t>
  </si>
  <si>
    <t>WI-JQ5B-C8OA</t>
  </si>
  <si>
    <t>Novokill Kick The TICK Zeckenentferner Set mit Vereisungsspray &amp; Profi Zeckenzange | Zeckenhaken für einfache &amp; risikoarme Zeckenentfernung | 9ml Zeckenmittel für Hunde &amp; Menschen</t>
  </si>
  <si>
    <t>Novokill Kick The TICK</t>
  </si>
  <si>
    <t>Novokill Kick The TICK 9ml</t>
  </si>
  <si>
    <t>B0C2CXBZNB</t>
  </si>
  <si>
    <t>YW-JYRW-5ZBZ</t>
  </si>
  <si>
    <t>B0BW4B9KKD</t>
  </si>
  <si>
    <t>NK-DS-500ML</t>
  </si>
  <si>
    <t>Novokill Deltasect Silberfische &amp; Schaben Spray 500ml | Starkes &amp; Langlebiges Mittel gegen Kakerlaken | Silberfischspray mit Soforteffekt | Effektives Silberfischchen Spray…</t>
  </si>
  <si>
    <t xml:space="preserve">Novokill Deltasect </t>
  </si>
  <si>
    <t>Novokill Ameisenköderdose 3 Stück</t>
  </si>
  <si>
    <t>Novokill Ameisenköderdose 3 Stück – Effektive Ameisenfallen &amp; Ameisenköderdosen für Innen &amp; Außen, Geruchlos, Made in EU – Ameisengift zur schnellen Ameisenbekämpfung - IMIDASECT Ants…</t>
  </si>
  <si>
    <t>B0C6B26DK8</t>
  </si>
  <si>
    <t>0511203-01</t>
  </si>
  <si>
    <t>B0C61SYBXR</t>
  </si>
  <si>
    <t>0641KTT-02</t>
  </si>
  <si>
    <t>Novokill Kick The TICK 2er Pack Vereisungsspray &amp; Profi Zeckenzange im Zeckenentferner Set - über 80 Anwendungen | Schmerzfreie Zeckenentfernung auch bei Kindern | Zeckenmittel für Hunde &amp; Menschen</t>
  </si>
  <si>
    <t>Novokill Kick The TICK 2er Pack</t>
  </si>
  <si>
    <t>B0C61XM52H</t>
  </si>
  <si>
    <t>01120288-15</t>
  </si>
  <si>
    <t>Catchmaster 288i Silberfischfalle 15 Stück| Silberfische bekämpfen | Papierfische bekämpfen | 15x Silberfische Klebefalle | Effektives Mittel gegen Silberfischchen und Papierfischchen</t>
  </si>
  <si>
    <t>Novokill RECOTIN Insektenstichheiler Pflaster 30x - Mückenpflaster - Für die Familie - Stechmücken, Bienen, Mückenstiche, Kinderpflaster</t>
  </si>
  <si>
    <t>B0C61ZZDGW</t>
  </si>
  <si>
    <t>06920RTP-01</t>
  </si>
  <si>
    <t>Novokill RECOTIN Insektenstichheiler Pflaster 30x</t>
  </si>
  <si>
    <t>Novokill RECOTIN Insektenstichheiler Gel 20ml | 1x Mückenstich Gel | Salbe gegen Juckreiz nach Mückenstichen | Stichheiler nach Insektenstichen | Afterbite Gel für die Familie</t>
  </si>
  <si>
    <t>B0C6273R3B</t>
  </si>
  <si>
    <t xml:space="preserve">	
06910RTG-01</t>
  </si>
  <si>
    <t>Novokill RECOTIN GEL</t>
  </si>
  <si>
    <t>RF-GX0G-GT9X</t>
  </si>
  <si>
    <t>8G-BJR1-MHKR</t>
  </si>
  <si>
    <t>CC-SD8H-HE9Z</t>
  </si>
  <si>
    <t>S2-RUEQ-6H2X</t>
  </si>
  <si>
    <t>B0CJBS7T4M</t>
  </si>
  <si>
    <t>96M-12-STK</t>
  </si>
  <si>
    <t>Catchmaster Piège à Souris | 12X | Anti Souris Efficace | Attrape | Colle Pré Appâté | Piège Collant pour S</t>
  </si>
  <si>
    <t>Catchmaster 104-12 12er</t>
  </si>
  <si>
    <t>Schabenset Deltasect, Schabengel, 100i</t>
  </si>
  <si>
    <t>B0CGHWGB8T</t>
  </si>
  <si>
    <t>B0CL555CNK</t>
  </si>
  <si>
    <t xml:space="preserve">Deltasect Bedbug Set </t>
  </si>
  <si>
    <t>SCHABEN-SET-FR</t>
  </si>
  <si>
    <t>Novokill Kit Anti Cafards Deltasect | 1x Spray Anti-Cafards 500ml, 1x Gel Anti Cafards 10ml &amp; 9x Pièges Collants | Spray Cafard avec Effet Immédiat &amp; Long Terme</t>
  </si>
  <si>
    <t>NK-DS-BETT-SET</t>
  </si>
  <si>
    <t>Novokill Bettwanzen Set | 1x 500ml Bettwanzenspray + 4x Bettwanzen Monitore</t>
  </si>
  <si>
    <t>Lockstoffköder Tabletten</t>
  </si>
  <si>
    <t>Ghilotina Super GRT</t>
  </si>
  <si>
    <t>Ghilotina Premium Schabenfalle GRT | Kakerlaken Falle 10 Stück | Mit Köder für Schaben | Kakerlaken bekämpfen | Schädlingsfrei Sein | Für Schädlingsbekämpfung inkl.</t>
  </si>
  <si>
    <t>Ghilotina Premium Schabenfalle GRT</t>
  </si>
  <si>
    <t>B0CM3YG1KS</t>
  </si>
  <si>
    <t>DUDEXA_NEW</t>
  </si>
  <si>
    <t>Dudexa New</t>
  </si>
  <si>
    <t>Novokill Trampa Ratones Vivos para Interior y Exterior | De Plástico Reciclado y Resistente, a Toda Prueba | Lista para Usar | Trampa para Ratones Vivos, Reutilizable con Trampa Raton Adhesiva</t>
  </si>
  <si>
    <t>Novokill Tip Trap 1er</t>
  </si>
  <si>
    <t>Novokill TipTrap Mausefalle Lebend für innen &amp; außen - Lebendfalle Maus wetterfest, gebrauchsfertig &amp; tierfreundlich - Wiederverwendbare Mäusefalle Lebend</t>
  </si>
  <si>
    <t>B0CNH3K8G6</t>
  </si>
  <si>
    <t>TIP-TRAP-1</t>
  </si>
  <si>
    <t>Catchmaster 601 Mouse Inn</t>
  </si>
  <si>
    <t>Novokill Tip Trap 2er</t>
  </si>
  <si>
    <t>Novokill TipTrap Mausefalle Lebend für innen &amp; außen 2er Set - Lebendfalle Maus wetterfest, gebrauchsfertig &amp; tierfreundlich - Wiederverwendbare Mäusefalle Lebend</t>
  </si>
  <si>
    <t>B0CNH48KJT</t>
  </si>
  <si>
    <t>TIP-TRAP-2</t>
  </si>
  <si>
    <t>Novokill Fruchtfliegenfalle Köder 1er</t>
  </si>
  <si>
    <t>Köderflasche 100 ml</t>
  </si>
  <si>
    <t xml:space="preserve">
Novokill Fruit Fly Attractant | 1x 100ml Attractants up to 200 Days Protection | Easy Fruit Fly Trap Attactant for Kitchen | Effective Fruit Fly Killer</t>
  </si>
  <si>
    <t>Catchmaster 611 Multicatch</t>
  </si>
  <si>
    <t>B0CP7YG1GR</t>
  </si>
  <si>
    <t>TWIN-CATCH</t>
  </si>
  <si>
    <t>Catchmaster Twin Catch Mausefalle für innen &amp; außen - Mehrfachfalle für Mäuse mit 2X Schlagfalle - Wiederverwendbare &amp; Wetterbeständige Mäusefalle für Innen &amp; Außen</t>
  </si>
  <si>
    <t>Catchmaster Twin Catch</t>
  </si>
  <si>
    <t>Novokill Deltasect Spray Anti punaises et Poisson d'argent 500ml | Produit sans Odeur contre les punaises | Spray Poisson d argent avec Effet Immédiat | Produit Anti punaises puissant professionnel</t>
  </si>
  <si>
    <t>B0CL4Y7ZM2</t>
  </si>
  <si>
    <t>NK-DS-BETT-FR</t>
  </si>
  <si>
    <t>Catchmaster 72MAX 10er</t>
  </si>
  <si>
    <t>Catchmaster 72MAX Piège à Souris - 10 Pièges Colle Souris - Plaque Collante - Plaques de glu - Attrape Souris - Grande Taille - efficaces</t>
  </si>
  <si>
    <t>B0CQM23K3K</t>
  </si>
  <si>
    <t>72-MAX-10er</t>
  </si>
  <si>
    <t>605P Plastic Mechanical Mouse Trap</t>
  </si>
  <si>
    <t>Catchmaster 288i Silberfischfalle 5 Stück</t>
  </si>
  <si>
    <t>B0C9R2F4DV</t>
  </si>
  <si>
    <t>Novokill Ameisenköderdose 6 Stück</t>
  </si>
  <si>
    <t>Novokill Ameisenköderdose 6 Stück – Effektive Ameisenfallen &amp; Ameisenköderdosen für Innen &amp; Außen, Geruchlos, Made in EU – Ameisengift zur schnellen Ameisenbekämpfung - IMIDASECT Ants</t>
  </si>
  <si>
    <t>B0D23ZMJYF</t>
  </si>
  <si>
    <t>0511203-01-02</t>
  </si>
  <si>
    <t>Novokill Fruchtfliegenfalle für Küche Giftfrei | 1 Obstfliegenfalle für Innenbereich &amp; 30ml Lockstoff für bis zu 50 Tage Schutz | Essigfliegenfalle | Fruit Fly Trap | Kleine Fruchtfliegen loswerden…</t>
  </si>
  <si>
    <t>B0D3VQSTMT</t>
  </si>
  <si>
    <t>FFT-1er-neu</t>
  </si>
  <si>
    <t>Novokill RECOTIN Mückenstich Roll On 15ml - 100% natürliche Wirkstoffe - 1x Insektenstichheiler Roll On - Stichheiler gegen Juckreiz nach Mückenstichen - Afterbite Gel für die Familie</t>
  </si>
  <si>
    <t xml:space="preserve">Novokill RECOTIN Roll On 15ml </t>
  </si>
  <si>
    <t>B0D2123T6B</t>
  </si>
  <si>
    <t xml:space="preserve">
06930RTR-01</t>
  </si>
  <si>
    <t>4E-PI0V-JEH1</t>
  </si>
  <si>
    <t>3W-MXCC-IXYG</t>
  </si>
  <si>
    <t xml:space="preserve">
Catchmaster Bettwanzen Monitor zur Prävention einzigartig | biologisch abbaubares Mittel gegen Bettwanzen | 4 Stück | 7cm x 5cm</t>
  </si>
  <si>
    <t>Catchmaster Bettwanzen Monitor</t>
  </si>
  <si>
    <t xml:space="preserve">
B0D829T6XK</t>
  </si>
  <si>
    <t xml:space="preserve">
CM-BM-4</t>
  </si>
  <si>
    <t>724-2er-neu</t>
  </si>
  <si>
    <t>B0D94XLQY4</t>
  </si>
  <si>
    <t>Catchmaster Ungeziefer Falle | 8X Effektive Insektenfalle | Silberfische bekämpfen | Kakerlaken bekämpfen | Silberfischfalle, Schabenfalle | Silberfische effektiv bekämpfen</t>
  </si>
  <si>
    <t>Novokill Allergoff Spray Dual Pack</t>
  </si>
  <si>
    <t xml:space="preserve">
B0CRSS6DHS</t>
  </si>
  <si>
    <t xml:space="preserve">
ALLERGOFF_2_UK</t>
  </si>
  <si>
    <t xml:space="preserve">
Allergoff Milben-Spray - Das effektivste Milbenspray für Matratzen, Bett &amp; Textilien - Bekämpfung von Milben und Allergenen</t>
  </si>
  <si>
    <t>Novokill Pearl Bait Station</t>
  </si>
  <si>
    <t xml:space="preserve">
B0BMGH2C7R</t>
  </si>
  <si>
    <t xml:space="preserve">
DC-XPE5-TD6X</t>
  </si>
  <si>
    <t xml:space="preserve">
Novokill Pearl 2X Cajas de Cebo para Pasta - Incl. 2X 10g de Cebo de Veneno - Portacebos Listos para Usar - Eficaz contra Ratones - Veneno para Ratones sin Resistencia</t>
  </si>
  <si>
    <t>Novokill Pearl 2er</t>
  </si>
  <si>
    <t>Novokill Pearl Pasta Baits (Köder)</t>
  </si>
  <si>
    <t xml:space="preserve">
B0DDZRPR7T</t>
  </si>
  <si>
    <t xml:space="preserve">
Pearl-10er-Refil</t>
  </si>
  <si>
    <t>Novokill Pearl Cebo de Pasta para Ratones 10x 10g - Cebo de Recambio para el Control rápido y Humanitario de Ratones - Máxima Eficacia sin Resistencia - Cebo para Ratones para Lugares Secos y Húmedos</t>
  </si>
  <si>
    <t>Novokill Pearl 10er</t>
  </si>
  <si>
    <t>Novokill Pearl 42er</t>
  </si>
  <si>
    <t>B0DDZR5QH5</t>
  </si>
  <si>
    <t xml:space="preserve">
Pearl-42er-Refill</t>
  </si>
  <si>
    <t>Faltschachteln</t>
  </si>
  <si>
    <t>Sticker</t>
  </si>
  <si>
    <t>93-FAB8-47ET</t>
  </si>
  <si>
    <t xml:space="preserve">Novokill RECOTIN Roll On 2x15ml </t>
  </si>
  <si>
    <t>Novokill RECOTIN Mückenstich Roll On 2x 15ml - 100% natürliche Wirkstoffe - Urlaub Must Haves - 2x Insektenstichheiler Roll On - Stichheiler gegen Juckreiz nach Mückenstichen - Reiseapotheke</t>
  </si>
  <si>
    <t>B0DBJ6WKXW</t>
  </si>
  <si>
    <t xml:space="preserve">
06930RTR-02</t>
  </si>
  <si>
    <t>Amuleto Clean&amp;Care 15ml</t>
  </si>
  <si>
    <t>Amuleto Zecken und Flohshampoo für Hunde &amp; Katzen - Zeckenmittel 15ml Konzentrat - Parasiten Shampoo für Hunde - Lindert Juckreiz, spendet Feuchtigkeit, beruhigt gereizte Haut - Clean &amp; Care Bath</t>
  </si>
  <si>
    <t>Novokill Pearl Esca in Pasta per Topi 42x 10g - Esca di Ricarica per Il Controllo rapido e Umano dei Topi - Ricarica - 42x Esche pronte all'Uso - da Utilizzare Solo con la Stazione Esca Pearl</t>
  </si>
  <si>
    <t xml:space="preserve">
B0D1WHHH78</t>
  </si>
  <si>
    <t xml:space="preserve">
AMU_C&amp;C</t>
  </si>
  <si>
    <t>Amuleto Clean &amp; Care Bath 2er Set - Zecken und Flohshampoo für Hunde &amp; Katzen - Zeckenmittel 30 ml Konzentrat - Parasiten Shampoo für Hunde</t>
  </si>
  <si>
    <t>Amuleto Clean&amp;Care 15ml 2er</t>
  </si>
  <si>
    <t>B0DLHNH9SQ</t>
  </si>
  <si>
    <t xml:space="preserve">
AMU_C&amp;C_2</t>
  </si>
  <si>
    <t>Amuleto Pet Calming Spray</t>
  </si>
  <si>
    <t>Amuleto Calm &amp; Relax Spray 250ml - natürliches CBD Spray für Hunde &amp; Katzen - Tierfreundliche Anwendung - für Stress-Abbau - Beruhigendes Spray ohne THC &amp; auf Wasserbasis</t>
  </si>
  <si>
    <t xml:space="preserve">
B0D5178QQJ</t>
  </si>
  <si>
    <t xml:space="preserve">
AMU_RELAX</t>
  </si>
  <si>
    <t xml:space="preserve">Amuleto Calm &amp; Relax Spray 250ml </t>
  </si>
  <si>
    <t>Kaeferling Pro</t>
  </si>
  <si>
    <t>Ameisen Set 1</t>
  </si>
  <si>
    <t>Novokill Ameisengel</t>
  </si>
  <si>
    <t>Ameisen Set 2</t>
  </si>
  <si>
    <t>Ameisen Set 3</t>
  </si>
  <si>
    <t>Ameisen Set 4</t>
  </si>
  <si>
    <t>Schaben Set 1</t>
  </si>
  <si>
    <t>Catchmaster 722 Feuchtraummonitor</t>
  </si>
  <si>
    <t>Schaben Set 1 - Small</t>
  </si>
  <si>
    <t>Aco.matPY 150</t>
  </si>
  <si>
    <t>Schaben Set 2</t>
  </si>
  <si>
    <t>Schaben Set 2 - Medium</t>
  </si>
  <si>
    <t>Schaben Set 3</t>
  </si>
  <si>
    <t>Schaben Set 4</t>
  </si>
  <si>
    <t>Schaben Set 3 - Large</t>
  </si>
  <si>
    <t>Schaben Set 4 - Extra Large</t>
  </si>
  <si>
    <t>Versandkarton 40x40x40</t>
  </si>
  <si>
    <t>Zip Verschluss Beutel 300x400mm</t>
  </si>
  <si>
    <t>B0DSR5HK74</t>
  </si>
  <si>
    <t>B0DWHYTRHX</t>
  </si>
  <si>
    <t>288i-15STK-NEW</t>
  </si>
  <si>
    <t>B0DWNLRZJC</t>
  </si>
  <si>
    <t>72-MAX-10er-new</t>
  </si>
  <si>
    <t>Novokill Catchmaster Piege a Rat | 12x Piège à Rat | Piège Collante Rat | Piège à Souris et Rats | Anti Souris Efficace | Produit Anti Rat Efficace | Plaque Collante Efficace | Raticide Professionnel</t>
  </si>
  <si>
    <t xml:space="preserve">
B0DPXYCCRB</t>
  </si>
  <si>
    <t>1448B-12-FR</t>
  </si>
  <si>
    <t>Catchmaster Silberfischfalle 216x 288i - 100% Giftfrei - Ideal für Restaurants und Büros - Mittel gegen Silberfische mit Starkem Kleber - Effektiv gegen Papierfischchen zur Befallskontrolle</t>
  </si>
  <si>
    <t>Catchmaster 288i 72er</t>
  </si>
  <si>
    <t>B0F1N1P83H</t>
  </si>
  <si>
    <t>288i-216STK-CASE</t>
  </si>
  <si>
    <t xml:space="preserve">Allergoff Milben Spray 400ml &amp; Waschmittel 120ml Set - Giftfrei &amp; Sicher für Kinder &amp; Haustiere - 6 Monate Langzeitschutz - Milbenspray für Matratzen &amp; Waschmittel für Allergiker Bettwäsche </t>
  </si>
  <si>
    <t>B0DSGH4FGG</t>
  </si>
  <si>
    <t xml:space="preserve">
FT-AUD8-ALLE-WASH-6</t>
  </si>
  <si>
    <t xml:space="preserve">Allergoff Milben Spray 400ml &amp; Waschmittel 120ml Set </t>
  </si>
  <si>
    <t>B0DVJ32VTH</t>
  </si>
  <si>
    <t>724-8-NEU2-FBM</t>
  </si>
  <si>
    <t>724-8-NEU2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</si>
</sst>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_ ;[Red]\-#,##0.00\ "/>
  </numFmts>
  <fonts count="12">
    <font>
      <sz val="12"/>
      <color theme="1"/>
      <name val="Calibri"/>
      <family val="2"/>
      <scheme val="minor"/>
    </font>
    <font>
      <sz val="12"/>
      <color theme="1"/>
      <name val="Clibri"/>
    </font>
    <font>
      <sz val="12"/>
      <color rgb="FF000000"/>
      <name val="Clibri"/>
    </font>
    <font>
      <sz val="12"/>
      <color rgb="FF0F1111"/>
      <name val="Clibri"/>
    </font>
    <font>
      <b/>
      <sz val="12"/>
      <color theme="0"/>
      <name val="Clibri"/>
    </font>
    <font>
      <sz val="12"/>
      <name val="Clibri"/>
    </font>
    <font>
      <b/>
      <u/>
      <sz val="12"/>
      <name val="Clibri"/>
    </font>
    <font>
      <b/>
      <sz val="12"/>
      <color theme="1"/>
      <name val="Clibri"/>
    </font>
    <font>
      <sz val="12"/>
      <color theme="1"/>
      <name val="Times Roman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1" fillId="0" borderId="1" xfId="0" applyFont="1" applyBorder="1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 wrapText="1"/>
    </xf>
    <xf numFmtId="0" fontId="2" fillId="3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2" fillId="0" borderId="0" xfId="0" applyFont="1"/>
    <xf numFmtId="164" fontId="1" fillId="0" borderId="1" xfId="0" applyNumberFormat="1" applyFont="1" applyBorder="1"/>
    <xf numFmtId="164" fontId="7" fillId="3" borderId="1" xfId="0" applyNumberFormat="1" applyFont="1" applyFill="1" applyBorder="1"/>
    <xf numFmtId="164" fontId="1" fillId="0" borderId="0" xfId="0" applyNumberFormat="1" applyFont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64" fontId="7" fillId="0" borderId="0" xfId="0" applyNumberFormat="1" applyFont="1"/>
    <xf numFmtId="0" fontId="5" fillId="3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3" fillId="0" borderId="0" xfId="0" applyFont="1" applyAlignment="1">
      <alignment wrapText="1"/>
    </xf>
    <xf numFmtId="0" fontId="3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top" wrapText="1"/>
    </xf>
    <xf numFmtId="0" fontId="1" fillId="4" borderId="1" xfId="0" applyFont="1" applyFill="1" applyBorder="1"/>
    <xf numFmtId="0" fontId="11" fillId="0" borderId="1" xfId="0" applyFont="1" applyBorder="1"/>
    <xf numFmtId="165" fontId="1" fillId="0" borderId="1" xfId="0" applyNumberFormat="1" applyFont="1" applyBorder="1"/>
    <xf numFmtId="0" fontId="2" fillId="0" borderId="1" xfId="0" applyFont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4" fontId="1" fillId="0" borderId="1" xfId="0" applyNumberFormat="1" applyFont="1" applyFill="1" applyBorder="1" applyAlignment="1">
      <alignment horizontal="center"/>
    </xf>
    <xf numFmtId="0" fontId="8" fillId="0" borderId="0" xfId="0" applyFont="1" applyFill="1"/>
    <xf numFmtId="0" fontId="1" fillId="0" borderId="1" xfId="0" applyFont="1" applyFill="1" applyBorder="1"/>
    <xf numFmtId="2" fontId="1" fillId="0" borderId="1" xfId="0" applyNumberFormat="1" applyFont="1" applyFill="1" applyBorder="1" applyAlignment="1">
      <alignment horizontal="center"/>
    </xf>
    <xf numFmtId="0" fontId="9" fillId="0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ccounting Agrezor" id="{03BF7360-6BE7-3B46-AD03-13A11BCFDA53}" userId="S::accounting@agrezor.com::c04e7536-840d-463a-a3b5-5f7e560ff33f" providerId="AD"/>
  <person displayName="Anil Karakurt" id="{B776F7EE-E497-0840-A0B8-248996ADF3FD}" userId="S::anil.karakurt@uzk.onmicrosoft.com::8374600a-ffd5-4fc2-af55-b2b83cec52a0" providerId="AD"/>
</personList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1" dT="2022-08-17T14:12:20.21" personId="{03BF7360-6BE7-3B46-AD03-13A11BCFDA53}" id="{108C2025-57B4-5E4B-A227-A4323DAC5E43}">
    <text>1x4</text>
  </threadedComment>
  <threadedComment ref="D137" dT="2022-07-27T15:03:41.60" personId="{03BF7360-6BE7-3B46-AD03-13A11BCFDA53}" id="{8495755C-9ABC-DD4E-952A-3F19AF47C80A}">
    <text>Produkte ab 07.06.2022 haben 2 Apple und 1 Köder</text>
  </threadedComment>
  <threadedComment ref="D363" dT="2022-08-17T14:12:20.21" personId="{03BF7360-6BE7-3B46-AD03-13A11BCFDA53}" id="{BD948267-BEBD-8E44-9A8F-4CCA70FDAD64}">
    <text>1x4</text>
  </threadedComment>
  <threadedComment ref="D439" dT="2024-11-28T14:40:01.95" personId="{B776F7EE-E497-0840-A0B8-248996ADF3FD}" id="{92B485DF-89BB-4C4C-90D5-EC9836902298}">
    <text>Muss gekauft werden</text>
  </threadedComment>
  <threadedComment ref="D462" dT="2024-11-28T15:03:49.47" personId="{B776F7EE-E497-0840-A0B8-248996ADF3FD}" id="{92A5C539-612D-7E4D-85F1-12C8DA1DD185}">
    <text>acotec GmbH</text>
  </threadedComment>
  <threadedComment ref="D469" dT="2024-11-28T15:03:49.47" personId="{B776F7EE-E497-0840-A0B8-248996ADF3FD}" id="{2402AF45-7E13-D147-8506-46E5588878C9}">
    <text>acotec GmbH</text>
  </threadedComment>
  <threadedComment ref="D476" dT="2024-11-28T15:03:49.47" personId="{B776F7EE-E497-0840-A0B8-248996ADF3FD}" id="{5475B638-C3E3-F248-AEA6-C4EE75CEE611}">
    <text>acotec GmbH</text>
  </threadedComment>
  <threadedComment ref="D483" dT="2024-11-28T15:03:49.47" personId="{B776F7EE-E497-0840-A0B8-248996ADF3FD}" id="{6B246266-7CB8-294B-85C8-B2A77C27E4EA}">
    <text>acotec GmbH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5FFE-2042-4F43-8BAB-13FF51507AF7}">
  <dimension ref="A1:G585"/>
  <sheetViews>
    <sheetView tabSelected="1" zoomScale="106" zoomScaleNormal="106" workbookViewId="0">
      <pane xSplit="2" ySplit="2" topLeftCell="C479" activePane="bottomRight" state="frozen"/>
      <selection pane="topRight" activeCell="D1" sqref="D1"/>
      <selection pane="bottomLeft" activeCell="A3" sqref="A3"/>
      <selection pane="bottomRight" activeCell="C488" sqref="C488"/>
    </sheetView>
  </sheetViews>
  <sheetFormatPr baseColWidth="10" defaultRowHeight="16"/>
  <cols>
    <col min="1" max="1" width="49.6640625" style="1" customWidth="1"/>
    <col min="2" max="2" width="16.6640625" style="1" customWidth="1"/>
    <col min="3" max="3" width="24.33203125" style="1" customWidth="1"/>
    <col min="4" max="4" width="33.6640625" style="1" customWidth="1"/>
    <col min="5" max="5" width="10.5" style="1" customWidth="1"/>
    <col min="6" max="6" width="15.33203125" style="1" customWidth="1"/>
    <col min="7" max="7" width="16.33203125" style="1" customWidth="1"/>
    <col min="8" max="16384" width="10.83203125" style="1"/>
  </cols>
  <sheetData>
    <row r="1" spans="1:7">
      <c r="A1" s="45" t="s">
        <v>0</v>
      </c>
      <c r="B1" s="43" t="s">
        <v>49</v>
      </c>
      <c r="C1" s="43" t="s">
        <v>50</v>
      </c>
      <c r="D1" s="43" t="s">
        <v>1</v>
      </c>
      <c r="E1" s="43" t="s">
        <v>2</v>
      </c>
      <c r="F1" s="43" t="s">
        <v>166</v>
      </c>
      <c r="G1" s="43" t="s">
        <v>167</v>
      </c>
    </row>
    <row r="2" spans="1:7">
      <c r="A2" s="45"/>
      <c r="B2" s="44"/>
      <c r="C2" s="44"/>
      <c r="D2" s="44"/>
      <c r="E2" s="44"/>
      <c r="F2" s="44"/>
      <c r="G2" s="44"/>
    </row>
    <row r="3" spans="1:7">
      <c r="A3" s="2" t="s">
        <v>3</v>
      </c>
      <c r="B3" s="3"/>
      <c r="C3" s="3"/>
      <c r="D3" s="3" t="s">
        <v>4</v>
      </c>
      <c r="E3" s="4">
        <v>10</v>
      </c>
      <c r="F3" s="36">
        <v>0.315</v>
      </c>
      <c r="G3" s="19">
        <f>E3*F3</f>
        <v>3.15</v>
      </c>
    </row>
    <row r="4" spans="1:7">
      <c r="A4" s="3" t="s">
        <v>3</v>
      </c>
      <c r="B4" s="3"/>
      <c r="C4" s="3"/>
      <c r="D4" s="3" t="s">
        <v>5</v>
      </c>
      <c r="E4" s="4">
        <v>1</v>
      </c>
      <c r="F4" s="30">
        <v>5.8291000000000003E-2</v>
      </c>
      <c r="G4" s="19">
        <f t="shared" ref="G4:G6" si="0">E4*F4</f>
        <v>5.8291000000000003E-2</v>
      </c>
    </row>
    <row r="5" spans="1:7">
      <c r="A5" s="3" t="s">
        <v>3</v>
      </c>
      <c r="B5" s="15"/>
      <c r="C5" s="15"/>
      <c r="D5" s="3" t="s">
        <v>6</v>
      </c>
      <c r="E5" s="4">
        <f>1/70</f>
        <v>1.4285714285714285E-2</v>
      </c>
      <c r="F5" s="32">
        <v>1.18</v>
      </c>
      <c r="G5" s="19">
        <f t="shared" si="0"/>
        <v>1.6857142857142855E-2</v>
      </c>
    </row>
    <row r="6" spans="1:7">
      <c r="A6" s="3" t="s">
        <v>3</v>
      </c>
      <c r="B6" s="3"/>
      <c r="C6" s="32" t="s">
        <v>206</v>
      </c>
      <c r="D6" s="3" t="s">
        <v>7</v>
      </c>
      <c r="E6" s="4">
        <v>1</v>
      </c>
      <c r="F6" s="3">
        <v>2.5000000000000001E-3</v>
      </c>
      <c r="G6" s="19">
        <f t="shared" si="0"/>
        <v>2.5000000000000001E-3</v>
      </c>
    </row>
    <row r="7" spans="1:7" ht="51">
      <c r="A7" s="16" t="s">
        <v>120</v>
      </c>
      <c r="B7" s="17" t="s">
        <v>51</v>
      </c>
      <c r="C7" s="17" t="s">
        <v>52</v>
      </c>
      <c r="D7" s="3"/>
      <c r="E7" s="4"/>
      <c r="F7" s="3"/>
      <c r="G7" s="20">
        <f>SUM(G3:G6)</f>
        <v>3.2276481428571429</v>
      </c>
    </row>
    <row r="8" spans="1:7">
      <c r="E8" s="7"/>
      <c r="G8" s="21"/>
    </row>
    <row r="9" spans="1:7">
      <c r="A9" s="2" t="s">
        <v>8</v>
      </c>
      <c r="B9" s="3"/>
      <c r="C9" s="3"/>
      <c r="D9" s="3" t="s">
        <v>4</v>
      </c>
      <c r="E9" s="4">
        <v>6</v>
      </c>
      <c r="F9" s="36">
        <v>0.315</v>
      </c>
      <c r="G9" s="19">
        <f>E9*F9</f>
        <v>1.8900000000000001</v>
      </c>
    </row>
    <row r="10" spans="1:7">
      <c r="A10" s="3" t="s">
        <v>8</v>
      </c>
      <c r="B10" s="3"/>
      <c r="C10" s="3"/>
      <c r="D10" s="3" t="s">
        <v>5</v>
      </c>
      <c r="E10" s="4">
        <v>1</v>
      </c>
      <c r="F10" s="30">
        <v>5.8291000000000003E-2</v>
      </c>
      <c r="G10" s="19">
        <f t="shared" ref="G10:G12" si="1">E10*F10</f>
        <v>5.8291000000000003E-2</v>
      </c>
    </row>
    <row r="11" spans="1:7">
      <c r="A11" s="3" t="s">
        <v>8</v>
      </c>
      <c r="B11" s="3"/>
      <c r="C11" s="3"/>
      <c r="D11" s="3" t="s">
        <v>6</v>
      </c>
      <c r="E11" s="4">
        <v>0.01</v>
      </c>
      <c r="F11" s="32">
        <v>1.18</v>
      </c>
      <c r="G11" s="19">
        <f t="shared" si="1"/>
        <v>1.18E-2</v>
      </c>
    </row>
    <row r="12" spans="1:7">
      <c r="A12" s="3" t="s">
        <v>8</v>
      </c>
      <c r="B12" s="3"/>
      <c r="C12" s="3"/>
      <c r="D12" s="3" t="s">
        <v>7</v>
      </c>
      <c r="E12" s="4">
        <v>1</v>
      </c>
      <c r="F12" s="3">
        <v>2.5000000000000001E-3</v>
      </c>
      <c r="G12" s="19">
        <f t="shared" si="1"/>
        <v>2.5000000000000001E-3</v>
      </c>
    </row>
    <row r="13" spans="1:7" ht="64" customHeight="1">
      <c r="A13" s="16" t="s">
        <v>121</v>
      </c>
      <c r="B13" s="17" t="s">
        <v>71</v>
      </c>
      <c r="C13" s="17" t="s">
        <v>72</v>
      </c>
      <c r="D13" s="3"/>
      <c r="E13" s="4"/>
      <c r="F13" s="3"/>
      <c r="G13" s="20">
        <f>SUM(G9:G12)</f>
        <v>1.9625910000000002</v>
      </c>
    </row>
    <row r="14" spans="1:7" ht="16" customHeight="1">
      <c r="A14" s="22"/>
      <c r="B14" s="23"/>
      <c r="C14" s="23"/>
      <c r="E14" s="7"/>
      <c r="G14" s="24"/>
    </row>
    <row r="15" spans="1:7" ht="16" customHeight="1">
      <c r="A15" s="25" t="s">
        <v>172</v>
      </c>
      <c r="B15" s="17"/>
      <c r="C15" s="17"/>
      <c r="D15" s="3" t="s">
        <v>4</v>
      </c>
      <c r="E15" s="4">
        <v>3</v>
      </c>
      <c r="F15" s="36">
        <v>0.315</v>
      </c>
      <c r="G15" s="19">
        <f>E15*F15</f>
        <v>0.94500000000000006</v>
      </c>
    </row>
    <row r="16" spans="1:7" ht="16" customHeight="1">
      <c r="A16" s="3" t="s">
        <v>172</v>
      </c>
      <c r="B16" s="17"/>
      <c r="C16" s="17"/>
      <c r="D16" s="3" t="s">
        <v>5</v>
      </c>
      <c r="E16" s="4">
        <v>1</v>
      </c>
      <c r="F16" s="30">
        <v>5.8291000000000003E-2</v>
      </c>
      <c r="G16" s="19">
        <f>E16*F16</f>
        <v>5.8291000000000003E-2</v>
      </c>
    </row>
    <row r="17" spans="1:7" ht="16" customHeight="1">
      <c r="A17" s="3" t="s">
        <v>172</v>
      </c>
      <c r="B17" s="17"/>
      <c r="C17" s="17"/>
      <c r="D17" s="3" t="s">
        <v>6</v>
      </c>
      <c r="E17" s="4">
        <v>0.01</v>
      </c>
      <c r="F17" s="32">
        <v>1.18</v>
      </c>
      <c r="G17" s="19">
        <f>E17*F17</f>
        <v>1.18E-2</v>
      </c>
    </row>
    <row r="18" spans="1:7" ht="16" customHeight="1">
      <c r="A18" s="3" t="s">
        <v>172</v>
      </c>
      <c r="B18" s="17"/>
      <c r="C18" s="17"/>
      <c r="D18" s="3" t="s">
        <v>7</v>
      </c>
      <c r="E18" s="4">
        <v>1</v>
      </c>
      <c r="F18" s="3">
        <v>2.5000000000000001E-3</v>
      </c>
      <c r="G18" s="19">
        <f>E18*F18</f>
        <v>2.5000000000000001E-3</v>
      </c>
    </row>
    <row r="19" spans="1:7" ht="86" customHeight="1">
      <c r="A19" s="16" t="s">
        <v>171</v>
      </c>
      <c r="B19" s="17" t="s">
        <v>170</v>
      </c>
      <c r="C19" s="16" t="s">
        <v>173</v>
      </c>
      <c r="D19" s="3"/>
      <c r="E19" s="4"/>
      <c r="F19" s="3"/>
      <c r="G19" s="20">
        <f>SUM(G15:G18)</f>
        <v>1.0175910000000001</v>
      </c>
    </row>
    <row r="20" spans="1:7" ht="16" customHeight="1">
      <c r="E20" s="7"/>
      <c r="G20" s="21"/>
    </row>
    <row r="21" spans="1:7">
      <c r="A21" s="2" t="s">
        <v>9</v>
      </c>
      <c r="B21" s="3"/>
      <c r="C21" s="3"/>
      <c r="D21" s="3" t="s">
        <v>4</v>
      </c>
      <c r="E21" s="4">
        <v>100</v>
      </c>
      <c r="F21" s="36">
        <v>0.315</v>
      </c>
      <c r="G21" s="19">
        <f>E21*F21</f>
        <v>31.5</v>
      </c>
    </row>
    <row r="22" spans="1:7">
      <c r="A22" s="3" t="s">
        <v>9</v>
      </c>
      <c r="B22" s="3"/>
      <c r="C22" s="3"/>
      <c r="D22" s="3" t="s">
        <v>6</v>
      </c>
      <c r="E22" s="4">
        <v>0.16666665999999999</v>
      </c>
      <c r="F22" s="32">
        <v>1.18</v>
      </c>
      <c r="G22" s="19">
        <f t="shared" ref="G22:G23" si="2">E22*F22</f>
        <v>0.19666665879999998</v>
      </c>
    </row>
    <row r="23" spans="1:7">
      <c r="A23" s="3" t="s">
        <v>9</v>
      </c>
      <c r="B23" s="3"/>
      <c r="C23" s="3"/>
      <c r="D23" s="3" t="s">
        <v>7</v>
      </c>
      <c r="E23" s="4">
        <v>4</v>
      </c>
      <c r="F23" s="3">
        <v>2.5000000000000001E-3</v>
      </c>
      <c r="G23" s="19">
        <f t="shared" si="2"/>
        <v>0.01</v>
      </c>
    </row>
    <row r="24" spans="1:7" ht="68">
      <c r="A24" s="16" t="s">
        <v>145</v>
      </c>
      <c r="B24" s="17" t="s">
        <v>99</v>
      </c>
      <c r="C24" s="17" t="s">
        <v>100</v>
      </c>
      <c r="D24" s="3"/>
      <c r="E24" s="4"/>
      <c r="F24" s="3"/>
      <c r="G24" s="20">
        <f>SUM(G21:G23)</f>
        <v>31.706666658800003</v>
      </c>
    </row>
    <row r="25" spans="1:7">
      <c r="E25" s="7"/>
      <c r="G25" s="21"/>
    </row>
    <row r="26" spans="1:7">
      <c r="A26" s="2" t="s">
        <v>10</v>
      </c>
      <c r="B26" s="3"/>
      <c r="C26" s="3"/>
      <c r="D26" s="3" t="s">
        <v>11</v>
      </c>
      <c r="E26" s="4">
        <v>18</v>
      </c>
      <c r="F26" s="36">
        <v>0.30349999999999999</v>
      </c>
      <c r="G26" s="19">
        <f>E26*F26</f>
        <v>5.4630000000000001</v>
      </c>
    </row>
    <row r="27" spans="1:7">
      <c r="A27" s="3" t="s">
        <v>10</v>
      </c>
      <c r="B27" s="3"/>
      <c r="C27" s="3"/>
      <c r="D27" s="3" t="s">
        <v>5</v>
      </c>
      <c r="E27" s="4">
        <v>1</v>
      </c>
      <c r="F27" s="31">
        <v>5.8291000000000003E-2</v>
      </c>
      <c r="G27" s="19">
        <f t="shared" ref="G27:G30" si="3">E27*F27</f>
        <v>5.8291000000000003E-2</v>
      </c>
    </row>
    <row r="28" spans="1:7">
      <c r="A28" s="3" t="s">
        <v>10</v>
      </c>
      <c r="B28" s="3"/>
      <c r="C28" s="3"/>
      <c r="D28" s="3" t="s">
        <v>197</v>
      </c>
      <c r="E28" s="4">
        <v>1</v>
      </c>
      <c r="F28" s="3">
        <v>0.06</v>
      </c>
      <c r="G28" s="19">
        <f t="shared" si="3"/>
        <v>0.06</v>
      </c>
    </row>
    <row r="29" spans="1:7">
      <c r="A29" s="3" t="s">
        <v>10</v>
      </c>
      <c r="B29" s="3"/>
      <c r="C29" s="3"/>
      <c r="D29" s="3" t="s">
        <v>6</v>
      </c>
      <c r="E29" s="4">
        <v>2.5000000000000001E-2</v>
      </c>
      <c r="F29" s="32">
        <v>1.18</v>
      </c>
      <c r="G29" s="19">
        <f t="shared" si="3"/>
        <v>2.9499999999999998E-2</v>
      </c>
    </row>
    <row r="30" spans="1:7">
      <c r="A30" s="3" t="s">
        <v>10</v>
      </c>
      <c r="B30" s="3" t="s">
        <v>369</v>
      </c>
      <c r="C30" s="3"/>
      <c r="D30" s="3" t="s">
        <v>7</v>
      </c>
      <c r="E30" s="4">
        <v>1</v>
      </c>
      <c r="F30" s="3">
        <v>2.5000000000000001E-3</v>
      </c>
      <c r="G30" s="19">
        <f t="shared" si="3"/>
        <v>2.5000000000000001E-3</v>
      </c>
    </row>
    <row r="31" spans="1:7" ht="68">
      <c r="A31" s="16" t="s">
        <v>144</v>
      </c>
      <c r="B31" s="17" t="s">
        <v>83</v>
      </c>
      <c r="C31" s="17" t="s">
        <v>84</v>
      </c>
      <c r="D31" s="3"/>
      <c r="E31" s="26"/>
      <c r="F31" s="3"/>
      <c r="G31" s="20">
        <f>SUM(G26:G30)</f>
        <v>5.6132909999999994</v>
      </c>
    </row>
    <row r="32" spans="1:7">
      <c r="E32" s="7"/>
      <c r="G32" s="21"/>
    </row>
    <row r="33" spans="1:7">
      <c r="A33" s="2" t="s">
        <v>12</v>
      </c>
      <c r="B33" s="3"/>
      <c r="C33" s="3"/>
      <c r="D33" s="3" t="s">
        <v>11</v>
      </c>
      <c r="E33" s="4">
        <v>6</v>
      </c>
      <c r="F33" s="36">
        <v>0.30349999999999999</v>
      </c>
      <c r="G33" s="19">
        <f>E33*F33</f>
        <v>1.821</v>
      </c>
    </row>
    <row r="34" spans="1:7">
      <c r="A34" s="3" t="s">
        <v>12</v>
      </c>
      <c r="B34" s="3"/>
      <c r="C34" s="3"/>
      <c r="D34" s="3" t="s">
        <v>5</v>
      </c>
      <c r="E34" s="4">
        <v>1</v>
      </c>
      <c r="F34" s="30">
        <v>5.8291000000000003E-2</v>
      </c>
      <c r="G34" s="19">
        <f t="shared" ref="G34:G36" si="4">E34*F34</f>
        <v>5.8291000000000003E-2</v>
      </c>
    </row>
    <row r="35" spans="1:7">
      <c r="A35" s="3" t="s">
        <v>12</v>
      </c>
      <c r="B35" s="3"/>
      <c r="C35" s="3"/>
      <c r="D35" s="3" t="s">
        <v>6</v>
      </c>
      <c r="E35" s="4">
        <v>8.3333299999999999E-3</v>
      </c>
      <c r="F35" s="32">
        <v>1.18</v>
      </c>
      <c r="G35" s="19">
        <f t="shared" si="4"/>
        <v>9.8333294000000002E-3</v>
      </c>
    </row>
    <row r="36" spans="1:7">
      <c r="A36" s="3" t="s">
        <v>12</v>
      </c>
      <c r="B36" s="3"/>
      <c r="C36" s="3"/>
      <c r="D36" s="3" t="s">
        <v>7</v>
      </c>
      <c r="E36" s="4">
        <v>1</v>
      </c>
      <c r="F36" s="3">
        <v>2.5000000000000001E-3</v>
      </c>
      <c r="G36" s="19">
        <f t="shared" si="4"/>
        <v>2.5000000000000001E-3</v>
      </c>
    </row>
    <row r="37" spans="1:7" ht="68">
      <c r="A37" s="16" t="s">
        <v>143</v>
      </c>
      <c r="B37" s="17" t="s">
        <v>57</v>
      </c>
      <c r="C37" s="17" t="s">
        <v>58</v>
      </c>
      <c r="D37" s="3"/>
      <c r="E37" s="4"/>
      <c r="F37" s="3"/>
      <c r="G37" s="20">
        <f>SUM(G33:G36)</f>
        <v>1.8916243293999999</v>
      </c>
    </row>
    <row r="38" spans="1:7">
      <c r="E38" s="7"/>
      <c r="G38" s="21"/>
    </row>
    <row r="39" spans="1:7">
      <c r="A39" s="2" t="s">
        <v>110</v>
      </c>
      <c r="B39" s="3"/>
      <c r="C39" s="3"/>
      <c r="D39" s="3" t="s">
        <v>13</v>
      </c>
      <c r="E39" s="4">
        <v>1</v>
      </c>
      <c r="F39" s="36">
        <v>3.9249999999999998</v>
      </c>
      <c r="G39" s="19">
        <f>E39*F39</f>
        <v>3.9249999999999998</v>
      </c>
    </row>
    <row r="40" spans="1:7">
      <c r="A40" s="3" t="s">
        <v>110</v>
      </c>
      <c r="B40" s="3"/>
      <c r="C40" s="3"/>
      <c r="D40" s="3" t="s">
        <v>367</v>
      </c>
      <c r="E40" s="4">
        <v>6.4102600000000001E-3</v>
      </c>
      <c r="F40" s="3">
        <v>1.18</v>
      </c>
      <c r="G40" s="19">
        <f>E40*F40</f>
        <v>7.5641067999999995E-3</v>
      </c>
    </row>
    <row r="41" spans="1:7" ht="51">
      <c r="A41" s="16" t="s">
        <v>142</v>
      </c>
      <c r="B41" s="17" t="s">
        <v>65</v>
      </c>
      <c r="C41" s="17" t="s">
        <v>66</v>
      </c>
      <c r="D41" s="3"/>
      <c r="E41" s="4"/>
      <c r="F41" s="3"/>
      <c r="G41" s="20">
        <f>SUM(G39:G40)</f>
        <v>3.9325641067999997</v>
      </c>
    </row>
    <row r="42" spans="1:7">
      <c r="E42" s="7"/>
      <c r="G42" s="21"/>
    </row>
    <row r="43" spans="1:7">
      <c r="A43" s="2" t="s">
        <v>14</v>
      </c>
      <c r="B43" s="3"/>
      <c r="C43" s="3"/>
      <c r="D43" s="3" t="s">
        <v>15</v>
      </c>
      <c r="E43" s="4">
        <v>2</v>
      </c>
      <c r="F43" s="36">
        <v>1.008</v>
      </c>
      <c r="G43" s="19">
        <f>E43*F43</f>
        <v>2.016</v>
      </c>
    </row>
    <row r="44" spans="1:7">
      <c r="A44" s="3" t="s">
        <v>14</v>
      </c>
      <c r="B44" s="3"/>
      <c r="C44" s="3"/>
      <c r="D44" s="3" t="s">
        <v>16</v>
      </c>
      <c r="E44" s="4">
        <v>1</v>
      </c>
      <c r="F44" s="30">
        <v>3.3820000000000003E-2</v>
      </c>
      <c r="G44" s="19">
        <f t="shared" ref="G44:G46" si="5">E44*F44</f>
        <v>3.3820000000000003E-2</v>
      </c>
    </row>
    <row r="45" spans="1:7">
      <c r="A45" s="3" t="s">
        <v>14</v>
      </c>
      <c r="B45" s="3"/>
      <c r="C45" s="3" t="s">
        <v>387</v>
      </c>
      <c r="D45" s="3" t="s">
        <v>6</v>
      </c>
      <c r="E45" s="4">
        <v>2.0833330000000001E-2</v>
      </c>
      <c r="F45" s="32">
        <v>1.18</v>
      </c>
      <c r="G45" s="19">
        <f t="shared" si="5"/>
        <v>2.4583329399999999E-2</v>
      </c>
    </row>
    <row r="46" spans="1:7" ht="17">
      <c r="A46" s="3" t="s">
        <v>14</v>
      </c>
      <c r="B46" s="11" t="s">
        <v>385</v>
      </c>
      <c r="C46" s="3" t="s">
        <v>386</v>
      </c>
      <c r="D46" s="3" t="s">
        <v>7</v>
      </c>
      <c r="E46" s="4">
        <v>1</v>
      </c>
      <c r="F46" s="3">
        <v>2.5000000000000001E-3</v>
      </c>
      <c r="G46" s="19">
        <f t="shared" si="5"/>
        <v>2.5000000000000001E-3</v>
      </c>
    </row>
    <row r="47" spans="1:7" ht="68">
      <c r="A47" s="16" t="s">
        <v>141</v>
      </c>
      <c r="B47" s="17" t="s">
        <v>93</v>
      </c>
      <c r="C47" s="17" t="s">
        <v>94</v>
      </c>
      <c r="D47" s="3"/>
      <c r="E47" s="4"/>
      <c r="F47" s="3"/>
      <c r="G47" s="20">
        <f>SUM(G43:G46)</f>
        <v>2.0769033293999999</v>
      </c>
    </row>
    <row r="48" spans="1:7">
      <c r="A48" s="22"/>
      <c r="B48" s="23"/>
      <c r="C48" s="23"/>
      <c r="E48" s="7"/>
      <c r="G48" s="24"/>
    </row>
    <row r="49" spans="1:7">
      <c r="A49" s="2" t="s">
        <v>14</v>
      </c>
      <c r="B49" s="3"/>
      <c r="C49" s="3"/>
      <c r="D49" s="3" t="s">
        <v>15</v>
      </c>
      <c r="E49" s="4">
        <v>2</v>
      </c>
      <c r="F49" s="36">
        <v>1.008</v>
      </c>
      <c r="G49" s="19">
        <f>E49*F49</f>
        <v>2.016</v>
      </c>
    </row>
    <row r="50" spans="1:7">
      <c r="A50" s="3" t="s">
        <v>14</v>
      </c>
      <c r="B50" s="3"/>
      <c r="C50" s="3"/>
      <c r="D50" s="3" t="s">
        <v>16</v>
      </c>
      <c r="E50" s="4">
        <v>1</v>
      </c>
      <c r="F50" s="30">
        <v>3.3820000000000003E-2</v>
      </c>
      <c r="G50" s="19">
        <f t="shared" ref="G50:G52" si="6">E50*F50</f>
        <v>3.3820000000000003E-2</v>
      </c>
    </row>
    <row r="51" spans="1:7">
      <c r="A51" s="3" t="s">
        <v>14</v>
      </c>
      <c r="B51" s="3"/>
      <c r="C51" s="3"/>
      <c r="D51" s="3" t="s">
        <v>6</v>
      </c>
      <c r="E51" s="4">
        <v>2.0833330000000001E-2</v>
      </c>
      <c r="F51" s="32">
        <v>1.18</v>
      </c>
      <c r="G51" s="19">
        <f t="shared" si="6"/>
        <v>2.4583329399999999E-2</v>
      </c>
    </row>
    <row r="52" spans="1:7">
      <c r="A52" s="3" t="s">
        <v>14</v>
      </c>
      <c r="B52" s="11"/>
      <c r="C52" s="3"/>
      <c r="D52" s="3" t="s">
        <v>7</v>
      </c>
      <c r="E52" s="4">
        <v>1</v>
      </c>
      <c r="F52" s="3">
        <v>2.6612499999999996E-3</v>
      </c>
      <c r="G52" s="19">
        <f t="shared" si="6"/>
        <v>2.6612499999999996E-3</v>
      </c>
    </row>
    <row r="53" spans="1:7" ht="68">
      <c r="A53" s="16" t="s">
        <v>312</v>
      </c>
      <c r="B53" s="11" t="s">
        <v>311</v>
      </c>
      <c r="C53" s="3" t="s">
        <v>310</v>
      </c>
      <c r="D53" s="3"/>
      <c r="E53" s="4"/>
      <c r="F53" s="3"/>
      <c r="G53" s="20">
        <f>SUM(G49:G52)</f>
        <v>2.0770645794</v>
      </c>
    </row>
    <row r="54" spans="1:7">
      <c r="E54" s="7"/>
      <c r="G54" s="21"/>
    </row>
    <row r="55" spans="1:7">
      <c r="A55" s="2" t="s">
        <v>17</v>
      </c>
      <c r="B55" s="3"/>
      <c r="C55" s="3"/>
      <c r="D55" s="3" t="s">
        <v>18</v>
      </c>
      <c r="E55" s="4">
        <v>12</v>
      </c>
      <c r="F55" s="36">
        <v>0.2</v>
      </c>
      <c r="G55" s="19">
        <f>E55*F55</f>
        <v>2.4000000000000004</v>
      </c>
    </row>
    <row r="56" spans="1:7">
      <c r="A56" s="3" t="s">
        <v>17</v>
      </c>
      <c r="B56" s="3"/>
      <c r="C56" s="3"/>
      <c r="D56" s="3" t="s">
        <v>5</v>
      </c>
      <c r="E56" s="4">
        <v>1</v>
      </c>
      <c r="F56" s="30">
        <v>5.8291000000000003E-2</v>
      </c>
      <c r="G56" s="19">
        <f t="shared" ref="G56:G58" si="7">E56*F56</f>
        <v>5.8291000000000003E-2</v>
      </c>
    </row>
    <row r="57" spans="1:7">
      <c r="A57" s="3" t="s">
        <v>17</v>
      </c>
      <c r="B57" s="3"/>
      <c r="C57" s="3"/>
      <c r="D57" s="3" t="s">
        <v>6</v>
      </c>
      <c r="E57" s="4">
        <v>1.8518518518519E-2</v>
      </c>
      <c r="F57" s="32">
        <v>1.18</v>
      </c>
      <c r="G57" s="19">
        <f t="shared" si="7"/>
        <v>2.1851851851852417E-2</v>
      </c>
    </row>
    <row r="58" spans="1:7">
      <c r="A58" s="3" t="s">
        <v>17</v>
      </c>
      <c r="B58" s="3"/>
      <c r="C58" s="3"/>
      <c r="D58" s="3" t="s">
        <v>7</v>
      </c>
      <c r="E58" s="4">
        <v>1</v>
      </c>
      <c r="F58" s="3">
        <v>2.5000000000000001E-3</v>
      </c>
      <c r="G58" s="19">
        <f t="shared" si="7"/>
        <v>2.5000000000000001E-3</v>
      </c>
    </row>
    <row r="59" spans="1:7" ht="34">
      <c r="A59" s="16" t="s">
        <v>140</v>
      </c>
      <c r="B59" s="17" t="s">
        <v>63</v>
      </c>
      <c r="C59" s="17" t="s">
        <v>64</v>
      </c>
      <c r="D59" s="3"/>
      <c r="E59" s="4"/>
      <c r="F59" s="3"/>
      <c r="G59" s="20">
        <f>SUM(G55:G58)</f>
        <v>2.4826428518518528</v>
      </c>
    </row>
    <row r="60" spans="1:7">
      <c r="E60" s="7"/>
      <c r="G60" s="21"/>
    </row>
    <row r="61" spans="1:7">
      <c r="A61" s="2" t="s">
        <v>19</v>
      </c>
      <c r="B61" s="3"/>
      <c r="C61" s="3"/>
      <c r="D61" s="3" t="s">
        <v>18</v>
      </c>
      <c r="E61" s="4">
        <v>72</v>
      </c>
      <c r="F61" s="36">
        <v>0.2</v>
      </c>
      <c r="G61" s="19">
        <f>E61*F61</f>
        <v>14.4</v>
      </c>
    </row>
    <row r="62" spans="1:7">
      <c r="A62" s="3" t="s">
        <v>19</v>
      </c>
      <c r="B62" s="3"/>
      <c r="C62" s="3"/>
      <c r="D62" s="3" t="s">
        <v>6</v>
      </c>
      <c r="E62" s="4">
        <v>0.25</v>
      </c>
      <c r="F62" s="32">
        <v>1.18</v>
      </c>
      <c r="G62" s="19">
        <f t="shared" ref="G62:G63" si="8">E62*F62</f>
        <v>0.29499999999999998</v>
      </c>
    </row>
    <row r="63" spans="1:7">
      <c r="A63" s="3" t="s">
        <v>19</v>
      </c>
      <c r="B63" s="3"/>
      <c r="C63" s="3"/>
      <c r="D63" s="3" t="s">
        <v>7</v>
      </c>
      <c r="E63" s="4">
        <v>1</v>
      </c>
      <c r="F63" s="3">
        <v>2.5000000000000001E-3</v>
      </c>
      <c r="G63" s="19">
        <f t="shared" si="8"/>
        <v>2.5000000000000001E-3</v>
      </c>
    </row>
    <row r="64" spans="1:7" ht="34">
      <c r="A64" s="16" t="s">
        <v>139</v>
      </c>
      <c r="B64" s="17" t="s">
        <v>103</v>
      </c>
      <c r="C64" s="17" t="s">
        <v>104</v>
      </c>
      <c r="D64" s="3"/>
      <c r="E64" s="26"/>
      <c r="F64" s="3"/>
      <c r="G64" s="20">
        <f>SUM(G61:G63)</f>
        <v>14.6975</v>
      </c>
    </row>
    <row r="65" spans="1:7">
      <c r="E65" s="7"/>
      <c r="G65" s="21"/>
    </row>
    <row r="66" spans="1:7">
      <c r="A66" s="2" t="s">
        <v>20</v>
      </c>
      <c r="B66" s="3"/>
      <c r="C66" s="3"/>
      <c r="D66" s="3" t="s">
        <v>21</v>
      </c>
      <c r="E66" s="4">
        <v>6</v>
      </c>
      <c r="F66" s="36">
        <v>0.2</v>
      </c>
      <c r="G66" s="19">
        <f>E66*F66</f>
        <v>1.2000000000000002</v>
      </c>
    </row>
    <row r="67" spans="1:7">
      <c r="A67" s="3" t="s">
        <v>20</v>
      </c>
      <c r="B67" s="3"/>
      <c r="C67" s="3"/>
      <c r="D67" s="3" t="s">
        <v>5</v>
      </c>
      <c r="E67" s="4">
        <v>1</v>
      </c>
      <c r="F67" s="30">
        <v>5.8291000000000003E-2</v>
      </c>
      <c r="G67" s="19">
        <f t="shared" ref="G67:G69" si="9">E67*F67</f>
        <v>5.8291000000000003E-2</v>
      </c>
    </row>
    <row r="68" spans="1:7">
      <c r="A68" s="3" t="s">
        <v>20</v>
      </c>
      <c r="B68" s="3"/>
      <c r="C68" s="3"/>
      <c r="D68" s="3" t="s">
        <v>6</v>
      </c>
      <c r="E68" s="4">
        <v>0.01</v>
      </c>
      <c r="F68" s="32">
        <v>1.18</v>
      </c>
      <c r="G68" s="19">
        <f t="shared" si="9"/>
        <v>1.18E-2</v>
      </c>
    </row>
    <row r="69" spans="1:7">
      <c r="A69" s="3" t="s">
        <v>20</v>
      </c>
      <c r="B69" s="3"/>
      <c r="C69" s="3"/>
      <c r="D69" s="3" t="s">
        <v>7</v>
      </c>
      <c r="E69" s="4">
        <v>1</v>
      </c>
      <c r="F69" s="3">
        <v>2.5000000000000001E-3</v>
      </c>
      <c r="G69" s="19">
        <f t="shared" si="9"/>
        <v>2.5000000000000001E-3</v>
      </c>
    </row>
    <row r="70" spans="1:7" ht="34">
      <c r="A70" s="16" t="s">
        <v>138</v>
      </c>
      <c r="B70" s="17" t="s">
        <v>87</v>
      </c>
      <c r="C70" s="17" t="s">
        <v>88</v>
      </c>
      <c r="D70" s="3"/>
      <c r="E70" s="4"/>
      <c r="F70" s="3"/>
      <c r="G70" s="20">
        <f>SUM(G66:G69)</f>
        <v>1.2725910000000002</v>
      </c>
    </row>
    <row r="71" spans="1:7">
      <c r="E71" s="7"/>
      <c r="G71" s="21"/>
    </row>
    <row r="72" spans="1:7">
      <c r="A72" s="2" t="s">
        <v>22</v>
      </c>
      <c r="B72" s="3"/>
      <c r="C72" s="3"/>
      <c r="D72" s="3" t="s">
        <v>21</v>
      </c>
      <c r="E72" s="4">
        <v>72</v>
      </c>
      <c r="F72" s="36">
        <v>0.2</v>
      </c>
      <c r="G72" s="19">
        <f>E72*F72</f>
        <v>14.4</v>
      </c>
    </row>
    <row r="73" spans="1:7">
      <c r="A73" s="3" t="s">
        <v>22</v>
      </c>
      <c r="B73" s="3"/>
      <c r="C73" s="3"/>
      <c r="D73" s="3" t="s">
        <v>6</v>
      </c>
      <c r="E73" s="4">
        <v>0.25</v>
      </c>
      <c r="F73" s="32">
        <v>1.18</v>
      </c>
      <c r="G73" s="19">
        <f t="shared" ref="G73:G74" si="10">E73*F73</f>
        <v>0.29499999999999998</v>
      </c>
    </row>
    <row r="74" spans="1:7">
      <c r="A74" s="3" t="s">
        <v>22</v>
      </c>
      <c r="B74" s="3"/>
      <c r="C74" s="3"/>
      <c r="D74" s="3" t="s">
        <v>7</v>
      </c>
      <c r="E74" s="4">
        <v>1</v>
      </c>
      <c r="F74" s="3">
        <v>2.5000000000000001E-3</v>
      </c>
      <c r="G74" s="19">
        <f t="shared" si="10"/>
        <v>2.5000000000000001E-3</v>
      </c>
    </row>
    <row r="75" spans="1:7" ht="53" customHeight="1">
      <c r="A75" s="8" t="s">
        <v>137</v>
      </c>
      <c r="B75" s="3" t="s">
        <v>108</v>
      </c>
      <c r="C75" s="3" t="s">
        <v>109</v>
      </c>
      <c r="D75" s="3"/>
      <c r="E75" s="4"/>
      <c r="F75" s="3"/>
      <c r="G75" s="20">
        <f>SUM(G72:G74)</f>
        <v>14.6975</v>
      </c>
    </row>
    <row r="76" spans="1:7">
      <c r="A76" s="6"/>
      <c r="B76" s="6"/>
      <c r="C76" s="6"/>
      <c r="E76" s="27"/>
      <c r="G76" s="21"/>
    </row>
    <row r="77" spans="1:7">
      <c r="A77" s="9" t="s">
        <v>111</v>
      </c>
      <c r="B77" s="5"/>
      <c r="C77" s="5"/>
      <c r="D77" s="3" t="s">
        <v>116</v>
      </c>
      <c r="E77" s="4">
        <v>1</v>
      </c>
      <c r="F77" s="36">
        <v>2.83</v>
      </c>
      <c r="G77" s="19">
        <f>E77*F77</f>
        <v>2.83</v>
      </c>
    </row>
    <row r="78" spans="1:7">
      <c r="A78" s="10" t="s">
        <v>111</v>
      </c>
      <c r="C78" s="5"/>
      <c r="D78" s="3" t="s">
        <v>112</v>
      </c>
      <c r="E78" s="4">
        <v>1</v>
      </c>
      <c r="F78" s="36">
        <v>1.75</v>
      </c>
      <c r="G78" s="19">
        <f t="shared" ref="G78:G80" si="11">E78*F78</f>
        <v>1.75</v>
      </c>
    </row>
    <row r="79" spans="1:7">
      <c r="A79" s="10" t="s">
        <v>111</v>
      </c>
      <c r="B79" s="5"/>
      <c r="C79" s="5"/>
      <c r="D79" s="3" t="s">
        <v>6</v>
      </c>
      <c r="E79" s="4">
        <v>7.0000000000000007E-2</v>
      </c>
      <c r="F79" s="32">
        <v>1.18</v>
      </c>
      <c r="G79" s="19">
        <f t="shared" si="11"/>
        <v>8.2600000000000007E-2</v>
      </c>
    </row>
    <row r="80" spans="1:7">
      <c r="A80" s="10" t="s">
        <v>111</v>
      </c>
      <c r="B80" s="5"/>
      <c r="C80" s="5"/>
      <c r="D80" s="3" t="s">
        <v>7</v>
      </c>
      <c r="E80" s="4">
        <v>1</v>
      </c>
      <c r="F80" s="3">
        <v>2.5000000000000001E-3</v>
      </c>
      <c r="G80" s="19">
        <f t="shared" si="11"/>
        <v>2.5000000000000001E-3</v>
      </c>
    </row>
    <row r="81" spans="1:7" ht="68">
      <c r="A81" s="16" t="s">
        <v>135</v>
      </c>
      <c r="B81" s="17" t="s">
        <v>105</v>
      </c>
      <c r="C81" s="17" t="s">
        <v>106</v>
      </c>
      <c r="D81" s="3"/>
      <c r="E81" s="4"/>
      <c r="F81" s="3"/>
      <c r="G81" s="20">
        <f>SUM(G77:G80)</f>
        <v>4.6651000000000007</v>
      </c>
    </row>
    <row r="82" spans="1:7">
      <c r="E82" s="7"/>
      <c r="G82" s="21"/>
    </row>
    <row r="83" spans="1:7">
      <c r="A83" s="2" t="s">
        <v>23</v>
      </c>
      <c r="B83" s="3"/>
      <c r="C83" s="3"/>
      <c r="D83" s="3" t="s">
        <v>24</v>
      </c>
      <c r="E83" s="4">
        <v>2</v>
      </c>
      <c r="F83" s="36">
        <v>2.83</v>
      </c>
      <c r="G83" s="19">
        <f>E83*F83</f>
        <v>5.66</v>
      </c>
    </row>
    <row r="84" spans="1:7">
      <c r="A84" s="3" t="s">
        <v>23</v>
      </c>
      <c r="B84" s="3"/>
      <c r="C84" s="3"/>
      <c r="D84" s="3" t="s">
        <v>197</v>
      </c>
      <c r="E84" s="4">
        <v>1</v>
      </c>
      <c r="F84" s="3">
        <v>0.06</v>
      </c>
      <c r="G84" s="19">
        <f t="shared" ref="G84:G87" si="12">E84*F84</f>
        <v>0.06</v>
      </c>
    </row>
    <row r="85" spans="1:7">
      <c r="A85" s="3" t="s">
        <v>23</v>
      </c>
      <c r="B85" s="3"/>
      <c r="C85" s="3"/>
      <c r="D85" s="3" t="s">
        <v>16</v>
      </c>
      <c r="E85" s="4">
        <v>1</v>
      </c>
      <c r="F85" s="30">
        <v>3.3820000000000003E-2</v>
      </c>
      <c r="G85" s="19">
        <f t="shared" si="12"/>
        <v>3.3820000000000003E-2</v>
      </c>
    </row>
    <row r="86" spans="1:7">
      <c r="A86" s="3" t="s">
        <v>23</v>
      </c>
      <c r="B86" s="3"/>
      <c r="C86" s="3"/>
      <c r="D86" s="3" t="s">
        <v>6</v>
      </c>
      <c r="E86" s="4">
        <v>1.6666670000000001E-2</v>
      </c>
      <c r="F86" s="32">
        <v>1.18</v>
      </c>
      <c r="G86" s="19">
        <f t="shared" si="12"/>
        <v>1.9666670600000002E-2</v>
      </c>
    </row>
    <row r="87" spans="1:7">
      <c r="A87" s="3" t="s">
        <v>23</v>
      </c>
      <c r="B87" s="3"/>
      <c r="C87" s="3"/>
      <c r="D87" s="3" t="s">
        <v>7</v>
      </c>
      <c r="E87" s="4">
        <v>1</v>
      </c>
      <c r="F87" s="3">
        <v>2.5000000000000001E-3</v>
      </c>
      <c r="G87" s="19">
        <f t="shared" si="12"/>
        <v>2.5000000000000001E-3</v>
      </c>
    </row>
    <row r="88" spans="1:7" ht="49" customHeight="1">
      <c r="A88" s="16" t="s">
        <v>153</v>
      </c>
      <c r="B88" s="17" t="s">
        <v>95</v>
      </c>
      <c r="C88" s="17" t="s">
        <v>96</v>
      </c>
      <c r="D88" s="3"/>
      <c r="E88" s="4"/>
      <c r="F88" s="3"/>
      <c r="G88" s="20">
        <f>SUM(G83:G87)</f>
        <v>5.7759866706000009</v>
      </c>
    </row>
    <row r="89" spans="1:7">
      <c r="E89" s="7"/>
      <c r="G89" s="21"/>
    </row>
    <row r="90" spans="1:7">
      <c r="A90" s="2" t="s">
        <v>25</v>
      </c>
      <c r="B90" s="3"/>
      <c r="C90" s="3"/>
      <c r="D90" s="3" t="s">
        <v>24</v>
      </c>
      <c r="E90" s="4">
        <v>3</v>
      </c>
      <c r="F90" s="36">
        <v>2.83</v>
      </c>
      <c r="G90" s="19">
        <f>E90*F90</f>
        <v>8.49</v>
      </c>
    </row>
    <row r="91" spans="1:7">
      <c r="A91" s="3" t="s">
        <v>25</v>
      </c>
      <c r="B91" s="3"/>
      <c r="C91" s="3"/>
      <c r="D91" s="3" t="s">
        <v>197</v>
      </c>
      <c r="E91" s="4">
        <v>1</v>
      </c>
      <c r="F91" s="3">
        <v>0.06</v>
      </c>
      <c r="G91" s="19">
        <f t="shared" ref="G91:G94" si="13">E91*F91</f>
        <v>0.06</v>
      </c>
    </row>
    <row r="92" spans="1:7">
      <c r="A92" s="3" t="s">
        <v>25</v>
      </c>
      <c r="B92" s="3"/>
      <c r="C92" s="3"/>
      <c r="D92" s="3" t="s">
        <v>16</v>
      </c>
      <c r="E92" s="4">
        <v>1</v>
      </c>
      <c r="F92" s="30">
        <v>3.3820000000000003E-2</v>
      </c>
      <c r="G92" s="19">
        <f t="shared" si="13"/>
        <v>3.3820000000000003E-2</v>
      </c>
    </row>
    <row r="93" spans="1:7">
      <c r="A93" s="3" t="s">
        <v>25</v>
      </c>
      <c r="B93" s="3"/>
      <c r="C93" s="3"/>
      <c r="D93" s="3" t="s">
        <v>6</v>
      </c>
      <c r="E93" s="4">
        <v>4.1666670000000003E-2</v>
      </c>
      <c r="F93" s="32">
        <v>1.18</v>
      </c>
      <c r="G93" s="19">
        <f t="shared" si="13"/>
        <v>4.9166670600000004E-2</v>
      </c>
    </row>
    <row r="94" spans="1:7">
      <c r="A94" s="3" t="s">
        <v>25</v>
      </c>
      <c r="B94" s="3"/>
      <c r="C94" s="3"/>
      <c r="D94" s="3" t="s">
        <v>7</v>
      </c>
      <c r="E94" s="4">
        <v>1</v>
      </c>
      <c r="F94" s="3">
        <v>2.5000000000000001E-3</v>
      </c>
      <c r="G94" s="19">
        <f t="shared" si="13"/>
        <v>2.5000000000000001E-3</v>
      </c>
    </row>
    <row r="95" spans="1:7" ht="62" customHeight="1">
      <c r="A95" s="16" t="s">
        <v>154</v>
      </c>
      <c r="B95" s="17" t="s">
        <v>97</v>
      </c>
      <c r="C95" s="17" t="s">
        <v>98</v>
      </c>
      <c r="D95" s="3"/>
      <c r="E95" s="4"/>
      <c r="F95" s="3"/>
      <c r="G95" s="20">
        <f>SUM(G90:G94)</f>
        <v>8.6354866706000006</v>
      </c>
    </row>
    <row r="96" spans="1:7">
      <c r="E96" s="7"/>
      <c r="G96" s="21"/>
    </row>
    <row r="97" spans="1:7">
      <c r="A97" s="2" t="s">
        <v>26</v>
      </c>
      <c r="B97" s="3"/>
      <c r="C97" s="3"/>
      <c r="D97" s="3" t="s">
        <v>113</v>
      </c>
      <c r="E97" s="4">
        <v>2</v>
      </c>
      <c r="F97" s="36">
        <v>1.75</v>
      </c>
      <c r="G97" s="19">
        <f>E97*F97</f>
        <v>3.5</v>
      </c>
    </row>
    <row r="98" spans="1:7">
      <c r="A98" s="3" t="s">
        <v>26</v>
      </c>
      <c r="B98" s="3"/>
      <c r="C98" s="3"/>
      <c r="D98" s="3" t="s">
        <v>16</v>
      </c>
      <c r="E98" s="4">
        <v>1</v>
      </c>
      <c r="F98" s="30">
        <v>3.3820000000000003E-2</v>
      </c>
      <c r="G98" s="19">
        <f t="shared" ref="G98:G100" si="14">E98*F98</f>
        <v>3.3820000000000003E-2</v>
      </c>
    </row>
    <row r="99" spans="1:7">
      <c r="A99" s="3" t="s">
        <v>26</v>
      </c>
      <c r="B99" s="3"/>
      <c r="C99" s="3"/>
      <c r="D99" s="3" t="s">
        <v>6</v>
      </c>
      <c r="E99" s="4">
        <v>3.3333330000000001E-2</v>
      </c>
      <c r="F99" s="32">
        <v>1.18</v>
      </c>
      <c r="G99" s="19">
        <f t="shared" si="14"/>
        <v>3.9333329399999999E-2</v>
      </c>
    </row>
    <row r="100" spans="1:7">
      <c r="A100" s="3" t="s">
        <v>26</v>
      </c>
      <c r="B100" s="3"/>
      <c r="C100" s="3"/>
      <c r="D100" s="3" t="s">
        <v>7</v>
      </c>
      <c r="E100" s="4">
        <v>1</v>
      </c>
      <c r="F100" s="3">
        <v>2.5000000000000001E-3</v>
      </c>
      <c r="G100" s="19">
        <f t="shared" si="14"/>
        <v>2.5000000000000001E-3</v>
      </c>
    </row>
    <row r="101" spans="1:7" ht="68">
      <c r="A101" s="16" t="s">
        <v>136</v>
      </c>
      <c r="B101" s="17" t="s">
        <v>85</v>
      </c>
      <c r="C101" s="17" t="s">
        <v>86</v>
      </c>
      <c r="D101" s="3"/>
      <c r="E101" s="26"/>
      <c r="F101" s="3"/>
      <c r="G101" s="20">
        <f>SUM(G97:G100)</f>
        <v>3.5756533293999997</v>
      </c>
    </row>
    <row r="102" spans="1:7">
      <c r="E102" s="27"/>
      <c r="G102" s="21"/>
    </row>
    <row r="103" spans="1:7">
      <c r="E103" s="7"/>
      <c r="G103" s="21"/>
    </row>
    <row r="104" spans="1:7">
      <c r="A104" s="2" t="s">
        <v>27</v>
      </c>
      <c r="B104" s="3" t="s">
        <v>114</v>
      </c>
      <c r="C104" s="3"/>
      <c r="D104" s="3" t="s">
        <v>28</v>
      </c>
      <c r="E104" s="4">
        <v>10</v>
      </c>
      <c r="F104" s="36">
        <v>0.46</v>
      </c>
      <c r="G104" s="19">
        <f>E104*F104</f>
        <v>4.6000000000000005</v>
      </c>
    </row>
    <row r="105" spans="1:7">
      <c r="A105" s="3" t="s">
        <v>27</v>
      </c>
      <c r="B105" s="3"/>
      <c r="C105" s="3"/>
      <c r="D105" s="3" t="s">
        <v>5</v>
      </c>
      <c r="E105" s="4">
        <v>1</v>
      </c>
      <c r="F105" s="30">
        <v>5.8291000000000003E-2</v>
      </c>
      <c r="G105" s="19">
        <f t="shared" ref="G105:G107" si="15">E105*F105</f>
        <v>5.8291000000000003E-2</v>
      </c>
    </row>
    <row r="106" spans="1:7">
      <c r="A106" s="3" t="s">
        <v>27</v>
      </c>
      <c r="B106" s="3"/>
      <c r="C106" s="3"/>
      <c r="D106" s="3" t="s">
        <v>367</v>
      </c>
      <c r="E106" s="4">
        <v>1.428571E-2</v>
      </c>
      <c r="F106" s="3">
        <v>1.18</v>
      </c>
      <c r="G106" s="19">
        <f t="shared" si="15"/>
        <v>1.6857137799999998E-2</v>
      </c>
    </row>
    <row r="107" spans="1:7">
      <c r="A107" s="3" t="s">
        <v>27</v>
      </c>
      <c r="B107" s="3"/>
      <c r="C107" s="3"/>
      <c r="D107" s="3" t="s">
        <v>7</v>
      </c>
      <c r="E107" s="4">
        <v>1</v>
      </c>
      <c r="F107" s="3">
        <v>2.5000000000000001E-3</v>
      </c>
      <c r="G107" s="19">
        <f t="shared" si="15"/>
        <v>2.5000000000000001E-3</v>
      </c>
    </row>
    <row r="108" spans="1:7" ht="68">
      <c r="A108" s="16" t="s">
        <v>128</v>
      </c>
      <c r="B108" s="17" t="s">
        <v>69</v>
      </c>
      <c r="C108" s="17" t="s">
        <v>70</v>
      </c>
      <c r="D108" s="3"/>
      <c r="E108" s="4"/>
      <c r="F108" s="3"/>
      <c r="G108" s="20">
        <f>SUM(G104:G107)</f>
        <v>4.6776481378000003</v>
      </c>
    </row>
    <row r="109" spans="1:7">
      <c r="E109" s="7"/>
      <c r="G109" s="21"/>
    </row>
    <row r="110" spans="1:7">
      <c r="A110" s="2" t="s">
        <v>29</v>
      </c>
      <c r="B110" s="3"/>
      <c r="C110" s="3"/>
      <c r="D110" s="3" t="s">
        <v>169</v>
      </c>
      <c r="E110" s="4">
        <v>1</v>
      </c>
      <c r="F110" s="36">
        <v>3.31</v>
      </c>
      <c r="G110" s="19">
        <f>E110*F110</f>
        <v>3.31</v>
      </c>
    </row>
    <row r="111" spans="1:7" ht="85">
      <c r="A111" s="16" t="s">
        <v>107</v>
      </c>
      <c r="B111" s="17" t="s">
        <v>59</v>
      </c>
      <c r="C111" s="17" t="s">
        <v>60</v>
      </c>
      <c r="D111" s="3"/>
      <c r="E111" s="4"/>
      <c r="F111" s="3"/>
      <c r="G111" s="20">
        <f>SUM(G110)</f>
        <v>3.31</v>
      </c>
    </row>
    <row r="112" spans="1:7">
      <c r="E112" s="7"/>
      <c r="G112" s="21"/>
    </row>
    <row r="113" spans="1:7">
      <c r="A113" s="2" t="s">
        <v>30</v>
      </c>
      <c r="B113" s="3"/>
      <c r="C113" s="3"/>
      <c r="D113" s="3" t="s">
        <v>169</v>
      </c>
      <c r="E113" s="4">
        <v>2</v>
      </c>
      <c r="F113" s="36">
        <v>3.31</v>
      </c>
      <c r="G113" s="19">
        <f>E113*F113</f>
        <v>6.62</v>
      </c>
    </row>
    <row r="114" spans="1:7">
      <c r="A114" s="3" t="s">
        <v>30</v>
      </c>
      <c r="B114" s="3" t="s">
        <v>292</v>
      </c>
      <c r="C114" s="3" t="s">
        <v>76</v>
      </c>
      <c r="D114" s="3" t="s">
        <v>5</v>
      </c>
      <c r="E114" s="4">
        <v>1</v>
      </c>
      <c r="F114" s="30">
        <v>5.8291000000000003E-2</v>
      </c>
      <c r="G114" s="19">
        <f t="shared" ref="G114:G115" si="16">E114*F114</f>
        <v>5.8291000000000003E-2</v>
      </c>
    </row>
    <row r="115" spans="1:7">
      <c r="A115" s="3" t="s">
        <v>30</v>
      </c>
      <c r="B115" s="3"/>
      <c r="C115" s="11"/>
      <c r="D115" s="3" t="s">
        <v>7</v>
      </c>
      <c r="E115" s="4">
        <v>1</v>
      </c>
      <c r="F115" s="3">
        <v>2.5000000000000001E-3</v>
      </c>
      <c r="G115" s="19">
        <f t="shared" si="16"/>
        <v>2.5000000000000001E-3</v>
      </c>
    </row>
    <row r="116" spans="1:7" ht="68">
      <c r="A116" s="16" t="s">
        <v>134</v>
      </c>
      <c r="B116" s="17" t="s">
        <v>75</v>
      </c>
      <c r="C116" s="17" t="s">
        <v>76</v>
      </c>
      <c r="D116" s="3"/>
      <c r="E116" s="4"/>
      <c r="F116" s="3"/>
      <c r="G116" s="20">
        <f>SUM(G113:G115)</f>
        <v>6.6807910000000001</v>
      </c>
    </row>
    <row r="117" spans="1:7">
      <c r="A117" s="22"/>
      <c r="B117" s="23"/>
      <c r="C117" s="23"/>
      <c r="E117" s="7"/>
      <c r="G117" s="24"/>
    </row>
    <row r="118" spans="1:7">
      <c r="A118" s="2" t="s">
        <v>313</v>
      </c>
      <c r="B118" s="3"/>
      <c r="C118" s="3"/>
      <c r="D118" s="3" t="s">
        <v>313</v>
      </c>
      <c r="E118" s="4">
        <v>1</v>
      </c>
      <c r="F118" s="36">
        <v>6.15</v>
      </c>
      <c r="G118" s="19">
        <f>E118*F118</f>
        <v>6.15</v>
      </c>
    </row>
    <row r="119" spans="1:7" ht="68">
      <c r="A119" s="16" t="s">
        <v>316</v>
      </c>
      <c r="B119" s="16" t="s">
        <v>314</v>
      </c>
      <c r="C119" s="16" t="s">
        <v>315</v>
      </c>
      <c r="D119" s="3"/>
      <c r="E119" s="4"/>
      <c r="F119" s="3"/>
      <c r="G119" s="20">
        <f>SUM(G118:G118)</f>
        <v>6.15</v>
      </c>
    </row>
    <row r="120" spans="1:7">
      <c r="E120" s="7"/>
      <c r="G120" s="21"/>
    </row>
    <row r="121" spans="1:7">
      <c r="A121" s="2" t="s">
        <v>31</v>
      </c>
      <c r="B121" s="3"/>
      <c r="C121" s="3"/>
      <c r="D121" s="3" t="s">
        <v>24</v>
      </c>
      <c r="E121" s="4">
        <v>1</v>
      </c>
      <c r="F121" s="36">
        <v>2.83</v>
      </c>
      <c r="G121" s="19">
        <f>E121*F121</f>
        <v>2.83</v>
      </c>
    </row>
    <row r="122" spans="1:7">
      <c r="A122" s="3" t="s">
        <v>31</v>
      </c>
      <c r="B122" s="3"/>
      <c r="C122" s="3"/>
      <c r="D122" s="3" t="s">
        <v>32</v>
      </c>
      <c r="E122" s="4">
        <v>1</v>
      </c>
      <c r="F122" s="36">
        <v>3.13</v>
      </c>
      <c r="G122" s="19">
        <f t="shared" ref="G122:G126" si="17">E122*F122</f>
        <v>3.13</v>
      </c>
    </row>
    <row r="123" spans="1:7">
      <c r="A123" s="3" t="s">
        <v>31</v>
      </c>
      <c r="B123" s="3"/>
      <c r="C123" s="3"/>
      <c r="D123" s="3" t="s">
        <v>197</v>
      </c>
      <c r="E123" s="4">
        <v>1</v>
      </c>
      <c r="F123" s="3">
        <v>0.06</v>
      </c>
      <c r="G123" s="19">
        <f t="shared" si="17"/>
        <v>0.06</v>
      </c>
    </row>
    <row r="124" spans="1:7">
      <c r="A124" s="3" t="s">
        <v>31</v>
      </c>
      <c r="B124" s="3"/>
      <c r="C124" s="3"/>
      <c r="D124" s="3" t="s">
        <v>5</v>
      </c>
      <c r="E124" s="4">
        <v>1</v>
      </c>
      <c r="F124" s="30">
        <v>5.8291000000000003E-2</v>
      </c>
      <c r="G124" s="19">
        <f t="shared" si="17"/>
        <v>5.8291000000000003E-2</v>
      </c>
    </row>
    <row r="125" spans="1:7">
      <c r="A125" s="3" t="s">
        <v>31</v>
      </c>
      <c r="B125" s="3"/>
      <c r="C125" s="3"/>
      <c r="D125" s="3" t="s">
        <v>6</v>
      </c>
      <c r="E125" s="4">
        <v>5.5555559999999997E-2</v>
      </c>
      <c r="F125" s="32">
        <v>1.18</v>
      </c>
      <c r="G125" s="19">
        <f t="shared" si="17"/>
        <v>6.5555560799999996E-2</v>
      </c>
    </row>
    <row r="126" spans="1:7">
      <c r="A126" s="3" t="s">
        <v>31</v>
      </c>
      <c r="B126" s="3"/>
      <c r="C126" s="3"/>
      <c r="D126" s="3" t="s">
        <v>7</v>
      </c>
      <c r="E126" s="4">
        <v>1</v>
      </c>
      <c r="F126" s="3">
        <v>2.5000000000000001E-3</v>
      </c>
      <c r="G126" s="19">
        <f t="shared" si="17"/>
        <v>2.5000000000000001E-3</v>
      </c>
    </row>
    <row r="127" spans="1:7" ht="51">
      <c r="A127" s="16" t="s">
        <v>133</v>
      </c>
      <c r="B127" s="17" t="s">
        <v>61</v>
      </c>
      <c r="C127" s="17" t="s">
        <v>62</v>
      </c>
      <c r="D127" s="3"/>
      <c r="E127" s="4"/>
      <c r="F127" s="3"/>
      <c r="G127" s="20">
        <f>SUM(G121:G126)</f>
        <v>6.1463465607999996</v>
      </c>
    </row>
    <row r="128" spans="1:7">
      <c r="E128" s="7"/>
      <c r="G128" s="21"/>
    </row>
    <row r="129" spans="1:7">
      <c r="A129" s="2" t="s">
        <v>33</v>
      </c>
      <c r="B129" s="3"/>
      <c r="C129" s="3"/>
      <c r="D129" s="3" t="s">
        <v>34</v>
      </c>
      <c r="E129" s="4">
        <v>1</v>
      </c>
      <c r="F129" s="36">
        <v>0.78</v>
      </c>
      <c r="G129" s="19">
        <f>E129*F129</f>
        <v>0.78</v>
      </c>
    </row>
    <row r="130" spans="1:7">
      <c r="A130" s="3" t="s">
        <v>33</v>
      </c>
      <c r="B130" s="3"/>
      <c r="C130" s="3"/>
      <c r="D130" s="3" t="s">
        <v>35</v>
      </c>
      <c r="E130" s="4">
        <v>1</v>
      </c>
      <c r="F130" s="36">
        <v>0.6</v>
      </c>
      <c r="G130" s="19">
        <f t="shared" ref="G130:G133" si="18">E130*F130</f>
        <v>0.6</v>
      </c>
    </row>
    <row r="131" spans="1:7">
      <c r="A131" s="3" t="s">
        <v>33</v>
      </c>
      <c r="B131" s="3"/>
      <c r="C131" s="3"/>
      <c r="D131" s="3" t="s">
        <v>197</v>
      </c>
      <c r="E131" s="4">
        <v>1</v>
      </c>
      <c r="F131" s="3">
        <v>0.06</v>
      </c>
      <c r="G131" s="19">
        <f t="shared" si="18"/>
        <v>0.06</v>
      </c>
    </row>
    <row r="132" spans="1:7">
      <c r="A132" s="3" t="s">
        <v>33</v>
      </c>
      <c r="B132" s="3"/>
      <c r="C132" s="3"/>
      <c r="D132" s="3" t="s">
        <v>6</v>
      </c>
      <c r="E132" s="4">
        <v>1.4999999999999999E-2</v>
      </c>
      <c r="F132" s="32">
        <v>1.18</v>
      </c>
      <c r="G132" s="19">
        <f t="shared" si="18"/>
        <v>1.7699999999999997E-2</v>
      </c>
    </row>
    <row r="133" spans="1:7">
      <c r="A133" s="3" t="s">
        <v>33</v>
      </c>
      <c r="B133" s="3"/>
      <c r="C133" s="3"/>
      <c r="D133" s="3" t="s">
        <v>16</v>
      </c>
      <c r="E133" s="4">
        <v>1</v>
      </c>
      <c r="F133" s="30">
        <v>3.3820000000000003E-2</v>
      </c>
      <c r="G133" s="19">
        <f t="shared" si="18"/>
        <v>3.3820000000000003E-2</v>
      </c>
    </row>
    <row r="134" spans="1:7" ht="68">
      <c r="A134" s="16" t="s">
        <v>132</v>
      </c>
      <c r="B134" s="17" t="s">
        <v>67</v>
      </c>
      <c r="C134" s="17" t="s">
        <v>68</v>
      </c>
      <c r="D134" s="3"/>
      <c r="E134" s="4"/>
      <c r="F134" s="3"/>
      <c r="G134" s="20">
        <f>SUM(G129:G133)</f>
        <v>1.49152</v>
      </c>
    </row>
    <row r="135" spans="1:7">
      <c r="E135" s="7"/>
      <c r="G135" s="21"/>
    </row>
    <row r="136" spans="1:7">
      <c r="A136" s="2" t="s">
        <v>36</v>
      </c>
      <c r="B136" s="3"/>
      <c r="C136" s="3"/>
      <c r="D136" s="3" t="s">
        <v>34</v>
      </c>
      <c r="E136" s="4">
        <v>2</v>
      </c>
      <c r="F136" s="36">
        <v>0.78</v>
      </c>
      <c r="G136" s="19">
        <f>E136*F136</f>
        <v>1.56</v>
      </c>
    </row>
    <row r="137" spans="1:7">
      <c r="A137" s="3" t="s">
        <v>36</v>
      </c>
      <c r="B137" s="3"/>
      <c r="C137" s="3"/>
      <c r="D137" s="3" t="s">
        <v>35</v>
      </c>
      <c r="E137" s="4">
        <v>1</v>
      </c>
      <c r="F137" s="36">
        <v>0.6</v>
      </c>
      <c r="G137" s="19">
        <f t="shared" ref="G137:G141" si="19">E137*F137</f>
        <v>0.6</v>
      </c>
    </row>
    <row r="138" spans="1:7">
      <c r="A138" s="3" t="s">
        <v>36</v>
      </c>
      <c r="B138" s="3"/>
      <c r="C138" s="3"/>
      <c r="D138" s="3" t="s">
        <v>197</v>
      </c>
      <c r="E138" s="4">
        <v>1</v>
      </c>
      <c r="F138" s="3">
        <v>0.06</v>
      </c>
      <c r="G138" s="19">
        <f t="shared" si="19"/>
        <v>0.06</v>
      </c>
    </row>
    <row r="139" spans="1:7">
      <c r="A139" s="3" t="s">
        <v>36</v>
      </c>
      <c r="B139" s="3"/>
      <c r="C139" s="3"/>
      <c r="D139" s="3" t="s">
        <v>16</v>
      </c>
      <c r="E139" s="4">
        <v>1</v>
      </c>
      <c r="F139" s="30">
        <v>3.3820000000000003E-2</v>
      </c>
      <c r="G139" s="19">
        <f t="shared" si="19"/>
        <v>3.3820000000000003E-2</v>
      </c>
    </row>
    <row r="140" spans="1:7">
      <c r="A140" s="3" t="s">
        <v>36</v>
      </c>
      <c r="B140" s="3"/>
      <c r="C140" s="3"/>
      <c r="D140" s="3" t="s">
        <v>6</v>
      </c>
      <c r="E140" s="4">
        <v>0.02</v>
      </c>
      <c r="F140" s="32">
        <v>1.18</v>
      </c>
      <c r="G140" s="19">
        <f t="shared" si="19"/>
        <v>2.3599999999999999E-2</v>
      </c>
    </row>
    <row r="141" spans="1:7">
      <c r="A141" s="3" t="s">
        <v>36</v>
      </c>
      <c r="B141" s="3"/>
      <c r="C141" s="3"/>
      <c r="D141" s="3" t="s">
        <v>7</v>
      </c>
      <c r="E141" s="4">
        <v>1</v>
      </c>
      <c r="F141" s="3">
        <v>2.5000000000000001E-3</v>
      </c>
      <c r="G141" s="19">
        <f t="shared" si="19"/>
        <v>2.5000000000000001E-3</v>
      </c>
    </row>
    <row r="142" spans="1:7" ht="68">
      <c r="A142" s="16" t="s">
        <v>131</v>
      </c>
      <c r="B142" s="17" t="s">
        <v>55</v>
      </c>
      <c r="C142" s="17" t="s">
        <v>56</v>
      </c>
      <c r="D142" s="3"/>
      <c r="E142" s="4"/>
      <c r="F142" s="3"/>
      <c r="G142" s="20">
        <f>SUM(G136:G141)</f>
        <v>2.2799200000000002</v>
      </c>
    </row>
    <row r="143" spans="1:7">
      <c r="E143" s="7"/>
      <c r="G143" s="21"/>
    </row>
    <row r="144" spans="1:7">
      <c r="A144" s="2" t="s">
        <v>37</v>
      </c>
      <c r="B144" s="3"/>
      <c r="C144" s="3"/>
      <c r="D144" s="3" t="s">
        <v>34</v>
      </c>
      <c r="E144" s="4">
        <v>4</v>
      </c>
      <c r="F144" s="36">
        <v>0.78</v>
      </c>
      <c r="G144" s="19">
        <f>E144*F144</f>
        <v>3.12</v>
      </c>
    </row>
    <row r="145" spans="1:7">
      <c r="A145" s="3" t="s">
        <v>37</v>
      </c>
      <c r="B145" s="3"/>
      <c r="C145" s="3"/>
      <c r="D145" s="3" t="s">
        <v>35</v>
      </c>
      <c r="E145" s="4">
        <v>2</v>
      </c>
      <c r="F145" s="36">
        <v>0.6</v>
      </c>
      <c r="G145" s="19">
        <f t="shared" ref="G145:G148" si="20">E145*F145</f>
        <v>1.2</v>
      </c>
    </row>
    <row r="146" spans="1:7">
      <c r="A146" s="3" t="s">
        <v>37</v>
      </c>
      <c r="B146" s="3"/>
      <c r="C146" s="3"/>
      <c r="D146" s="3" t="s">
        <v>16</v>
      </c>
      <c r="E146" s="4">
        <v>1</v>
      </c>
      <c r="F146" s="30">
        <v>3.3820000000000003E-2</v>
      </c>
      <c r="G146" s="19">
        <f t="shared" si="20"/>
        <v>3.3820000000000003E-2</v>
      </c>
    </row>
    <row r="147" spans="1:7">
      <c r="A147" s="3" t="s">
        <v>37</v>
      </c>
      <c r="B147" s="3"/>
      <c r="C147" s="3"/>
      <c r="D147" s="3" t="s">
        <v>6</v>
      </c>
      <c r="E147" s="4">
        <v>0.03</v>
      </c>
      <c r="F147" s="32">
        <v>1.18</v>
      </c>
      <c r="G147" s="19">
        <f t="shared" si="20"/>
        <v>3.5399999999999994E-2</v>
      </c>
    </row>
    <row r="148" spans="1:7">
      <c r="A148" s="3" t="s">
        <v>37</v>
      </c>
      <c r="B148" s="3"/>
      <c r="C148" s="3"/>
      <c r="D148" s="3" t="s">
        <v>197</v>
      </c>
      <c r="E148" s="4">
        <v>1</v>
      </c>
      <c r="F148" s="3">
        <v>0.06</v>
      </c>
      <c r="G148" s="19">
        <f t="shared" si="20"/>
        <v>0.06</v>
      </c>
    </row>
    <row r="149" spans="1:7" ht="68">
      <c r="A149" s="16" t="s">
        <v>130</v>
      </c>
      <c r="B149" s="17" t="s">
        <v>77</v>
      </c>
      <c r="C149" s="17" t="s">
        <v>78</v>
      </c>
      <c r="D149" s="3"/>
      <c r="E149" s="4"/>
      <c r="F149" s="3"/>
      <c r="G149" s="20">
        <f>SUM(G144:G148)</f>
        <v>4.4492200000000004</v>
      </c>
    </row>
    <row r="150" spans="1:7">
      <c r="A150" s="22"/>
      <c r="B150" s="23"/>
      <c r="C150" s="23"/>
      <c r="E150" s="7"/>
      <c r="G150" s="24"/>
    </row>
    <row r="151" spans="1:7">
      <c r="A151" s="2" t="s">
        <v>33</v>
      </c>
      <c r="B151" s="3"/>
      <c r="C151" s="3"/>
      <c r="D151" s="3" t="s">
        <v>34</v>
      </c>
      <c r="E151" s="4">
        <v>1</v>
      </c>
      <c r="F151" s="36">
        <v>0.78</v>
      </c>
      <c r="G151" s="19">
        <f>E151*F151</f>
        <v>0.78</v>
      </c>
    </row>
    <row r="152" spans="1:7">
      <c r="A152" s="3" t="s">
        <v>33</v>
      </c>
      <c r="B152" s="3"/>
      <c r="C152" s="3"/>
      <c r="D152" s="3" t="s">
        <v>35</v>
      </c>
      <c r="E152" s="4">
        <v>1</v>
      </c>
      <c r="F152" s="36">
        <v>0.6</v>
      </c>
      <c r="G152" s="19">
        <f t="shared" ref="G152:G155" si="21">E152*F152</f>
        <v>0.6</v>
      </c>
    </row>
    <row r="153" spans="1:7">
      <c r="A153" s="3" t="s">
        <v>33</v>
      </c>
      <c r="B153" s="3"/>
      <c r="C153" s="3"/>
      <c r="D153" s="3" t="s">
        <v>16</v>
      </c>
      <c r="E153" s="4">
        <v>1</v>
      </c>
      <c r="F153" s="30">
        <v>3.3820000000000003E-2</v>
      </c>
      <c r="G153" s="19">
        <f t="shared" si="21"/>
        <v>3.3820000000000003E-2</v>
      </c>
    </row>
    <row r="154" spans="1:7">
      <c r="A154" s="3" t="s">
        <v>33</v>
      </c>
      <c r="B154" s="3"/>
      <c r="C154" s="3"/>
      <c r="D154" s="3" t="s">
        <v>7</v>
      </c>
      <c r="E154" s="4">
        <v>1</v>
      </c>
      <c r="F154" s="3">
        <v>2.5000000000000001E-3</v>
      </c>
      <c r="G154" s="19">
        <f t="shared" si="21"/>
        <v>2.5000000000000001E-3</v>
      </c>
    </row>
    <row r="155" spans="1:7">
      <c r="A155" s="3" t="s">
        <v>33</v>
      </c>
      <c r="B155" s="3"/>
      <c r="C155" s="3"/>
      <c r="D155" s="3" t="s">
        <v>197</v>
      </c>
      <c r="E155" s="4">
        <v>1</v>
      </c>
      <c r="F155" s="3">
        <v>0.06</v>
      </c>
      <c r="G155" s="19">
        <f t="shared" si="21"/>
        <v>0.06</v>
      </c>
    </row>
    <row r="156" spans="1:7" ht="68">
      <c r="A156" s="16" t="s">
        <v>297</v>
      </c>
      <c r="B156" s="17" t="s">
        <v>298</v>
      </c>
      <c r="C156" s="17" t="s">
        <v>299</v>
      </c>
      <c r="D156" s="3"/>
      <c r="E156" s="4"/>
      <c r="F156" s="3"/>
      <c r="G156" s="20">
        <f>SUM(G151:G155)</f>
        <v>1.4763199999999999</v>
      </c>
    </row>
    <row r="157" spans="1:7">
      <c r="E157" s="7"/>
      <c r="G157" s="21"/>
    </row>
    <row r="158" spans="1:7">
      <c r="A158" s="2" t="s">
        <v>38</v>
      </c>
      <c r="B158" s="3"/>
      <c r="C158" s="3"/>
      <c r="D158" s="3" t="s">
        <v>35</v>
      </c>
      <c r="E158" s="4">
        <v>4</v>
      </c>
      <c r="F158" s="36">
        <v>0.6</v>
      </c>
      <c r="G158" s="19">
        <f>E158*F158</f>
        <v>2.4</v>
      </c>
    </row>
    <row r="159" spans="1:7">
      <c r="A159" s="3" t="s">
        <v>38</v>
      </c>
      <c r="B159" s="3"/>
      <c r="C159" s="3"/>
      <c r="D159" s="3" t="s">
        <v>16</v>
      </c>
      <c r="E159" s="4">
        <v>1</v>
      </c>
      <c r="F159" s="30">
        <v>3.3820000000000003E-2</v>
      </c>
      <c r="G159" s="19">
        <f t="shared" ref="G159:G162" si="22">E159*F159</f>
        <v>3.3820000000000003E-2</v>
      </c>
    </row>
    <row r="160" spans="1:7">
      <c r="A160" s="3" t="s">
        <v>38</v>
      </c>
      <c r="B160" s="3"/>
      <c r="C160" s="3"/>
      <c r="D160" s="3" t="s">
        <v>6</v>
      </c>
      <c r="E160" s="4">
        <v>1.3333333330000001E-2</v>
      </c>
      <c r="F160" s="32">
        <v>1.18</v>
      </c>
      <c r="G160" s="19">
        <f t="shared" si="22"/>
        <v>1.5733333329399999E-2</v>
      </c>
    </row>
    <row r="161" spans="1:7">
      <c r="A161" s="3" t="s">
        <v>38</v>
      </c>
      <c r="B161" s="3"/>
      <c r="C161" s="3"/>
      <c r="D161" s="3" t="s">
        <v>197</v>
      </c>
      <c r="E161" s="4">
        <v>1</v>
      </c>
      <c r="F161" s="3">
        <v>0.06</v>
      </c>
      <c r="G161" s="19">
        <f t="shared" si="22"/>
        <v>0.06</v>
      </c>
    </row>
    <row r="162" spans="1:7">
      <c r="A162" s="3" t="s">
        <v>38</v>
      </c>
      <c r="B162" s="3"/>
      <c r="C162" s="3"/>
      <c r="D162" s="3" t="s">
        <v>7</v>
      </c>
      <c r="E162" s="4">
        <v>1</v>
      </c>
      <c r="F162" s="3">
        <v>2.5000000000000001E-3</v>
      </c>
      <c r="G162" s="19">
        <f t="shared" si="22"/>
        <v>2.5000000000000001E-3</v>
      </c>
    </row>
    <row r="163" spans="1:7" ht="51">
      <c r="A163" s="16" t="s">
        <v>129</v>
      </c>
      <c r="B163" s="17" t="s">
        <v>79</v>
      </c>
      <c r="C163" s="17" t="s">
        <v>80</v>
      </c>
      <c r="D163" s="3"/>
      <c r="E163" s="4"/>
      <c r="F163" s="3"/>
      <c r="G163" s="20">
        <f>SUM(G158:G162)</f>
        <v>2.5120533333294</v>
      </c>
    </row>
    <row r="164" spans="1:7">
      <c r="A164" s="22"/>
      <c r="B164" s="23"/>
      <c r="C164" s="23"/>
      <c r="E164" s="7"/>
      <c r="G164" s="24"/>
    </row>
    <row r="165" spans="1:7">
      <c r="A165" s="2" t="s">
        <v>275</v>
      </c>
      <c r="B165" s="3"/>
      <c r="C165" s="3"/>
      <c r="D165" s="3" t="s">
        <v>276</v>
      </c>
      <c r="E165" s="4">
        <v>1</v>
      </c>
      <c r="F165" s="31">
        <v>1.5</v>
      </c>
      <c r="G165" s="19">
        <f>E165*F165</f>
        <v>1.5</v>
      </c>
    </row>
    <row r="166" spans="1:7">
      <c r="A166" s="3" t="s">
        <v>275</v>
      </c>
      <c r="B166" s="3"/>
      <c r="C166" s="3"/>
      <c r="D166" s="3" t="s">
        <v>16</v>
      </c>
      <c r="E166" s="4">
        <v>1</v>
      </c>
      <c r="F166" s="30">
        <v>3.3820000000000003E-2</v>
      </c>
      <c r="G166" s="19">
        <f t="shared" ref="G166:G169" si="23">E166*F166</f>
        <v>3.3820000000000003E-2</v>
      </c>
    </row>
    <row r="167" spans="1:7">
      <c r="A167" s="3" t="s">
        <v>275</v>
      </c>
      <c r="B167" s="3"/>
      <c r="C167" s="3"/>
      <c r="D167" s="3" t="s">
        <v>6</v>
      </c>
      <c r="E167" s="4">
        <v>1.2999999999999999E-2</v>
      </c>
      <c r="F167" s="32">
        <v>1.18</v>
      </c>
      <c r="G167" s="19">
        <f t="shared" si="23"/>
        <v>1.5339999999999998E-2</v>
      </c>
    </row>
    <row r="168" spans="1:7">
      <c r="A168" s="3" t="s">
        <v>275</v>
      </c>
      <c r="B168" s="3"/>
      <c r="C168" s="3"/>
      <c r="D168" s="3" t="s">
        <v>197</v>
      </c>
      <c r="E168" s="4">
        <v>1</v>
      </c>
      <c r="F168" s="3">
        <v>0.06</v>
      </c>
      <c r="G168" s="19">
        <f t="shared" si="23"/>
        <v>0.06</v>
      </c>
    </row>
    <row r="169" spans="1:7">
      <c r="A169" s="3" t="s">
        <v>275</v>
      </c>
      <c r="B169" s="3"/>
      <c r="C169" s="3"/>
      <c r="D169" s="3" t="s">
        <v>7</v>
      </c>
      <c r="E169" s="4">
        <v>1</v>
      </c>
      <c r="F169" s="3">
        <v>2.5000000000000001E-3</v>
      </c>
      <c r="G169" s="19">
        <f t="shared" si="23"/>
        <v>2.5000000000000001E-3</v>
      </c>
    </row>
    <row r="170" spans="1:7" ht="68">
      <c r="A170" s="35" t="s">
        <v>277</v>
      </c>
      <c r="B170" s="17" t="s">
        <v>79</v>
      </c>
      <c r="C170" s="17" t="s">
        <v>80</v>
      </c>
      <c r="D170" s="3"/>
      <c r="E170" s="4"/>
      <c r="F170" s="3"/>
      <c r="G170" s="20">
        <f>SUM(G165:G169)</f>
        <v>1.6116599999999999</v>
      </c>
    </row>
    <row r="171" spans="1:7">
      <c r="A171" s="22"/>
      <c r="B171" s="23"/>
      <c r="C171" s="23"/>
      <c r="E171" s="7"/>
      <c r="G171" s="24"/>
    </row>
    <row r="172" spans="1:7">
      <c r="A172" s="2" t="s">
        <v>39</v>
      </c>
      <c r="B172" s="3" t="s">
        <v>115</v>
      </c>
      <c r="C172" s="3"/>
      <c r="D172" s="3" t="s">
        <v>28</v>
      </c>
      <c r="E172" s="4">
        <v>10</v>
      </c>
      <c r="F172" s="36">
        <v>0.46</v>
      </c>
      <c r="G172" s="19">
        <f>E172*F172</f>
        <v>4.6000000000000005</v>
      </c>
    </row>
    <row r="173" spans="1:7">
      <c r="A173" s="3" t="s">
        <v>39</v>
      </c>
      <c r="B173" s="3"/>
      <c r="C173" s="3"/>
      <c r="D173" s="3" t="s">
        <v>367</v>
      </c>
      <c r="E173" s="4">
        <v>1.428571E-2</v>
      </c>
      <c r="F173" s="3">
        <v>1.18</v>
      </c>
      <c r="G173" s="19">
        <f t="shared" ref="G173:G174" si="24">E173*F173</f>
        <v>1.6857137799999998E-2</v>
      </c>
    </row>
    <row r="174" spans="1:7">
      <c r="A174" s="3" t="s">
        <v>39</v>
      </c>
      <c r="B174" s="3"/>
      <c r="C174" s="3"/>
      <c r="D174" s="3" t="s">
        <v>7</v>
      </c>
      <c r="E174" s="4">
        <v>1</v>
      </c>
      <c r="F174" s="3">
        <v>2.5000000000000001E-3</v>
      </c>
      <c r="G174" s="19">
        <f t="shared" si="24"/>
        <v>2.5000000000000001E-3</v>
      </c>
    </row>
    <row r="175" spans="1:7" ht="68">
      <c r="A175" s="16" t="s">
        <v>128</v>
      </c>
      <c r="B175" s="17" t="s">
        <v>69</v>
      </c>
      <c r="C175" s="17" t="s">
        <v>70</v>
      </c>
      <c r="D175" s="3"/>
      <c r="E175" s="4"/>
      <c r="F175" s="3"/>
      <c r="G175" s="20">
        <f>SUM(G172:G174)</f>
        <v>4.6193571378000007</v>
      </c>
    </row>
    <row r="176" spans="1:7">
      <c r="E176" s="7"/>
      <c r="G176" s="21"/>
    </row>
    <row r="177" spans="1:7">
      <c r="A177" s="2" t="s">
        <v>40</v>
      </c>
      <c r="B177" s="3"/>
      <c r="C177" s="3"/>
      <c r="D177" s="3" t="s">
        <v>40</v>
      </c>
      <c r="E177" s="4">
        <v>2</v>
      </c>
      <c r="F177" s="3">
        <v>2.4</v>
      </c>
      <c r="G177" s="19">
        <f>E177*F177</f>
        <v>4.8</v>
      </c>
    </row>
    <row r="178" spans="1:7">
      <c r="A178" s="3" t="s">
        <v>40</v>
      </c>
      <c r="B178" s="3"/>
      <c r="C178" s="3"/>
      <c r="D178" s="3" t="s">
        <v>197</v>
      </c>
      <c r="E178" s="4">
        <v>1</v>
      </c>
      <c r="F178" s="3">
        <v>0.06</v>
      </c>
      <c r="G178" s="19">
        <f t="shared" ref="G178:G180" si="25">E178*F178</f>
        <v>0.06</v>
      </c>
    </row>
    <row r="179" spans="1:7">
      <c r="A179" s="3" t="s">
        <v>40</v>
      </c>
      <c r="B179" s="3"/>
      <c r="C179" s="3"/>
      <c r="D179" s="3" t="s">
        <v>16</v>
      </c>
      <c r="E179" s="4">
        <v>1</v>
      </c>
      <c r="F179" s="30">
        <v>3.3820000000000003E-2</v>
      </c>
      <c r="G179" s="19">
        <f t="shared" si="25"/>
        <v>3.3820000000000003E-2</v>
      </c>
    </row>
    <row r="180" spans="1:7" ht="17">
      <c r="A180" s="3" t="s">
        <v>40</v>
      </c>
      <c r="B180" s="5"/>
      <c r="C180" s="11" t="s">
        <v>332</v>
      </c>
      <c r="D180" s="3" t="s">
        <v>7</v>
      </c>
      <c r="E180" s="4">
        <v>1</v>
      </c>
      <c r="F180" s="3">
        <v>2.5000000000000001E-3</v>
      </c>
      <c r="G180" s="19">
        <f t="shared" si="25"/>
        <v>2.5000000000000001E-3</v>
      </c>
    </row>
    <row r="181" spans="1:7" ht="68">
      <c r="A181" s="16" t="s">
        <v>127</v>
      </c>
      <c r="B181" s="17" t="s">
        <v>73</v>
      </c>
      <c r="C181" s="17" t="s">
        <v>74</v>
      </c>
      <c r="D181" s="3"/>
      <c r="E181" s="4"/>
      <c r="F181" s="3"/>
      <c r="G181" s="20">
        <f>SUM(G177:G180)</f>
        <v>4.8963200000000002</v>
      </c>
    </row>
    <row r="182" spans="1:7">
      <c r="E182" s="7"/>
      <c r="G182" s="21"/>
    </row>
    <row r="183" spans="1:7">
      <c r="A183" s="2" t="s">
        <v>32</v>
      </c>
      <c r="B183" s="3"/>
      <c r="C183" s="3"/>
      <c r="D183" s="3" t="s">
        <v>32</v>
      </c>
      <c r="E183" s="4">
        <v>1</v>
      </c>
      <c r="F183" s="36">
        <v>3.13</v>
      </c>
      <c r="G183" s="19">
        <f>E183*F183</f>
        <v>3.13</v>
      </c>
    </row>
    <row r="184" spans="1:7">
      <c r="A184" s="3" t="s">
        <v>32</v>
      </c>
      <c r="B184" s="5"/>
      <c r="C184" s="5"/>
      <c r="D184" s="3" t="s">
        <v>6</v>
      </c>
      <c r="E184" s="4">
        <v>0.04</v>
      </c>
      <c r="F184" s="32">
        <v>1.18</v>
      </c>
      <c r="G184" s="19">
        <f>E184*F184</f>
        <v>4.7199999999999999E-2</v>
      </c>
    </row>
    <row r="185" spans="1:7" ht="61" customHeight="1">
      <c r="A185" s="16" t="s">
        <v>126</v>
      </c>
      <c r="B185" s="17" t="s">
        <v>101</v>
      </c>
      <c r="C185" s="17" t="s">
        <v>102</v>
      </c>
      <c r="D185" s="3"/>
      <c r="E185" s="4"/>
      <c r="F185" s="3"/>
      <c r="G185" s="20">
        <f>SUM(G183:G184)</f>
        <v>3.1772</v>
      </c>
    </row>
    <row r="186" spans="1:7">
      <c r="A186" s="6"/>
      <c r="B186" s="6"/>
      <c r="C186" s="6"/>
      <c r="E186" s="27"/>
      <c r="G186" s="21"/>
    </row>
    <row r="187" spans="1:7">
      <c r="A187" s="2" t="s">
        <v>42</v>
      </c>
      <c r="B187" s="5"/>
      <c r="C187" s="5"/>
      <c r="D187" s="3" t="s">
        <v>42</v>
      </c>
      <c r="E187" s="4">
        <v>1</v>
      </c>
      <c r="F187" s="36">
        <v>5.4</v>
      </c>
      <c r="G187" s="19">
        <f>E187*F187</f>
        <v>5.4</v>
      </c>
    </row>
    <row r="188" spans="1:7">
      <c r="A188" s="3" t="s">
        <v>42</v>
      </c>
      <c r="B188" s="5"/>
      <c r="C188" s="5"/>
      <c r="D188" s="3" t="s">
        <v>6</v>
      </c>
      <c r="E188" s="4">
        <v>0.04</v>
      </c>
      <c r="F188" s="32">
        <v>1.18</v>
      </c>
      <c r="G188" s="19">
        <f>E188*F188</f>
        <v>4.7199999999999999E-2</v>
      </c>
    </row>
    <row r="189" spans="1:7" ht="68">
      <c r="A189" s="16" t="s">
        <v>125</v>
      </c>
      <c r="B189" s="17" t="s">
        <v>91</v>
      </c>
      <c r="C189" s="17" t="s">
        <v>92</v>
      </c>
      <c r="D189" s="3"/>
      <c r="E189" s="4"/>
      <c r="F189" s="3"/>
      <c r="G189" s="20">
        <f>SUM(G187:G188)</f>
        <v>5.4472000000000005</v>
      </c>
    </row>
    <row r="190" spans="1:7">
      <c r="E190" s="7"/>
      <c r="G190" s="21"/>
    </row>
    <row r="191" spans="1:7">
      <c r="A191" s="2" t="s">
        <v>41</v>
      </c>
      <c r="B191" s="3"/>
      <c r="C191" s="3"/>
      <c r="D191" s="3" t="s">
        <v>42</v>
      </c>
      <c r="E191" s="4">
        <v>1</v>
      </c>
      <c r="F191" s="36">
        <v>5.4</v>
      </c>
      <c r="G191" s="19">
        <f>E191*F191</f>
        <v>5.4</v>
      </c>
    </row>
    <row r="192" spans="1:7">
      <c r="A192" s="3" t="s">
        <v>41</v>
      </c>
      <c r="B192" s="3"/>
      <c r="C192" s="3"/>
      <c r="D192" s="3" t="s">
        <v>24</v>
      </c>
      <c r="E192" s="4">
        <v>3</v>
      </c>
      <c r="F192" s="36">
        <v>2.83</v>
      </c>
      <c r="G192" s="19">
        <f t="shared" ref="G192:G197" si="26">E192*F192</f>
        <v>8.49</v>
      </c>
    </row>
    <row r="193" spans="1:7">
      <c r="A193" s="3" t="s">
        <v>41</v>
      </c>
      <c r="B193" s="3"/>
      <c r="C193" s="3"/>
      <c r="D193" s="3" t="s">
        <v>43</v>
      </c>
      <c r="E193" s="4">
        <v>1</v>
      </c>
      <c r="F193" s="3">
        <v>0.54598000000000002</v>
      </c>
      <c r="G193" s="19">
        <f t="shared" si="26"/>
        <v>0.54598000000000002</v>
      </c>
    </row>
    <row r="194" spans="1:7">
      <c r="A194" s="3" t="s">
        <v>41</v>
      </c>
      <c r="B194" s="3"/>
      <c r="C194" s="3"/>
      <c r="D194" s="3" t="s">
        <v>197</v>
      </c>
      <c r="E194" s="4">
        <v>1</v>
      </c>
      <c r="F194" s="3">
        <v>0.06</v>
      </c>
      <c r="G194" s="19">
        <f t="shared" si="26"/>
        <v>0.06</v>
      </c>
    </row>
    <row r="195" spans="1:7">
      <c r="A195" s="3" t="s">
        <v>41</v>
      </c>
      <c r="B195" s="3"/>
      <c r="C195" s="3"/>
      <c r="D195" s="3" t="s">
        <v>5</v>
      </c>
      <c r="E195" s="4">
        <v>1</v>
      </c>
      <c r="F195" s="30">
        <v>5.8291000000000003E-2</v>
      </c>
      <c r="G195" s="19">
        <f t="shared" si="26"/>
        <v>5.8291000000000003E-2</v>
      </c>
    </row>
    <row r="196" spans="1:7">
      <c r="A196" s="3" t="s">
        <v>41</v>
      </c>
      <c r="B196" s="3"/>
      <c r="C196" s="3"/>
      <c r="D196" s="3" t="s">
        <v>367</v>
      </c>
      <c r="E196" s="4">
        <v>0.1</v>
      </c>
      <c r="F196" s="3">
        <v>1.18</v>
      </c>
      <c r="G196" s="19">
        <f t="shared" si="26"/>
        <v>0.11799999999999999</v>
      </c>
    </row>
    <row r="197" spans="1:7">
      <c r="A197" s="3" t="s">
        <v>41</v>
      </c>
      <c r="B197" s="3"/>
      <c r="C197" s="3"/>
      <c r="D197" s="3" t="s">
        <v>7</v>
      </c>
      <c r="E197" s="4">
        <v>1</v>
      </c>
      <c r="F197" s="3">
        <v>2.5000000000000001E-3</v>
      </c>
      <c r="G197" s="19">
        <f t="shared" si="26"/>
        <v>2.5000000000000001E-3</v>
      </c>
    </row>
    <row r="198" spans="1:7" ht="68">
      <c r="A198" s="11" t="s">
        <v>117</v>
      </c>
      <c r="B198" s="17" t="s">
        <v>118</v>
      </c>
      <c r="C198" s="17" t="s">
        <v>119</v>
      </c>
      <c r="D198" s="3"/>
      <c r="E198" s="4"/>
      <c r="F198" s="3"/>
      <c r="G198" s="20">
        <f>SUM(G191:G197)</f>
        <v>14.674771000000002</v>
      </c>
    </row>
    <row r="199" spans="1:7">
      <c r="E199" s="7"/>
      <c r="G199" s="21"/>
    </row>
    <row r="200" spans="1:7">
      <c r="A200" s="2" t="s">
        <v>44</v>
      </c>
      <c r="B200" s="3"/>
      <c r="C200" s="3"/>
      <c r="D200" s="3" t="s">
        <v>7</v>
      </c>
      <c r="E200" s="4">
        <v>1</v>
      </c>
      <c r="F200" s="3">
        <v>2.5000000000000001E-3</v>
      </c>
      <c r="G200" s="19">
        <f>E200*F200</f>
        <v>2.5000000000000001E-3</v>
      </c>
    </row>
    <row r="201" spans="1:7">
      <c r="A201" s="3" t="s">
        <v>44</v>
      </c>
      <c r="B201" s="3"/>
      <c r="C201" s="3"/>
      <c r="D201" s="3" t="s">
        <v>45</v>
      </c>
      <c r="E201" s="4">
        <v>1</v>
      </c>
      <c r="F201" s="36">
        <v>1.1499999999999999</v>
      </c>
      <c r="G201" s="19">
        <f t="shared" ref="G201:G205" si="27">E201*F201</f>
        <v>1.1499999999999999</v>
      </c>
    </row>
    <row r="202" spans="1:7">
      <c r="A202" s="3" t="s">
        <v>44</v>
      </c>
      <c r="B202" s="3"/>
      <c r="C202" s="3"/>
      <c r="D202" s="3" t="s">
        <v>46</v>
      </c>
      <c r="E202" s="4">
        <v>1</v>
      </c>
      <c r="F202" s="36">
        <v>1.02</v>
      </c>
      <c r="G202" s="19">
        <f t="shared" si="27"/>
        <v>1.02</v>
      </c>
    </row>
    <row r="203" spans="1:7">
      <c r="A203" s="3" t="s">
        <v>44</v>
      </c>
      <c r="B203" s="3"/>
      <c r="C203" s="3"/>
      <c r="D203" s="3" t="s">
        <v>16</v>
      </c>
      <c r="E203" s="4">
        <v>1</v>
      </c>
      <c r="F203" s="30">
        <v>3.3820000000000003E-2</v>
      </c>
      <c r="G203" s="19">
        <f t="shared" si="27"/>
        <v>3.3820000000000003E-2</v>
      </c>
    </row>
    <row r="204" spans="1:7">
      <c r="A204" s="3" t="s">
        <v>44</v>
      </c>
      <c r="B204" s="3"/>
      <c r="C204" s="3"/>
      <c r="D204" s="3" t="s">
        <v>6</v>
      </c>
      <c r="E204" s="4">
        <v>0.01</v>
      </c>
      <c r="F204" s="32">
        <v>1.18</v>
      </c>
      <c r="G204" s="19">
        <f t="shared" si="27"/>
        <v>1.18E-2</v>
      </c>
    </row>
    <row r="205" spans="1:7">
      <c r="A205" s="3" t="s">
        <v>44</v>
      </c>
      <c r="B205" s="3"/>
      <c r="C205" s="3"/>
      <c r="D205" s="3" t="s">
        <v>197</v>
      </c>
      <c r="E205" s="4">
        <v>1</v>
      </c>
      <c r="F205" s="3">
        <v>0.06</v>
      </c>
      <c r="G205" s="19">
        <f t="shared" si="27"/>
        <v>0.06</v>
      </c>
    </row>
    <row r="206" spans="1:7" ht="63" customHeight="1">
      <c r="A206" s="16" t="s">
        <v>124</v>
      </c>
      <c r="B206" s="17" t="s">
        <v>53</v>
      </c>
      <c r="C206" s="17" t="s">
        <v>54</v>
      </c>
      <c r="D206" s="3"/>
      <c r="E206" s="4"/>
      <c r="F206" s="3"/>
      <c r="G206" s="20">
        <f>SUM(G200:G205)</f>
        <v>2.2781199999999999</v>
      </c>
    </row>
    <row r="207" spans="1:7">
      <c r="E207" s="7"/>
      <c r="G207" s="21"/>
    </row>
    <row r="208" spans="1:7">
      <c r="A208" s="2" t="s">
        <v>47</v>
      </c>
      <c r="B208" s="3"/>
      <c r="C208" s="3"/>
      <c r="D208" s="3" t="s">
        <v>16</v>
      </c>
      <c r="E208" s="4">
        <v>1</v>
      </c>
      <c r="F208" s="31">
        <v>3.3820000000000003E-2</v>
      </c>
      <c r="G208" s="19">
        <f>E208*F208</f>
        <v>3.3820000000000003E-2</v>
      </c>
    </row>
    <row r="209" spans="1:7">
      <c r="A209" s="3" t="s">
        <v>47</v>
      </c>
      <c r="B209" s="3"/>
      <c r="C209" s="3"/>
      <c r="D209" s="3" t="s">
        <v>40</v>
      </c>
      <c r="E209" s="4">
        <v>1</v>
      </c>
      <c r="F209" s="3">
        <v>2.4</v>
      </c>
      <c r="G209" s="19">
        <f t="shared" ref="G209:G213" si="28">E209*F209</f>
        <v>2.4</v>
      </c>
    </row>
    <row r="210" spans="1:7">
      <c r="A210" s="3" t="s">
        <v>47</v>
      </c>
      <c r="B210" s="3"/>
      <c r="C210" s="3"/>
      <c r="D210" s="3" t="s">
        <v>4</v>
      </c>
      <c r="E210" s="4">
        <v>3</v>
      </c>
      <c r="F210" s="36">
        <v>0.315</v>
      </c>
      <c r="G210" s="19">
        <f t="shared" si="28"/>
        <v>0.94500000000000006</v>
      </c>
    </row>
    <row r="211" spans="1:7">
      <c r="A211" s="3" t="s">
        <v>47</v>
      </c>
      <c r="B211" s="3"/>
      <c r="C211" s="3"/>
      <c r="D211" s="3" t="s">
        <v>197</v>
      </c>
      <c r="E211" s="4">
        <v>1</v>
      </c>
      <c r="F211" s="3">
        <v>0.06</v>
      </c>
      <c r="G211" s="19">
        <f t="shared" si="28"/>
        <v>0.06</v>
      </c>
    </row>
    <row r="212" spans="1:7">
      <c r="A212" s="3" t="s">
        <v>47</v>
      </c>
      <c r="B212" s="3"/>
      <c r="C212" s="3"/>
      <c r="D212" s="3" t="s">
        <v>367</v>
      </c>
      <c r="E212" s="4">
        <v>0.01</v>
      </c>
      <c r="F212" s="3">
        <v>1.18</v>
      </c>
      <c r="G212" s="19">
        <f t="shared" si="28"/>
        <v>1.18E-2</v>
      </c>
    </row>
    <row r="213" spans="1:7">
      <c r="A213" s="3" t="s">
        <v>47</v>
      </c>
      <c r="B213" s="3"/>
      <c r="C213" s="3"/>
      <c r="D213" s="3" t="s">
        <v>7</v>
      </c>
      <c r="E213" s="4">
        <v>1</v>
      </c>
      <c r="F213" s="3">
        <v>2.5000000000000001E-3</v>
      </c>
      <c r="G213" s="19">
        <f t="shared" si="28"/>
        <v>2.5000000000000001E-3</v>
      </c>
    </row>
    <row r="214" spans="1:7" ht="61" customHeight="1">
      <c r="A214" s="16" t="s">
        <v>123</v>
      </c>
      <c r="B214" s="17" t="s">
        <v>89</v>
      </c>
      <c r="C214" s="17" t="s">
        <v>90</v>
      </c>
      <c r="D214" s="3"/>
      <c r="E214" s="4"/>
      <c r="F214" s="3"/>
      <c r="G214" s="20">
        <f>SUM(G208:G213)</f>
        <v>3.4531200000000002</v>
      </c>
    </row>
    <row r="215" spans="1:7">
      <c r="E215" s="7"/>
      <c r="G215" s="21"/>
    </row>
    <row r="216" spans="1:7">
      <c r="A216" s="2" t="s">
        <v>48</v>
      </c>
      <c r="B216" s="3"/>
      <c r="C216" s="3"/>
      <c r="D216" s="3" t="s">
        <v>7</v>
      </c>
      <c r="E216" s="4">
        <v>1</v>
      </c>
      <c r="F216" s="3">
        <v>2.5000000000000001E-3</v>
      </c>
      <c r="G216" s="19">
        <f>E216*F216</f>
        <v>2.5000000000000001E-3</v>
      </c>
    </row>
    <row r="217" spans="1:7">
      <c r="A217" s="3" t="s">
        <v>48</v>
      </c>
      <c r="B217" s="3"/>
      <c r="C217" s="3"/>
      <c r="D217" s="3" t="s">
        <v>11</v>
      </c>
      <c r="E217" s="4">
        <v>4</v>
      </c>
      <c r="F217" s="36">
        <v>0.30349999999999999</v>
      </c>
      <c r="G217" s="19">
        <f t="shared" ref="G217:G220" si="29">E217*F217</f>
        <v>1.214</v>
      </c>
    </row>
    <row r="218" spans="1:7">
      <c r="A218" s="3" t="s">
        <v>48</v>
      </c>
      <c r="B218" s="3"/>
      <c r="C218" s="3"/>
      <c r="D218" s="3" t="s">
        <v>32</v>
      </c>
      <c r="E218" s="4">
        <v>1</v>
      </c>
      <c r="F218" s="36">
        <v>3.13</v>
      </c>
      <c r="G218" s="19">
        <f t="shared" si="29"/>
        <v>3.13</v>
      </c>
    </row>
    <row r="219" spans="1:7">
      <c r="A219" s="3" t="s">
        <v>48</v>
      </c>
      <c r="B219" s="3"/>
      <c r="C219" s="3"/>
      <c r="D219" s="3" t="s">
        <v>5</v>
      </c>
      <c r="E219" s="4">
        <v>1</v>
      </c>
      <c r="F219" s="30">
        <v>5.8291000000000003E-2</v>
      </c>
      <c r="G219" s="19">
        <f t="shared" si="29"/>
        <v>5.8291000000000003E-2</v>
      </c>
    </row>
    <row r="220" spans="1:7">
      <c r="A220" s="3" t="s">
        <v>48</v>
      </c>
      <c r="B220" s="3"/>
      <c r="C220" s="3"/>
      <c r="D220" s="3" t="s">
        <v>367</v>
      </c>
      <c r="E220" s="4">
        <v>3.3333330000000001E-2</v>
      </c>
      <c r="F220" s="3">
        <v>1.18</v>
      </c>
      <c r="G220" s="19">
        <f t="shared" si="29"/>
        <v>3.9333329399999999E-2</v>
      </c>
    </row>
    <row r="221" spans="1:7" ht="65" customHeight="1">
      <c r="A221" s="16" t="s">
        <v>122</v>
      </c>
      <c r="B221" s="17" t="s">
        <v>81</v>
      </c>
      <c r="C221" s="17" t="s">
        <v>82</v>
      </c>
      <c r="D221" s="3"/>
      <c r="E221" s="4"/>
      <c r="F221" s="3"/>
      <c r="G221" s="20">
        <f>SUM(G216:G220)</f>
        <v>4.4441243293999992</v>
      </c>
    </row>
    <row r="222" spans="1:7">
      <c r="E222" s="7"/>
      <c r="G222" s="21"/>
    </row>
    <row r="223" spans="1:7">
      <c r="A223" s="2" t="s">
        <v>148</v>
      </c>
      <c r="B223" s="3"/>
      <c r="C223" s="3"/>
      <c r="D223" s="12" t="s">
        <v>152</v>
      </c>
      <c r="E223" s="28">
        <v>1</v>
      </c>
      <c r="F223" s="3">
        <v>1.19</v>
      </c>
      <c r="G223" s="19">
        <f>E223*F223</f>
        <v>1.19</v>
      </c>
    </row>
    <row r="224" spans="1:7">
      <c r="A224" s="3" t="s">
        <v>148</v>
      </c>
      <c r="B224" s="3"/>
      <c r="C224" s="3"/>
      <c r="D224" s="3" t="s">
        <v>5</v>
      </c>
      <c r="E224" s="28">
        <v>1</v>
      </c>
      <c r="F224" s="30">
        <v>5.8291000000000003E-2</v>
      </c>
      <c r="G224" s="19">
        <f>E224*F224</f>
        <v>5.8291000000000003E-2</v>
      </c>
    </row>
    <row r="225" spans="1:7" ht="68">
      <c r="A225" s="11" t="s">
        <v>147</v>
      </c>
      <c r="B225" s="3" t="s">
        <v>146</v>
      </c>
      <c r="C225" s="3" t="s">
        <v>159</v>
      </c>
      <c r="D225" s="3"/>
      <c r="E225" s="28"/>
      <c r="F225" s="3"/>
      <c r="G225" s="20">
        <f>SUM(G223:G224)</f>
        <v>1.248291</v>
      </c>
    </row>
    <row r="226" spans="1:7">
      <c r="A226" s="13"/>
      <c r="E226" s="29"/>
      <c r="G226" s="21"/>
    </row>
    <row r="227" spans="1:7" ht="18" customHeight="1">
      <c r="A227" s="2" t="s">
        <v>149</v>
      </c>
      <c r="B227" s="3"/>
      <c r="C227" s="3"/>
      <c r="D227" s="12" t="s">
        <v>152</v>
      </c>
      <c r="E227" s="28">
        <v>1</v>
      </c>
      <c r="F227" s="3">
        <v>1.19</v>
      </c>
      <c r="G227" s="19">
        <f>E227*F227</f>
        <v>1.19</v>
      </c>
    </row>
    <row r="228" spans="1:7" ht="16" customHeight="1">
      <c r="A228" s="3" t="s">
        <v>149</v>
      </c>
      <c r="B228" s="3"/>
      <c r="C228" s="3"/>
      <c r="D228" s="12" t="s">
        <v>21</v>
      </c>
      <c r="E228" s="28">
        <v>1</v>
      </c>
      <c r="F228" s="36">
        <v>0.2</v>
      </c>
      <c r="G228" s="19">
        <f t="shared" ref="G228:G229" si="30">E228*F228</f>
        <v>0.2</v>
      </c>
    </row>
    <row r="229" spans="1:7">
      <c r="A229" s="3" t="s">
        <v>149</v>
      </c>
      <c r="B229" s="3"/>
      <c r="C229" s="3"/>
      <c r="D229" s="3" t="s">
        <v>5</v>
      </c>
      <c r="E229" s="28">
        <v>1</v>
      </c>
      <c r="F229" s="30">
        <v>5.8291000000000003E-2</v>
      </c>
      <c r="G229" s="19">
        <f t="shared" si="30"/>
        <v>5.8291000000000003E-2</v>
      </c>
    </row>
    <row r="230" spans="1:7" ht="68">
      <c r="A230" s="14" t="s">
        <v>151</v>
      </c>
      <c r="B230" s="10" t="s">
        <v>150</v>
      </c>
      <c r="C230" s="3" t="s">
        <v>160</v>
      </c>
      <c r="D230" s="3"/>
      <c r="E230" s="28"/>
      <c r="F230" s="3"/>
      <c r="G230" s="20">
        <f>SUM(G227:G229)</f>
        <v>1.448291</v>
      </c>
    </row>
    <row r="231" spans="1:7">
      <c r="B231" s="18"/>
      <c r="E231" s="29"/>
      <c r="G231" s="21"/>
    </row>
    <row r="232" spans="1:7" ht="18" customHeight="1">
      <c r="A232" s="2" t="s">
        <v>156</v>
      </c>
      <c r="B232" s="3"/>
      <c r="C232" s="3"/>
      <c r="D232" s="12" t="s">
        <v>168</v>
      </c>
      <c r="E232" s="28">
        <v>2</v>
      </c>
      <c r="F232" s="36">
        <v>1.1499999999999999</v>
      </c>
      <c r="G232" s="19">
        <f>E232*F232</f>
        <v>2.2999999999999998</v>
      </c>
    </row>
    <row r="233" spans="1:7" ht="16" customHeight="1">
      <c r="A233" s="3" t="s">
        <v>156</v>
      </c>
      <c r="B233" s="3"/>
      <c r="C233" s="3"/>
      <c r="D233" s="3" t="s">
        <v>197</v>
      </c>
      <c r="E233" s="4">
        <v>1</v>
      </c>
      <c r="F233" s="3">
        <v>0.06</v>
      </c>
      <c r="G233" s="19">
        <f t="shared" ref="G233:G235" si="31">E233*F233</f>
        <v>0.06</v>
      </c>
    </row>
    <row r="234" spans="1:7" ht="16" customHeight="1">
      <c r="A234" s="3" t="s">
        <v>156</v>
      </c>
      <c r="B234" s="3"/>
      <c r="C234" s="3"/>
      <c r="D234" s="12" t="s">
        <v>161</v>
      </c>
      <c r="E234" s="28">
        <v>1</v>
      </c>
      <c r="F234" s="30">
        <v>3.3820000000000003E-2</v>
      </c>
      <c r="G234" s="19">
        <f t="shared" si="31"/>
        <v>3.3820000000000003E-2</v>
      </c>
    </row>
    <row r="235" spans="1:7">
      <c r="A235" s="3" t="s">
        <v>156</v>
      </c>
      <c r="B235" s="3"/>
      <c r="C235" s="3" t="s">
        <v>242</v>
      </c>
      <c r="D235" s="3" t="s">
        <v>6</v>
      </c>
      <c r="E235" s="28">
        <f>1/50</f>
        <v>0.02</v>
      </c>
      <c r="F235" s="32">
        <v>1.18</v>
      </c>
      <c r="G235" s="19">
        <f t="shared" si="31"/>
        <v>2.3599999999999999E-2</v>
      </c>
    </row>
    <row r="236" spans="1:7" ht="68">
      <c r="A236" s="14" t="s">
        <v>155</v>
      </c>
      <c r="B236" s="10" t="s">
        <v>157</v>
      </c>
      <c r="C236" s="3" t="s">
        <v>158</v>
      </c>
      <c r="D236" s="3"/>
      <c r="E236" s="28"/>
      <c r="F236" s="3"/>
      <c r="G236" s="20">
        <f>SUM(G232:G235)</f>
        <v>2.4174199999999999</v>
      </c>
    </row>
    <row r="237" spans="1:7">
      <c r="E237" s="29"/>
      <c r="G237" s="21"/>
    </row>
    <row r="238" spans="1:7" ht="18" customHeight="1">
      <c r="A238" s="2" t="s">
        <v>163</v>
      </c>
      <c r="B238" s="3"/>
      <c r="C238" s="3"/>
      <c r="D238" s="12" t="s">
        <v>40</v>
      </c>
      <c r="E238" s="28">
        <v>1</v>
      </c>
      <c r="F238" s="3">
        <v>2.4</v>
      </c>
      <c r="G238" s="19">
        <f>E238*F238</f>
        <v>2.4</v>
      </c>
    </row>
    <row r="239" spans="1:7" ht="16" customHeight="1">
      <c r="A239" s="3" t="s">
        <v>163</v>
      </c>
      <c r="B239" s="3"/>
      <c r="C239" s="3"/>
      <c r="D239" s="3" t="s">
        <v>197</v>
      </c>
      <c r="E239" s="4">
        <v>1</v>
      </c>
      <c r="F239" s="3">
        <v>0.06</v>
      </c>
      <c r="G239" s="19">
        <f t="shared" ref="G239:G241" si="32">E239*F239</f>
        <v>0.06</v>
      </c>
    </row>
    <row r="240" spans="1:7" ht="16" customHeight="1">
      <c r="A240" s="3" t="s">
        <v>163</v>
      </c>
      <c r="B240" s="3"/>
      <c r="C240" s="3"/>
      <c r="D240" s="12" t="s">
        <v>161</v>
      </c>
      <c r="E240" s="28">
        <v>1</v>
      </c>
      <c r="F240" s="30">
        <v>3.3820000000000003E-2</v>
      </c>
      <c r="G240" s="19">
        <f t="shared" si="32"/>
        <v>3.3820000000000003E-2</v>
      </c>
    </row>
    <row r="241" spans="1:7">
      <c r="A241" s="3" t="s">
        <v>163</v>
      </c>
      <c r="B241" s="3"/>
      <c r="C241" s="3"/>
      <c r="D241" s="3" t="s">
        <v>6</v>
      </c>
      <c r="E241" s="28">
        <f>1/50</f>
        <v>0.02</v>
      </c>
      <c r="F241" s="32">
        <v>1.18</v>
      </c>
      <c r="G241" s="19">
        <f t="shared" si="32"/>
        <v>2.3599999999999999E-2</v>
      </c>
    </row>
    <row r="242" spans="1:7" ht="68">
      <c r="A242" s="14" t="s">
        <v>162</v>
      </c>
      <c r="B242" s="10" t="s">
        <v>164</v>
      </c>
      <c r="C242" s="3" t="s">
        <v>165</v>
      </c>
      <c r="D242" s="3"/>
      <c r="E242" s="28"/>
      <c r="F242" s="3"/>
      <c r="G242" s="20">
        <f>SUM(G238:G241)</f>
        <v>2.51742</v>
      </c>
    </row>
    <row r="243" spans="1:7">
      <c r="E243" s="29"/>
      <c r="G243" s="21"/>
    </row>
    <row r="244" spans="1:7" ht="18" customHeight="1">
      <c r="A244" s="2" t="s">
        <v>177</v>
      </c>
      <c r="B244" s="3"/>
      <c r="C244" s="3"/>
      <c r="D244" s="12" t="s">
        <v>42</v>
      </c>
      <c r="E244" s="28">
        <v>1</v>
      </c>
      <c r="F244" s="36">
        <v>5.4</v>
      </c>
      <c r="G244" s="19">
        <f>E244*F244</f>
        <v>5.4</v>
      </c>
    </row>
    <row r="245" spans="1:7" ht="16" customHeight="1">
      <c r="A245" s="3" t="s">
        <v>177</v>
      </c>
      <c r="B245" s="3"/>
      <c r="C245" s="3"/>
      <c r="D245" s="12" t="s">
        <v>40</v>
      </c>
      <c r="E245" s="28">
        <v>1</v>
      </c>
      <c r="F245" s="3">
        <v>2.4</v>
      </c>
      <c r="G245" s="19">
        <f t="shared" ref="G245:G250" si="33">E245*F245</f>
        <v>2.4</v>
      </c>
    </row>
    <row r="246" spans="1:7" ht="16" customHeight="1">
      <c r="A246" s="3" t="s">
        <v>177</v>
      </c>
      <c r="B246" s="3"/>
      <c r="C246" s="3"/>
      <c r="D246" s="3" t="s">
        <v>178</v>
      </c>
      <c r="E246" s="4">
        <v>2</v>
      </c>
      <c r="F246" s="36">
        <v>0.46</v>
      </c>
      <c r="G246" s="19">
        <f t="shared" si="33"/>
        <v>0.92</v>
      </c>
    </row>
    <row r="247" spans="1:7" ht="16" customHeight="1">
      <c r="A247" s="3" t="s">
        <v>177</v>
      </c>
      <c r="B247" s="3"/>
      <c r="C247" s="3"/>
      <c r="D247" s="3" t="s">
        <v>4</v>
      </c>
      <c r="E247" s="28">
        <v>3</v>
      </c>
      <c r="F247" s="36">
        <v>0.315</v>
      </c>
      <c r="G247" s="19">
        <f t="shared" si="33"/>
        <v>0.94500000000000006</v>
      </c>
    </row>
    <row r="248" spans="1:7" ht="16" customHeight="1">
      <c r="A248" s="3" t="s">
        <v>177</v>
      </c>
      <c r="B248" s="3"/>
      <c r="C248" s="3"/>
      <c r="D248" s="3" t="s">
        <v>197</v>
      </c>
      <c r="E248" s="4">
        <v>1</v>
      </c>
      <c r="F248" s="3">
        <v>0.06</v>
      </c>
      <c r="G248" s="19">
        <f t="shared" si="33"/>
        <v>0.06</v>
      </c>
    </row>
    <row r="249" spans="1:7" ht="16" customHeight="1">
      <c r="A249" s="3" t="s">
        <v>177</v>
      </c>
      <c r="B249" s="3"/>
      <c r="C249" s="3"/>
      <c r="D249" s="3" t="s">
        <v>43</v>
      </c>
      <c r="E249" s="4">
        <v>1</v>
      </c>
      <c r="F249" s="3">
        <v>0.54598000000000002</v>
      </c>
      <c r="G249" s="19">
        <f t="shared" si="33"/>
        <v>0.54598000000000002</v>
      </c>
    </row>
    <row r="250" spans="1:7" ht="16" customHeight="1">
      <c r="A250" s="3" t="s">
        <v>177</v>
      </c>
      <c r="B250" s="3"/>
      <c r="C250" s="3"/>
      <c r="D250" s="3" t="s">
        <v>5</v>
      </c>
      <c r="E250" s="28">
        <v>1</v>
      </c>
      <c r="F250" s="30">
        <v>5.8291000000000003E-2</v>
      </c>
      <c r="G250" s="19">
        <f t="shared" si="33"/>
        <v>5.8291000000000003E-2</v>
      </c>
    </row>
    <row r="251" spans="1:7">
      <c r="A251" s="3" t="s">
        <v>177</v>
      </c>
      <c r="B251" s="3"/>
      <c r="C251" s="3"/>
      <c r="D251" s="3" t="s">
        <v>6</v>
      </c>
      <c r="E251" s="28">
        <f>1/15</f>
        <v>6.6666666666666666E-2</v>
      </c>
      <c r="F251" s="32">
        <v>1.18</v>
      </c>
      <c r="G251" s="19">
        <f t="shared" ref="G251" si="34">E251*F251</f>
        <v>7.8666666666666663E-2</v>
      </c>
    </row>
    <row r="252" spans="1:7" ht="63" customHeight="1">
      <c r="A252" s="14" t="s">
        <v>176</v>
      </c>
      <c r="B252" s="10" t="s">
        <v>174</v>
      </c>
      <c r="C252" s="3" t="s">
        <v>175</v>
      </c>
      <c r="D252" s="3"/>
      <c r="E252" s="28"/>
      <c r="F252" s="3"/>
      <c r="G252" s="20">
        <f>SUM(G244:G251)</f>
        <v>10.407937666666669</v>
      </c>
    </row>
    <row r="253" spans="1:7">
      <c r="E253" s="29"/>
    </row>
    <row r="254" spans="1:7" ht="18" customHeight="1">
      <c r="A254" s="2" t="s">
        <v>181</v>
      </c>
      <c r="B254" s="3"/>
      <c r="C254" s="3"/>
      <c r="D254" s="3" t="s">
        <v>116</v>
      </c>
      <c r="E254" s="4">
        <v>1</v>
      </c>
      <c r="F254" s="36">
        <v>2.83</v>
      </c>
      <c r="G254" s="19">
        <f>E254*F254</f>
        <v>2.83</v>
      </c>
    </row>
    <row r="255" spans="1:7" ht="16" customHeight="1">
      <c r="A255" s="14" t="s">
        <v>181</v>
      </c>
      <c r="B255" s="3"/>
      <c r="C255" s="3"/>
      <c r="D255" s="3" t="s">
        <v>6</v>
      </c>
      <c r="E255" s="28">
        <f>1/60</f>
        <v>1.6666666666666666E-2</v>
      </c>
      <c r="F255" s="32">
        <v>1.18</v>
      </c>
      <c r="G255" s="19">
        <f>E255*F255</f>
        <v>1.9666666666666666E-2</v>
      </c>
    </row>
    <row r="256" spans="1:7" ht="63" customHeight="1">
      <c r="A256" s="14" t="s">
        <v>181</v>
      </c>
      <c r="B256" s="10" t="s">
        <v>180</v>
      </c>
      <c r="C256" s="3" t="s">
        <v>179</v>
      </c>
      <c r="D256" s="3"/>
      <c r="E256" s="28"/>
      <c r="F256" s="3"/>
      <c r="G256" s="20">
        <f>SUM(G254:G255)</f>
        <v>2.8496666666666668</v>
      </c>
    </row>
    <row r="257" spans="1:7">
      <c r="E257" s="27"/>
    </row>
    <row r="258" spans="1:7" ht="18" customHeight="1">
      <c r="A258" s="2" t="s">
        <v>185</v>
      </c>
      <c r="B258" s="3"/>
      <c r="C258" s="3"/>
      <c r="D258" s="3" t="s">
        <v>186</v>
      </c>
      <c r="E258" s="4">
        <v>1</v>
      </c>
      <c r="F258" s="32">
        <v>1.43</v>
      </c>
      <c r="G258" s="19">
        <f>E258*F258</f>
        <v>1.43</v>
      </c>
    </row>
    <row r="259" spans="1:7" ht="18" customHeight="1">
      <c r="A259" s="14" t="s">
        <v>185</v>
      </c>
      <c r="B259" s="3"/>
      <c r="C259" s="3"/>
      <c r="D259" s="3" t="s">
        <v>7</v>
      </c>
      <c r="E259" s="4">
        <v>1</v>
      </c>
      <c r="F259" s="3">
        <v>2.5000000000000001E-3</v>
      </c>
      <c r="G259" s="19">
        <f>E259*F259</f>
        <v>2.5000000000000001E-3</v>
      </c>
    </row>
    <row r="260" spans="1:7" ht="16" customHeight="1">
      <c r="A260" s="14" t="s">
        <v>185</v>
      </c>
      <c r="B260" s="3"/>
      <c r="C260" s="3"/>
      <c r="D260" s="3" t="s">
        <v>6</v>
      </c>
      <c r="E260" s="28">
        <f>1/36</f>
        <v>2.7777777777777776E-2</v>
      </c>
      <c r="F260" s="32">
        <v>1.18</v>
      </c>
      <c r="G260" s="19">
        <f>E260*F260</f>
        <v>3.2777777777777774E-2</v>
      </c>
    </row>
    <row r="261" spans="1:7" ht="63" customHeight="1">
      <c r="A261" s="14" t="s">
        <v>184</v>
      </c>
      <c r="B261" s="10" t="s">
        <v>182</v>
      </c>
      <c r="C261" s="3" t="s">
        <v>183</v>
      </c>
      <c r="D261" s="3"/>
      <c r="E261" s="28"/>
      <c r="F261" s="3"/>
      <c r="G261" s="20">
        <f>SUM(G258:G260)</f>
        <v>1.4652777777777777</v>
      </c>
    </row>
    <row r="262" spans="1:7" ht="16" customHeight="1">
      <c r="A262" s="33"/>
      <c r="B262" s="18"/>
      <c r="E262" s="29"/>
      <c r="G262" s="24"/>
    </row>
    <row r="263" spans="1:7" ht="18" customHeight="1">
      <c r="A263" s="2" t="s">
        <v>185</v>
      </c>
      <c r="B263" s="3"/>
      <c r="C263" s="3"/>
      <c r="D263" s="3" t="s">
        <v>211</v>
      </c>
      <c r="E263" s="4">
        <v>4</v>
      </c>
      <c r="F263" s="31">
        <v>0.33</v>
      </c>
      <c r="G263" s="19">
        <f>E263*F263</f>
        <v>1.32</v>
      </c>
    </row>
    <row r="264" spans="1:7" ht="18" customHeight="1">
      <c r="A264" s="14" t="s">
        <v>185</v>
      </c>
      <c r="B264" s="3"/>
      <c r="C264" s="3"/>
      <c r="D264" s="12" t="s">
        <v>161</v>
      </c>
      <c r="E264" s="28">
        <v>1</v>
      </c>
      <c r="F264" s="30">
        <v>3.3820000000000003E-2</v>
      </c>
      <c r="G264" s="19">
        <f>E264*F264</f>
        <v>3.3820000000000003E-2</v>
      </c>
    </row>
    <row r="265" spans="1:7" ht="18" customHeight="1">
      <c r="A265" s="14" t="s">
        <v>185</v>
      </c>
      <c r="B265" s="3"/>
      <c r="C265" s="3"/>
      <c r="D265" s="3" t="s">
        <v>7</v>
      </c>
      <c r="E265" s="4">
        <v>1</v>
      </c>
      <c r="F265" s="3">
        <v>2.5000000000000001E-3</v>
      </c>
      <c r="G265" s="19">
        <f t="shared" ref="G265:G266" si="35">E265*F265</f>
        <v>2.5000000000000001E-3</v>
      </c>
    </row>
    <row r="266" spans="1:7" ht="16" customHeight="1">
      <c r="A266" s="14" t="s">
        <v>185</v>
      </c>
      <c r="B266" s="3"/>
      <c r="C266" s="3" t="s">
        <v>305</v>
      </c>
      <c r="D266" s="3" t="s">
        <v>197</v>
      </c>
      <c r="E266" s="4">
        <v>1</v>
      </c>
      <c r="F266" s="3">
        <v>0.06</v>
      </c>
      <c r="G266" s="19">
        <f t="shared" si="35"/>
        <v>0.06</v>
      </c>
    </row>
    <row r="267" spans="1:7" ht="63" customHeight="1">
      <c r="A267" s="14" t="s">
        <v>184</v>
      </c>
      <c r="B267" s="10" t="s">
        <v>182</v>
      </c>
      <c r="C267" s="3" t="s">
        <v>183</v>
      </c>
      <c r="D267" s="3"/>
      <c r="E267" s="28"/>
      <c r="F267" s="3"/>
      <c r="G267" s="20">
        <f>SUM(G263:G266)</f>
        <v>1.41632</v>
      </c>
    </row>
    <row r="268" spans="1:7">
      <c r="E268" s="27"/>
    </row>
    <row r="269" spans="1:7" ht="18" customHeight="1">
      <c r="A269" s="2" t="s">
        <v>190</v>
      </c>
      <c r="B269" s="3"/>
      <c r="C269" s="3"/>
      <c r="D269" s="3" t="s">
        <v>191</v>
      </c>
      <c r="E269" s="4">
        <v>4</v>
      </c>
      <c r="F269" s="32">
        <v>0.70521</v>
      </c>
      <c r="G269" s="19">
        <f>E269*F269</f>
        <v>2.82084</v>
      </c>
    </row>
    <row r="270" spans="1:7" ht="18" customHeight="1">
      <c r="A270" s="14" t="s">
        <v>190</v>
      </c>
      <c r="B270" s="3"/>
      <c r="C270" s="3" t="s">
        <v>304</v>
      </c>
      <c r="D270" s="12" t="s">
        <v>161</v>
      </c>
      <c r="E270" s="28">
        <v>1</v>
      </c>
      <c r="F270" s="30">
        <v>3.3820000000000003E-2</v>
      </c>
      <c r="G270" s="19">
        <f t="shared" ref="G270:G271" si="36">E270*F270</f>
        <v>3.3820000000000003E-2</v>
      </c>
    </row>
    <row r="271" spans="1:7" ht="18" customHeight="1">
      <c r="A271" s="14" t="s">
        <v>190</v>
      </c>
      <c r="B271" s="3"/>
      <c r="C271" s="3" t="s">
        <v>245</v>
      </c>
      <c r="D271" s="3" t="s">
        <v>7</v>
      </c>
      <c r="E271" s="4">
        <v>1</v>
      </c>
      <c r="F271" s="3">
        <v>2.5000000000000001E-3</v>
      </c>
      <c r="G271" s="19">
        <f t="shared" si="36"/>
        <v>2.5000000000000001E-3</v>
      </c>
    </row>
    <row r="272" spans="1:7" ht="16" customHeight="1">
      <c r="A272" s="14" t="s">
        <v>190</v>
      </c>
      <c r="B272" s="3"/>
      <c r="C272" s="3" t="s">
        <v>244</v>
      </c>
      <c r="D272" s="3" t="s">
        <v>6</v>
      </c>
      <c r="E272" s="28">
        <f>1/45</f>
        <v>2.2222222222222223E-2</v>
      </c>
      <c r="F272" s="32">
        <v>1.18</v>
      </c>
      <c r="G272" s="19">
        <f>E272*F272</f>
        <v>2.6222222222222223E-2</v>
      </c>
    </row>
    <row r="273" spans="1:7" ht="63" customHeight="1">
      <c r="A273" s="14" t="s">
        <v>189</v>
      </c>
      <c r="B273" s="10" t="s">
        <v>187</v>
      </c>
      <c r="C273" s="3" t="s">
        <v>188</v>
      </c>
      <c r="D273" s="3"/>
      <c r="E273" s="28"/>
      <c r="F273" s="3"/>
      <c r="G273" s="20">
        <f>SUM(G269:G272)</f>
        <v>2.8833822222222221</v>
      </c>
    </row>
    <row r="274" spans="1:7">
      <c r="E274" s="27"/>
    </row>
    <row r="275" spans="1:7" ht="18" customHeight="1">
      <c r="A275" s="2" t="s">
        <v>194</v>
      </c>
      <c r="B275" s="3"/>
      <c r="C275" s="3"/>
      <c r="D275" s="3" t="s">
        <v>196</v>
      </c>
      <c r="E275" s="4">
        <v>6</v>
      </c>
      <c r="F275" s="32">
        <v>0.72</v>
      </c>
      <c r="G275" s="19">
        <f>E275*F275</f>
        <v>4.32</v>
      </c>
    </row>
    <row r="276" spans="1:7" ht="18" customHeight="1">
      <c r="A276" s="14" t="s">
        <v>194</v>
      </c>
      <c r="B276" s="3"/>
      <c r="C276" s="3"/>
      <c r="D276" s="3" t="s">
        <v>197</v>
      </c>
      <c r="E276" s="4">
        <v>1</v>
      </c>
      <c r="F276" s="3">
        <v>0.06</v>
      </c>
      <c r="G276" s="19">
        <f t="shared" ref="G276" si="37">E276*F276</f>
        <v>0.06</v>
      </c>
    </row>
    <row r="277" spans="1:7" ht="63" customHeight="1">
      <c r="A277" s="14" t="s">
        <v>192</v>
      </c>
      <c r="B277" s="10" t="s">
        <v>193</v>
      </c>
      <c r="C277" s="11" t="s">
        <v>195</v>
      </c>
      <c r="D277" s="3"/>
      <c r="E277" s="28"/>
      <c r="F277" s="3"/>
      <c r="G277" s="20">
        <f>SUM(G275:G276)</f>
        <v>4.38</v>
      </c>
    </row>
    <row r="278" spans="1:7">
      <c r="E278" s="27"/>
    </row>
    <row r="279" spans="1:7" ht="18" customHeight="1">
      <c r="A279" s="2" t="s">
        <v>201</v>
      </c>
      <c r="B279" s="3"/>
      <c r="C279" s="3"/>
      <c r="D279" s="3" t="s">
        <v>196</v>
      </c>
      <c r="E279" s="4">
        <v>1</v>
      </c>
      <c r="F279" s="32">
        <v>0.72</v>
      </c>
      <c r="G279" s="19">
        <f>E279*F279</f>
        <v>0.72</v>
      </c>
    </row>
    <row r="280" spans="1:7" ht="18" customHeight="1">
      <c r="A280" s="14" t="s">
        <v>201</v>
      </c>
      <c r="B280" s="3"/>
      <c r="C280" s="3"/>
      <c r="D280" s="3" t="s">
        <v>197</v>
      </c>
      <c r="E280" s="4">
        <v>1</v>
      </c>
      <c r="F280" s="3">
        <v>0.06</v>
      </c>
      <c r="G280" s="19">
        <f t="shared" ref="G280:G281" si="38">E280*F280</f>
        <v>0.06</v>
      </c>
    </row>
    <row r="281" spans="1:7" ht="18" customHeight="1">
      <c r="A281" s="14" t="s">
        <v>201</v>
      </c>
      <c r="B281" s="3"/>
      <c r="C281" s="3"/>
      <c r="D281" s="3" t="s">
        <v>5</v>
      </c>
      <c r="E281" s="28">
        <f>1/50</f>
        <v>0.02</v>
      </c>
      <c r="F281" s="30">
        <v>5.8291000000000003E-2</v>
      </c>
      <c r="G281" s="19">
        <f t="shared" si="38"/>
        <v>1.1658200000000001E-3</v>
      </c>
    </row>
    <row r="282" spans="1:7" ht="63" customHeight="1">
      <c r="A282" s="14" t="s">
        <v>200</v>
      </c>
      <c r="B282" s="10" t="s">
        <v>198</v>
      </c>
      <c r="C282" s="3" t="s">
        <v>199</v>
      </c>
      <c r="D282" s="3"/>
      <c r="E282" s="28"/>
      <c r="F282" s="3"/>
      <c r="G282" s="20">
        <f>SUM(G279:G281)</f>
        <v>0.78116582000000001</v>
      </c>
    </row>
    <row r="284" spans="1:7" ht="18" customHeight="1">
      <c r="A284" s="2" t="s">
        <v>205</v>
      </c>
      <c r="B284" s="3"/>
      <c r="C284" s="3"/>
      <c r="D284" s="3" t="s">
        <v>169</v>
      </c>
      <c r="E284" s="4">
        <v>1</v>
      </c>
      <c r="F284" s="36">
        <v>3.31</v>
      </c>
      <c r="G284" s="19">
        <f>E284*F284</f>
        <v>3.31</v>
      </c>
    </row>
    <row r="285" spans="1:7" ht="18" customHeight="1">
      <c r="A285" s="14" t="s">
        <v>205</v>
      </c>
      <c r="B285" s="3"/>
      <c r="C285" s="3"/>
      <c r="D285" s="3" t="s">
        <v>196</v>
      </c>
      <c r="E285" s="4">
        <v>1</v>
      </c>
      <c r="F285" s="32">
        <v>0.72</v>
      </c>
      <c r="G285" s="19">
        <f t="shared" ref="G285:G286" si="39">E285*F285</f>
        <v>0.72</v>
      </c>
    </row>
    <row r="286" spans="1:7" ht="18" customHeight="1">
      <c r="A286" s="14" t="s">
        <v>205</v>
      </c>
      <c r="B286" s="3"/>
      <c r="C286" s="3"/>
      <c r="D286" s="3" t="s">
        <v>197</v>
      </c>
      <c r="E286" s="4">
        <v>1</v>
      </c>
      <c r="F286" s="3">
        <v>0.06</v>
      </c>
      <c r="G286" s="19">
        <f t="shared" si="39"/>
        <v>0.06</v>
      </c>
    </row>
    <row r="287" spans="1:7" ht="16" customHeight="1">
      <c r="A287" s="14" t="s">
        <v>205</v>
      </c>
      <c r="B287" s="3"/>
      <c r="C287" s="3"/>
      <c r="D287" s="3" t="s">
        <v>7</v>
      </c>
      <c r="E287" s="4">
        <v>1</v>
      </c>
      <c r="F287" s="3">
        <v>2.5000000000000001E-3</v>
      </c>
      <c r="G287" s="19">
        <f>E287*F287</f>
        <v>2.5000000000000001E-3</v>
      </c>
    </row>
    <row r="288" spans="1:7" ht="63" customHeight="1">
      <c r="A288" s="14" t="s">
        <v>204</v>
      </c>
      <c r="B288" s="10" t="s">
        <v>202</v>
      </c>
      <c r="C288" s="11" t="s">
        <v>203</v>
      </c>
      <c r="D288" s="3"/>
      <c r="E288" s="28"/>
      <c r="F288" s="3"/>
      <c r="G288" s="20">
        <f>SUM(G284:G287)</f>
        <v>4.0925000000000002</v>
      </c>
    </row>
    <row r="290" spans="1:7" ht="18" customHeight="1">
      <c r="A290" s="2" t="s">
        <v>210</v>
      </c>
      <c r="B290" s="3"/>
      <c r="C290" s="3"/>
      <c r="D290" s="3" t="s">
        <v>18</v>
      </c>
      <c r="E290" s="4">
        <v>4</v>
      </c>
      <c r="F290" s="36">
        <v>0.2</v>
      </c>
      <c r="G290" s="19">
        <f>E290*F290</f>
        <v>0.8</v>
      </c>
    </row>
    <row r="291" spans="1:7" ht="18" customHeight="1">
      <c r="A291" s="10" t="s">
        <v>210</v>
      </c>
      <c r="B291" s="3"/>
      <c r="C291" s="3"/>
      <c r="D291" s="3" t="s">
        <v>5</v>
      </c>
      <c r="E291" s="28">
        <v>1</v>
      </c>
      <c r="F291" s="30">
        <v>5.8291000000000003E-2</v>
      </c>
      <c r="G291" s="19">
        <f t="shared" ref="G291:G292" si="40">E291*F291</f>
        <v>5.8291000000000003E-2</v>
      </c>
    </row>
    <row r="292" spans="1:7" ht="18" customHeight="1">
      <c r="A292" s="10" t="s">
        <v>210</v>
      </c>
      <c r="B292" s="3"/>
      <c r="C292" s="3"/>
      <c r="D292" s="3" t="s">
        <v>6</v>
      </c>
      <c r="E292" s="28">
        <f>1/100</f>
        <v>0.01</v>
      </c>
      <c r="F292" s="32">
        <v>1.18</v>
      </c>
      <c r="G292" s="19">
        <f t="shared" si="40"/>
        <v>1.18E-2</v>
      </c>
    </row>
    <row r="293" spans="1:7" ht="16" customHeight="1">
      <c r="A293" s="10" t="s">
        <v>210</v>
      </c>
      <c r="B293" s="3"/>
      <c r="C293" s="3"/>
      <c r="D293" s="3" t="s">
        <v>7</v>
      </c>
      <c r="E293" s="4">
        <v>1</v>
      </c>
      <c r="F293" s="3">
        <v>2.5000000000000001E-3</v>
      </c>
      <c r="G293" s="19">
        <f>E293*F293</f>
        <v>2.5000000000000001E-3</v>
      </c>
    </row>
    <row r="294" spans="1:7" ht="63" customHeight="1">
      <c r="A294" s="14" t="s">
        <v>207</v>
      </c>
      <c r="B294" s="10" t="s">
        <v>208</v>
      </c>
      <c r="C294" s="11" t="s">
        <v>209</v>
      </c>
      <c r="D294" s="3"/>
      <c r="E294" s="28"/>
      <c r="F294" s="3"/>
      <c r="G294" s="20">
        <f>SUM(G290:G293)</f>
        <v>0.87259100000000001</v>
      </c>
    </row>
    <row r="296" spans="1:7" ht="18" customHeight="1">
      <c r="A296" s="2" t="s">
        <v>286</v>
      </c>
      <c r="B296" s="3"/>
      <c r="C296" s="3"/>
      <c r="D296" s="3" t="s">
        <v>18</v>
      </c>
      <c r="E296" s="4">
        <v>10</v>
      </c>
      <c r="F296" s="36">
        <v>0.2</v>
      </c>
      <c r="G296" s="19">
        <f>E296*F296</f>
        <v>2</v>
      </c>
    </row>
    <row r="297" spans="1:7" ht="18" customHeight="1">
      <c r="A297" s="10" t="s">
        <v>286</v>
      </c>
      <c r="B297" s="3"/>
      <c r="C297" s="3"/>
      <c r="D297" s="3" t="s">
        <v>5</v>
      </c>
      <c r="E297" s="28">
        <v>1</v>
      </c>
      <c r="F297" s="30">
        <v>5.8291000000000003E-2</v>
      </c>
      <c r="G297" s="19">
        <f t="shared" ref="G297" si="41">E297*F297</f>
        <v>5.8291000000000003E-2</v>
      </c>
    </row>
    <row r="298" spans="1:7" ht="16" customHeight="1">
      <c r="A298" s="10" t="s">
        <v>286</v>
      </c>
      <c r="B298" s="3" t="s">
        <v>372</v>
      </c>
      <c r="C298" s="3" t="s">
        <v>373</v>
      </c>
      <c r="D298" s="3" t="s">
        <v>7</v>
      </c>
      <c r="E298" s="4">
        <v>1</v>
      </c>
      <c r="F298" s="3">
        <v>2.5000000000000001E-3</v>
      </c>
      <c r="G298" s="19">
        <f>E298*F298</f>
        <v>2.5000000000000001E-3</v>
      </c>
    </row>
    <row r="299" spans="1:7" ht="63" customHeight="1">
      <c r="A299" s="37" t="s">
        <v>287</v>
      </c>
      <c r="B299" s="10" t="s">
        <v>288</v>
      </c>
      <c r="C299" s="11" t="s">
        <v>289</v>
      </c>
      <c r="D299" s="3"/>
      <c r="E299" s="28"/>
      <c r="F299" s="3"/>
      <c r="G299" s="20">
        <f>SUM(G296:G298)</f>
        <v>2.060791</v>
      </c>
    </row>
    <row r="301" spans="1:7" ht="18" customHeight="1">
      <c r="A301" s="2" t="s">
        <v>215</v>
      </c>
      <c r="B301" s="3"/>
      <c r="C301" s="3"/>
      <c r="D301" s="3" t="s">
        <v>216</v>
      </c>
      <c r="E301" s="4">
        <v>1</v>
      </c>
      <c r="F301" s="32">
        <v>3.98</v>
      </c>
      <c r="G301" s="19">
        <f>E301*F301</f>
        <v>3.98</v>
      </c>
    </row>
    <row r="302" spans="1:7" ht="63" customHeight="1">
      <c r="A302" s="14" t="s">
        <v>214</v>
      </c>
      <c r="B302" s="10" t="s">
        <v>212</v>
      </c>
      <c r="C302" s="11" t="s">
        <v>213</v>
      </c>
      <c r="D302" s="3"/>
      <c r="E302" s="28"/>
      <c r="F302" s="3"/>
      <c r="G302" s="20">
        <f>SUM(G301:G301)</f>
        <v>3.98</v>
      </c>
    </row>
    <row r="303" spans="1:7" ht="17" customHeight="1"/>
    <row r="304" spans="1:7">
      <c r="A304" s="2" t="s">
        <v>261</v>
      </c>
      <c r="B304" s="3"/>
      <c r="C304" s="3"/>
      <c r="D304" s="3" t="s">
        <v>259</v>
      </c>
      <c r="E304" s="4">
        <v>10</v>
      </c>
      <c r="F304" s="3">
        <v>0.2084</v>
      </c>
      <c r="G304" s="19">
        <f>E304*F304</f>
        <v>2.0840000000000001</v>
      </c>
    </row>
    <row r="305" spans="1:7">
      <c r="A305" s="3" t="s">
        <v>261</v>
      </c>
      <c r="B305" s="3"/>
      <c r="C305" s="3"/>
      <c r="D305" s="3" t="s">
        <v>258</v>
      </c>
      <c r="E305" s="4">
        <v>10</v>
      </c>
      <c r="F305" s="3">
        <v>6.5000000000000002E-2</v>
      </c>
      <c r="G305" s="19">
        <f t="shared" ref="G305:G307" si="42">E305*F305</f>
        <v>0.65</v>
      </c>
    </row>
    <row r="306" spans="1:7">
      <c r="A306" s="3" t="s">
        <v>261</v>
      </c>
      <c r="B306" s="3"/>
      <c r="C306" s="3"/>
      <c r="D306" s="12" t="s">
        <v>161</v>
      </c>
      <c r="E306" s="28">
        <v>1</v>
      </c>
      <c r="F306" s="30">
        <v>3.3820000000000003E-2</v>
      </c>
      <c r="G306" s="19">
        <f t="shared" si="42"/>
        <v>3.3820000000000003E-2</v>
      </c>
    </row>
    <row r="307" spans="1:7">
      <c r="A307" s="3" t="s">
        <v>261</v>
      </c>
      <c r="B307" s="3"/>
      <c r="C307" s="3"/>
      <c r="D307" s="3" t="s">
        <v>6</v>
      </c>
      <c r="E307" s="28">
        <v>0.02</v>
      </c>
      <c r="F307" s="32">
        <v>1.18</v>
      </c>
      <c r="G307" s="19">
        <f t="shared" si="42"/>
        <v>2.3599999999999999E-2</v>
      </c>
    </row>
    <row r="308" spans="1:7">
      <c r="A308" s="3" t="s">
        <v>261</v>
      </c>
      <c r="B308" s="3"/>
      <c r="C308" s="3"/>
      <c r="D308" s="3" t="s">
        <v>7</v>
      </c>
      <c r="E308" s="4">
        <v>1</v>
      </c>
      <c r="F308" s="3">
        <v>2.5000000000000001E-3</v>
      </c>
      <c r="G308" s="19">
        <f t="shared" ref="G308" si="43">E308*F308</f>
        <v>2.5000000000000001E-3</v>
      </c>
    </row>
    <row r="309" spans="1:7" ht="51">
      <c r="A309" s="35" t="s">
        <v>260</v>
      </c>
      <c r="B309" s="17" t="s">
        <v>217</v>
      </c>
      <c r="C309" s="17" t="s">
        <v>218</v>
      </c>
      <c r="D309" s="3"/>
      <c r="E309" s="4"/>
      <c r="F309" s="3"/>
      <c r="G309" s="20">
        <f>SUM(G304:G308)</f>
        <v>2.79392</v>
      </c>
    </row>
    <row r="311" spans="1:7">
      <c r="A311" s="2" t="s">
        <v>222</v>
      </c>
      <c r="B311" s="3"/>
      <c r="C311" s="3"/>
      <c r="D311" s="3" t="s">
        <v>222</v>
      </c>
      <c r="E311" s="4">
        <v>1</v>
      </c>
      <c r="F311" s="3">
        <v>2.5</v>
      </c>
      <c r="G311" s="19">
        <f>E311*F311</f>
        <v>2.5</v>
      </c>
    </row>
    <row r="312" spans="1:7">
      <c r="A312" s="3" t="s">
        <v>222</v>
      </c>
      <c r="B312" s="3"/>
      <c r="C312" s="3" t="s">
        <v>243</v>
      </c>
      <c r="D312" s="3" t="s">
        <v>5</v>
      </c>
      <c r="E312" s="4">
        <v>1</v>
      </c>
      <c r="F312" s="30">
        <v>5.8291000000000003E-2</v>
      </c>
      <c r="G312" s="19">
        <f t="shared" ref="G312" si="44">E312*F312</f>
        <v>5.8291000000000003E-2</v>
      </c>
    </row>
    <row r="313" spans="1:7" ht="68">
      <c r="A313" s="16" t="s">
        <v>221</v>
      </c>
      <c r="B313" s="17" t="s">
        <v>219</v>
      </c>
      <c r="C313" s="17" t="s">
        <v>220</v>
      </c>
      <c r="D313" s="3"/>
      <c r="E313" s="4"/>
      <c r="F313" s="3"/>
      <c r="G313" s="20">
        <f>SUM(G311:G312)</f>
        <v>2.5582910000000001</v>
      </c>
    </row>
    <row r="314" spans="1:7">
      <c r="A314" s="22"/>
      <c r="B314" s="23"/>
      <c r="C314" s="23"/>
      <c r="E314" s="7"/>
      <c r="G314" s="24"/>
    </row>
    <row r="315" spans="1:7">
      <c r="A315" s="2" t="s">
        <v>222</v>
      </c>
      <c r="B315" s="3"/>
      <c r="C315" s="3"/>
      <c r="D315" s="3" t="s">
        <v>222</v>
      </c>
      <c r="E315" s="4">
        <v>1</v>
      </c>
      <c r="F315" s="3">
        <v>2.5</v>
      </c>
      <c r="G315" s="19">
        <f>E315*F315</f>
        <v>2.5</v>
      </c>
    </row>
    <row r="316" spans="1:7">
      <c r="A316" s="3" t="s">
        <v>222</v>
      </c>
      <c r="B316" s="3"/>
      <c r="C316" s="3"/>
      <c r="D316" s="3" t="s">
        <v>5</v>
      </c>
      <c r="E316" s="4">
        <v>1</v>
      </c>
      <c r="F316" s="30">
        <v>5.8291000000000003E-2</v>
      </c>
      <c r="G316" s="19">
        <f t="shared" ref="G316" si="45">E316*F316</f>
        <v>5.8291000000000003E-2</v>
      </c>
    </row>
    <row r="317" spans="1:7" ht="68">
      <c r="A317" s="16" t="s">
        <v>283</v>
      </c>
      <c r="B317" s="17" t="s">
        <v>284</v>
      </c>
      <c r="C317" s="3" t="s">
        <v>285</v>
      </c>
      <c r="D317" s="3"/>
      <c r="E317" s="4"/>
      <c r="F317" s="3"/>
      <c r="G317" s="20">
        <f>SUM(G315:G316)</f>
        <v>2.5582910000000001</v>
      </c>
    </row>
    <row r="319" spans="1:7">
      <c r="A319" s="2" t="s">
        <v>223</v>
      </c>
      <c r="B319" s="3"/>
      <c r="C319" s="3"/>
      <c r="D319" s="3" t="s">
        <v>223</v>
      </c>
      <c r="E319" s="4">
        <v>1</v>
      </c>
      <c r="F319" s="3">
        <v>1.4</v>
      </c>
      <c r="G319" s="19">
        <f>E319*F319</f>
        <v>1.4</v>
      </c>
    </row>
    <row r="320" spans="1:7" ht="68">
      <c r="A320" s="16" t="s">
        <v>224</v>
      </c>
      <c r="B320" s="17" t="s">
        <v>225</v>
      </c>
      <c r="C320" s="17" t="s">
        <v>226</v>
      </c>
      <c r="D320" s="3"/>
      <c r="E320" s="4"/>
      <c r="F320" s="3"/>
      <c r="G320" s="20">
        <f>SUM(G319:G319)</f>
        <v>1.4</v>
      </c>
    </row>
    <row r="321" spans="1:7">
      <c r="A321" s="22"/>
      <c r="B321" s="23"/>
      <c r="C321" s="23"/>
      <c r="E321" s="7"/>
      <c r="G321" s="24"/>
    </row>
    <row r="322" spans="1:7">
      <c r="A322" s="2" t="s">
        <v>293</v>
      </c>
      <c r="B322" s="3"/>
      <c r="C322" s="3"/>
      <c r="D322" s="3" t="s">
        <v>223</v>
      </c>
      <c r="E322" s="4">
        <v>2</v>
      </c>
      <c r="F322" s="3">
        <v>1.4</v>
      </c>
      <c r="G322" s="19">
        <f>E322*F322</f>
        <v>2.8</v>
      </c>
    </row>
    <row r="323" spans="1:7">
      <c r="A323" s="3" t="s">
        <v>293</v>
      </c>
      <c r="B323" s="3"/>
      <c r="C323" s="3"/>
      <c r="D323" s="12" t="s">
        <v>161</v>
      </c>
      <c r="E323" s="28">
        <v>1</v>
      </c>
      <c r="F323" s="30">
        <v>3.3820000000000003E-2</v>
      </c>
      <c r="G323" s="19">
        <f t="shared" ref="G323:G324" si="46">E323*F323</f>
        <v>3.3820000000000003E-2</v>
      </c>
    </row>
    <row r="324" spans="1:7">
      <c r="A324" s="3" t="s">
        <v>293</v>
      </c>
      <c r="B324" s="3"/>
      <c r="C324" s="3"/>
      <c r="D324" s="3" t="s">
        <v>7</v>
      </c>
      <c r="E324" s="4">
        <v>1</v>
      </c>
      <c r="F324" s="3">
        <v>2.5000000000000001E-3</v>
      </c>
      <c r="G324" s="19">
        <f t="shared" si="46"/>
        <v>2.5000000000000001E-3</v>
      </c>
    </row>
    <row r="325" spans="1:7" ht="68">
      <c r="A325" s="16" t="s">
        <v>294</v>
      </c>
      <c r="B325" s="17" t="s">
        <v>295</v>
      </c>
      <c r="C325" s="17" t="s">
        <v>296</v>
      </c>
      <c r="D325" s="3"/>
      <c r="E325" s="4"/>
      <c r="F325" s="3"/>
      <c r="G325" s="20">
        <f>SUM(G322:G324)</f>
        <v>2.8363199999999997</v>
      </c>
    </row>
    <row r="326" spans="1:7">
      <c r="A326" s="22"/>
      <c r="B326" s="23"/>
      <c r="C326" s="23"/>
      <c r="E326" s="7"/>
      <c r="G326" s="24"/>
    </row>
    <row r="328" spans="1:7">
      <c r="A328" s="2" t="s">
        <v>230</v>
      </c>
      <c r="B328" s="3"/>
      <c r="C328" s="3"/>
      <c r="D328" s="3" t="s">
        <v>230</v>
      </c>
      <c r="E328" s="4">
        <v>2</v>
      </c>
      <c r="F328" s="32">
        <v>3.98</v>
      </c>
      <c r="G328" s="19">
        <f>E328*F328</f>
        <v>7.96</v>
      </c>
    </row>
    <row r="329" spans="1:7">
      <c r="A329" s="3" t="s">
        <v>230</v>
      </c>
      <c r="B329" s="3"/>
      <c r="C329" s="3"/>
      <c r="D329" s="12" t="s">
        <v>161</v>
      </c>
      <c r="E329" s="28">
        <v>1</v>
      </c>
      <c r="F329" s="30">
        <v>3.3820000000000003E-2</v>
      </c>
      <c r="G329" s="19">
        <f t="shared" ref="G329:G331" si="47">E329*F329</f>
        <v>3.3820000000000003E-2</v>
      </c>
    </row>
    <row r="330" spans="1:7">
      <c r="A330" s="3" t="s">
        <v>230</v>
      </c>
      <c r="B330" s="3"/>
      <c r="C330" s="3"/>
      <c r="D330" s="3" t="s">
        <v>6</v>
      </c>
      <c r="E330" s="4">
        <v>2.5000000000000001E-2</v>
      </c>
      <c r="F330" s="32">
        <v>1.18</v>
      </c>
      <c r="G330" s="19">
        <f t="shared" si="47"/>
        <v>2.9499999999999998E-2</v>
      </c>
    </row>
    <row r="331" spans="1:7">
      <c r="A331" s="3" t="s">
        <v>230</v>
      </c>
      <c r="B331" s="3"/>
      <c r="C331" s="3"/>
      <c r="D331" s="3" t="s">
        <v>7</v>
      </c>
      <c r="E331" s="4">
        <v>1</v>
      </c>
      <c r="F331" s="3">
        <v>2.5000000000000001E-3</v>
      </c>
      <c r="G331" s="19">
        <f t="shared" si="47"/>
        <v>2.5000000000000001E-3</v>
      </c>
    </row>
    <row r="332" spans="1:7" ht="68">
      <c r="A332" s="16" t="s">
        <v>229</v>
      </c>
      <c r="B332" s="17" t="s">
        <v>227</v>
      </c>
      <c r="C332" s="17" t="s">
        <v>228</v>
      </c>
      <c r="D332" s="3"/>
      <c r="E332" s="4"/>
      <c r="F332" s="3"/>
      <c r="G332" s="20">
        <f>SUM(G328:G331)</f>
        <v>8.0258199999999995</v>
      </c>
    </row>
    <row r="334" spans="1:7">
      <c r="A334" s="2" t="s">
        <v>291</v>
      </c>
      <c r="B334" s="3"/>
      <c r="C334" s="3"/>
      <c r="D334" s="3" t="s">
        <v>11</v>
      </c>
      <c r="E334" s="4">
        <v>5</v>
      </c>
      <c r="F334" s="40">
        <v>0.30349999999999999</v>
      </c>
      <c r="G334" s="19">
        <f>E334*F334</f>
        <v>1.5175000000000001</v>
      </c>
    </row>
    <row r="335" spans="1:7">
      <c r="A335" s="3" t="s">
        <v>291</v>
      </c>
      <c r="B335" s="3"/>
      <c r="C335" s="3"/>
      <c r="D335" s="3" t="s">
        <v>5</v>
      </c>
      <c r="E335" s="4">
        <v>1</v>
      </c>
      <c r="F335" s="31">
        <v>5.8291000000000003E-2</v>
      </c>
      <c r="G335" s="19">
        <f t="shared" ref="G335:G337" si="48">E335*F335</f>
        <v>5.8291000000000003E-2</v>
      </c>
    </row>
    <row r="336" spans="1:7">
      <c r="A336" s="3" t="s">
        <v>291</v>
      </c>
      <c r="B336" s="3"/>
      <c r="C336" s="3"/>
      <c r="D336" s="3" t="s">
        <v>6</v>
      </c>
      <c r="E336" s="4">
        <v>8.9999999999999993E-3</v>
      </c>
      <c r="F336" s="32">
        <v>1.18</v>
      </c>
      <c r="G336" s="19">
        <f t="shared" si="48"/>
        <v>1.0619999999999999E-2</v>
      </c>
    </row>
    <row r="337" spans="1:7">
      <c r="A337" s="3" t="s">
        <v>291</v>
      </c>
      <c r="B337" s="3" t="s">
        <v>370</v>
      </c>
      <c r="C337" s="3" t="s">
        <v>371</v>
      </c>
      <c r="D337" s="3" t="s">
        <v>7</v>
      </c>
      <c r="E337" s="4">
        <v>1</v>
      </c>
      <c r="F337" s="3">
        <v>2.5000000000000001E-3</v>
      </c>
      <c r="G337" s="19">
        <f t="shared" si="48"/>
        <v>2.5000000000000001E-3</v>
      </c>
    </row>
    <row r="338" spans="1:7" ht="68">
      <c r="A338" s="16" t="s">
        <v>233</v>
      </c>
      <c r="B338" s="17" t="s">
        <v>231</v>
      </c>
      <c r="C338" s="17" t="s">
        <v>232</v>
      </c>
      <c r="D338" s="3"/>
      <c r="E338" s="26"/>
      <c r="F338" s="3"/>
      <c r="G338" s="20">
        <f>SUM(G334:G337)</f>
        <v>1.5889110000000002</v>
      </c>
    </row>
    <row r="340" spans="1:7">
      <c r="A340" s="2" t="s">
        <v>237</v>
      </c>
      <c r="B340" s="3"/>
      <c r="C340" s="3"/>
      <c r="D340" s="3" t="s">
        <v>46</v>
      </c>
      <c r="E340" s="4">
        <v>1</v>
      </c>
      <c r="F340" s="36">
        <v>1.02</v>
      </c>
      <c r="G340" s="19">
        <f>E340*F340</f>
        <v>1.02</v>
      </c>
    </row>
    <row r="341" spans="1:7">
      <c r="A341" s="3" t="s">
        <v>237</v>
      </c>
      <c r="B341" s="3"/>
      <c r="C341" s="3"/>
      <c r="D341" s="3" t="s">
        <v>7</v>
      </c>
      <c r="E341" s="4">
        <v>1</v>
      </c>
      <c r="F341" s="3">
        <v>2.5000000000000001E-3</v>
      </c>
      <c r="G341" s="19">
        <f t="shared" ref="G341" si="49">E341*F341</f>
        <v>2.5000000000000001E-3</v>
      </c>
    </row>
    <row r="342" spans="1:7" ht="59" customHeight="1">
      <c r="A342" s="16" t="s">
        <v>234</v>
      </c>
      <c r="B342" s="17" t="s">
        <v>235</v>
      </c>
      <c r="C342" s="17" t="s">
        <v>236</v>
      </c>
      <c r="D342" s="3"/>
      <c r="E342" s="4"/>
      <c r="F342" s="3"/>
      <c r="G342" s="20">
        <f>SUM(G340:G341)</f>
        <v>1.0225</v>
      </c>
    </row>
    <row r="344" spans="1:7" ht="18" customHeight="1">
      <c r="A344" s="2" t="s">
        <v>241</v>
      </c>
      <c r="B344" s="3"/>
      <c r="C344" s="3"/>
      <c r="D344" s="12" t="s">
        <v>168</v>
      </c>
      <c r="E344" s="28">
        <v>1</v>
      </c>
      <c r="F344" s="36">
        <v>1.1499999999999999</v>
      </c>
      <c r="G344" s="19">
        <f>E344*F344</f>
        <v>1.1499999999999999</v>
      </c>
    </row>
    <row r="345" spans="1:7" ht="16" customHeight="1">
      <c r="A345" s="3" t="s">
        <v>241</v>
      </c>
      <c r="B345" s="3"/>
      <c r="C345" s="3"/>
      <c r="D345" s="3" t="s">
        <v>7</v>
      </c>
      <c r="E345" s="4">
        <v>1</v>
      </c>
      <c r="F345" s="3">
        <v>2.5000000000000001E-3</v>
      </c>
      <c r="G345" s="19">
        <f t="shared" ref="G345" si="50">E345*F345</f>
        <v>2.5000000000000001E-3</v>
      </c>
    </row>
    <row r="346" spans="1:7" ht="68">
      <c r="A346" s="14" t="s">
        <v>238</v>
      </c>
      <c r="B346" s="10" t="s">
        <v>239</v>
      </c>
      <c r="C346" s="11" t="s">
        <v>240</v>
      </c>
      <c r="D346" s="3"/>
      <c r="E346" s="28"/>
      <c r="F346" s="3"/>
      <c r="G346" s="20">
        <f>SUM(G344:G345)</f>
        <v>1.1524999999999999</v>
      </c>
    </row>
    <row r="348" spans="1:7" ht="18" customHeight="1">
      <c r="A348" s="2" t="s">
        <v>249</v>
      </c>
      <c r="B348" s="3"/>
      <c r="C348" s="3"/>
      <c r="D348" s="3" t="s">
        <v>211</v>
      </c>
      <c r="E348" s="4">
        <v>12</v>
      </c>
      <c r="F348" s="32">
        <v>0.33</v>
      </c>
      <c r="G348" s="19">
        <f>E348*F348</f>
        <v>3.96</v>
      </c>
    </row>
    <row r="349" spans="1:7" ht="18" customHeight="1">
      <c r="A349" s="3" t="s">
        <v>249</v>
      </c>
      <c r="B349" s="3"/>
      <c r="C349" s="3"/>
      <c r="D349" s="3" t="s">
        <v>5</v>
      </c>
      <c r="E349" s="4">
        <v>1</v>
      </c>
      <c r="F349" s="30">
        <v>5.8291000000000003E-2</v>
      </c>
      <c r="G349" s="19">
        <f t="shared" ref="G349:G352" si="51">E349*F349</f>
        <v>5.8291000000000003E-2</v>
      </c>
    </row>
    <row r="350" spans="1:7" ht="18" customHeight="1">
      <c r="A350" s="3" t="s">
        <v>249</v>
      </c>
      <c r="B350" s="3"/>
      <c r="C350" s="3"/>
      <c r="D350" s="3" t="s">
        <v>197</v>
      </c>
      <c r="E350" s="4">
        <v>1</v>
      </c>
      <c r="F350" s="3">
        <v>0.06</v>
      </c>
      <c r="G350" s="19">
        <f t="shared" si="51"/>
        <v>0.06</v>
      </c>
    </row>
    <row r="351" spans="1:7" ht="18" customHeight="1">
      <c r="A351" s="3" t="s">
        <v>249</v>
      </c>
      <c r="B351" s="3"/>
      <c r="C351" s="3"/>
      <c r="D351" s="3" t="s">
        <v>6</v>
      </c>
      <c r="E351" s="4">
        <v>2.7E-2</v>
      </c>
      <c r="F351" s="32">
        <v>1.18</v>
      </c>
      <c r="G351" s="19">
        <f t="shared" si="51"/>
        <v>3.1859999999999999E-2</v>
      </c>
    </row>
    <row r="352" spans="1:7" ht="18" customHeight="1">
      <c r="A352" s="3" t="s">
        <v>249</v>
      </c>
      <c r="B352" s="3"/>
      <c r="C352" s="3"/>
      <c r="D352" s="3" t="s">
        <v>7</v>
      </c>
      <c r="E352" s="4">
        <v>1</v>
      </c>
      <c r="F352" s="3">
        <v>2.5000000000000001E-3</v>
      </c>
      <c r="G352" s="19">
        <f t="shared" si="51"/>
        <v>2.5000000000000001E-3</v>
      </c>
    </row>
    <row r="353" spans="1:7" ht="34">
      <c r="A353" s="14" t="s">
        <v>248</v>
      </c>
      <c r="B353" s="10" t="s">
        <v>246</v>
      </c>
      <c r="C353" s="11" t="s">
        <v>247</v>
      </c>
      <c r="D353" s="3"/>
      <c r="E353" s="28"/>
      <c r="F353" s="3"/>
      <c r="G353" s="20">
        <f>SUM(G348:G352)</f>
        <v>4.1126509999999996</v>
      </c>
    </row>
    <row r="355" spans="1:7" ht="18" customHeight="1">
      <c r="A355" s="2" t="s">
        <v>250</v>
      </c>
      <c r="B355" s="3"/>
      <c r="C355" s="3"/>
      <c r="D355" s="3" t="s">
        <v>222</v>
      </c>
      <c r="E355" s="4">
        <v>1</v>
      </c>
      <c r="F355" s="3">
        <v>2.5</v>
      </c>
      <c r="G355" s="19">
        <f>E355*F355</f>
        <v>2.5</v>
      </c>
    </row>
    <row r="356" spans="1:7" ht="18" customHeight="1">
      <c r="A356" s="3" t="s">
        <v>250</v>
      </c>
      <c r="B356" s="3"/>
      <c r="C356" s="3"/>
      <c r="D356" s="3" t="s">
        <v>4</v>
      </c>
      <c r="E356" s="4">
        <v>3</v>
      </c>
      <c r="F356" s="36">
        <v>0.315</v>
      </c>
      <c r="G356" s="19">
        <f t="shared" ref="G356:G359" si="52">E356*F356</f>
        <v>0.94500000000000006</v>
      </c>
    </row>
    <row r="357" spans="1:7" ht="18" customHeight="1">
      <c r="A357" s="3" t="s">
        <v>250</v>
      </c>
      <c r="B357" s="3"/>
      <c r="C357" s="3"/>
      <c r="D357" s="12" t="s">
        <v>40</v>
      </c>
      <c r="E357" s="28">
        <v>1</v>
      </c>
      <c r="F357" s="3">
        <v>2.4</v>
      </c>
      <c r="G357" s="19">
        <f t="shared" si="52"/>
        <v>2.4</v>
      </c>
    </row>
    <row r="358" spans="1:7" ht="18" customHeight="1">
      <c r="A358" s="3" t="s">
        <v>250</v>
      </c>
      <c r="B358" s="3"/>
      <c r="C358" s="3"/>
      <c r="D358" s="3" t="s">
        <v>5</v>
      </c>
      <c r="E358" s="4">
        <v>1</v>
      </c>
      <c r="F358" s="30">
        <v>5.8291000000000003E-2</v>
      </c>
      <c r="G358" s="19">
        <f t="shared" si="52"/>
        <v>5.8291000000000003E-2</v>
      </c>
    </row>
    <row r="359" spans="1:7" ht="16" customHeight="1">
      <c r="A359" s="3" t="s">
        <v>250</v>
      </c>
      <c r="B359" s="3"/>
      <c r="C359" s="3"/>
      <c r="D359" s="3" t="s">
        <v>7</v>
      </c>
      <c r="E359" s="4">
        <v>1</v>
      </c>
      <c r="F359" s="3">
        <v>2.5000000000000001E-3</v>
      </c>
      <c r="G359" s="19">
        <f t="shared" si="52"/>
        <v>2.5000000000000001E-3</v>
      </c>
    </row>
    <row r="360" spans="1:7" ht="51">
      <c r="A360" s="34" t="s">
        <v>255</v>
      </c>
      <c r="B360" s="10" t="s">
        <v>251</v>
      </c>
      <c r="C360" s="11" t="s">
        <v>254</v>
      </c>
      <c r="D360" s="3"/>
      <c r="E360" s="28"/>
      <c r="F360" s="3"/>
      <c r="G360" s="20">
        <f>SUM(G355:G359)</f>
        <v>5.9057910000000007</v>
      </c>
    </row>
    <row r="362" spans="1:7" ht="18" customHeight="1">
      <c r="A362" s="2" t="s">
        <v>253</v>
      </c>
      <c r="B362" s="3"/>
      <c r="C362" s="3"/>
      <c r="D362" s="3" t="s">
        <v>222</v>
      </c>
      <c r="E362" s="4">
        <v>1</v>
      </c>
      <c r="F362" s="3">
        <v>2.5</v>
      </c>
      <c r="G362" s="19">
        <f>E362*F362</f>
        <v>2.5</v>
      </c>
    </row>
    <row r="363" spans="1:7" ht="18" customHeight="1">
      <c r="A363" s="3" t="s">
        <v>253</v>
      </c>
      <c r="B363" s="3"/>
      <c r="C363" s="3"/>
      <c r="D363" s="3" t="s">
        <v>24</v>
      </c>
      <c r="E363" s="4">
        <v>1</v>
      </c>
      <c r="F363" s="36">
        <v>2.83</v>
      </c>
      <c r="G363" s="19">
        <f t="shared" ref="G363:G366" si="53">E363*F363</f>
        <v>2.83</v>
      </c>
    </row>
    <row r="364" spans="1:7" ht="18" customHeight="1">
      <c r="A364" s="3" t="s">
        <v>253</v>
      </c>
      <c r="B364" s="3"/>
      <c r="C364" s="3"/>
      <c r="D364" s="3" t="s">
        <v>5</v>
      </c>
      <c r="E364" s="4">
        <v>1</v>
      </c>
      <c r="F364" s="30">
        <v>5.8291000000000003E-2</v>
      </c>
      <c r="G364" s="19">
        <f t="shared" si="53"/>
        <v>5.8291000000000003E-2</v>
      </c>
    </row>
    <row r="365" spans="1:7" ht="18" customHeight="1">
      <c r="A365" s="3" t="s">
        <v>253</v>
      </c>
      <c r="B365" s="3"/>
      <c r="C365" s="3"/>
      <c r="D365" s="3" t="s">
        <v>6</v>
      </c>
      <c r="E365" s="4">
        <v>0.06</v>
      </c>
      <c r="F365" s="32">
        <v>1.18</v>
      </c>
      <c r="G365" s="19">
        <f t="shared" si="53"/>
        <v>7.0799999999999988E-2</v>
      </c>
    </row>
    <row r="366" spans="1:7" ht="16" customHeight="1">
      <c r="A366" s="3" t="s">
        <v>253</v>
      </c>
      <c r="B366" s="3"/>
      <c r="C366" s="3"/>
      <c r="D366" s="3" t="s">
        <v>7</v>
      </c>
      <c r="E366" s="4">
        <v>1</v>
      </c>
      <c r="F366" s="3">
        <v>2.5000000000000001E-3</v>
      </c>
      <c r="G366" s="19">
        <f t="shared" si="53"/>
        <v>2.5000000000000001E-3</v>
      </c>
    </row>
    <row r="367" spans="1:7" ht="34">
      <c r="A367" s="34" t="s">
        <v>257</v>
      </c>
      <c r="B367" s="10" t="s">
        <v>252</v>
      </c>
      <c r="C367" s="11" t="s">
        <v>256</v>
      </c>
      <c r="D367" s="3"/>
      <c r="E367" s="28"/>
      <c r="F367" s="3"/>
      <c r="G367" s="20">
        <f>SUM(G362:G366)</f>
        <v>5.4615910000000003</v>
      </c>
    </row>
    <row r="369" spans="1:7" ht="18" customHeight="1">
      <c r="A369" s="2" t="s">
        <v>264</v>
      </c>
      <c r="B369" s="3"/>
      <c r="C369" s="3"/>
      <c r="D369" s="12" t="s">
        <v>152</v>
      </c>
      <c r="E369" s="28">
        <v>1</v>
      </c>
      <c r="F369" s="3">
        <v>1.19</v>
      </c>
      <c r="G369" s="19">
        <f>E369*F369</f>
        <v>1.19</v>
      </c>
    </row>
    <row r="370" spans="1:7" ht="18" customHeight="1">
      <c r="A370" s="3" t="s">
        <v>264</v>
      </c>
      <c r="B370" s="3"/>
      <c r="C370" s="3"/>
      <c r="D370" s="3" t="s">
        <v>21</v>
      </c>
      <c r="E370" s="4">
        <v>1</v>
      </c>
      <c r="F370" s="36">
        <v>0.2</v>
      </c>
      <c r="G370" s="19">
        <f t="shared" ref="G370:G371" si="54">E370*F370</f>
        <v>0.2</v>
      </c>
    </row>
    <row r="371" spans="1:7" ht="16" customHeight="1">
      <c r="A371" s="3" t="s">
        <v>264</v>
      </c>
      <c r="B371" s="3"/>
      <c r="C371" s="3"/>
      <c r="D371" s="3" t="s">
        <v>7</v>
      </c>
      <c r="E371" s="4">
        <v>1</v>
      </c>
      <c r="F371" s="3">
        <v>2.5000000000000001E-3</v>
      </c>
      <c r="G371" s="19">
        <f t="shared" si="54"/>
        <v>2.5000000000000001E-3</v>
      </c>
    </row>
    <row r="372" spans="1:7" ht="68">
      <c r="A372" s="34" t="s">
        <v>265</v>
      </c>
      <c r="B372" s="10" t="s">
        <v>262</v>
      </c>
      <c r="C372" s="11" t="s">
        <v>263</v>
      </c>
      <c r="D372" s="3"/>
      <c r="E372" s="28"/>
      <c r="F372" s="3"/>
      <c r="G372" s="20">
        <f>SUM(G369:G371)</f>
        <v>1.3924999999999998</v>
      </c>
    </row>
    <row r="374" spans="1:7" ht="18" customHeight="1">
      <c r="A374" s="2" t="s">
        <v>266</v>
      </c>
      <c r="B374" s="3"/>
      <c r="C374" s="3"/>
      <c r="D374" s="3" t="s">
        <v>270</v>
      </c>
      <c r="E374" s="4">
        <v>1</v>
      </c>
      <c r="F374" s="3">
        <v>0.22500000000000001</v>
      </c>
      <c r="G374" s="19">
        <f>E374*F374</f>
        <v>0.22500000000000001</v>
      </c>
    </row>
    <row r="375" spans="1:7" ht="18" customHeight="1">
      <c r="A375" s="3" t="s">
        <v>266</v>
      </c>
      <c r="B375" s="3"/>
      <c r="C375" s="3"/>
      <c r="D375" s="3" t="s">
        <v>197</v>
      </c>
      <c r="E375" s="4">
        <v>1</v>
      </c>
      <c r="F375" s="3">
        <v>0.06</v>
      </c>
      <c r="G375" s="19">
        <f t="shared" ref="G375:G378" si="55">E375*F375</f>
        <v>0.06</v>
      </c>
    </row>
    <row r="376" spans="1:7" ht="18" customHeight="1">
      <c r="A376" s="3" t="s">
        <v>266</v>
      </c>
      <c r="B376" s="3"/>
      <c r="C376" s="3"/>
      <c r="D376" s="12" t="s">
        <v>161</v>
      </c>
      <c r="E376" s="28">
        <v>1</v>
      </c>
      <c r="F376" s="30">
        <v>3.3820000000000003E-2</v>
      </c>
      <c r="G376" s="19">
        <f t="shared" si="55"/>
        <v>3.3820000000000003E-2</v>
      </c>
    </row>
    <row r="377" spans="1:7" ht="18" customHeight="1">
      <c r="A377" s="3" t="s">
        <v>266</v>
      </c>
      <c r="B377" s="3"/>
      <c r="C377" s="3"/>
      <c r="D377" s="3" t="s">
        <v>7</v>
      </c>
      <c r="E377" s="4">
        <v>1</v>
      </c>
      <c r="F377" s="3">
        <v>2.5000000000000001E-3</v>
      </c>
      <c r="G377" s="19">
        <f t="shared" si="55"/>
        <v>2.5000000000000001E-3</v>
      </c>
    </row>
    <row r="378" spans="1:7" ht="16" customHeight="1">
      <c r="A378" s="3" t="s">
        <v>266</v>
      </c>
      <c r="B378" s="3"/>
      <c r="C378" s="3"/>
      <c r="D378" s="3" t="s">
        <v>6</v>
      </c>
      <c r="E378" s="4">
        <v>0.01</v>
      </c>
      <c r="F378" s="32">
        <v>1.18</v>
      </c>
      <c r="G378" s="19">
        <f t="shared" si="55"/>
        <v>1.18E-2</v>
      </c>
    </row>
    <row r="379" spans="1:7" ht="51">
      <c r="A379" s="34" t="s">
        <v>267</v>
      </c>
      <c r="B379" s="10" t="s">
        <v>268</v>
      </c>
      <c r="C379" s="11" t="s">
        <v>269</v>
      </c>
      <c r="D379" s="3"/>
      <c r="E379" s="28"/>
      <c r="F379" s="3"/>
      <c r="G379" s="20">
        <f>SUM(G374:G378)</f>
        <v>0.33312000000000003</v>
      </c>
    </row>
    <row r="381" spans="1:7" ht="18" customHeight="1">
      <c r="A381" s="2" t="s">
        <v>271</v>
      </c>
      <c r="B381" s="3"/>
      <c r="C381" s="3"/>
      <c r="D381" s="3" t="s">
        <v>270</v>
      </c>
      <c r="E381" s="4">
        <v>2</v>
      </c>
      <c r="F381" s="3">
        <v>0.22500000000000001</v>
      </c>
      <c r="G381" s="19">
        <f>E381*F381</f>
        <v>0.45</v>
      </c>
    </row>
    <row r="382" spans="1:7" ht="18" customHeight="1">
      <c r="A382" s="3" t="s">
        <v>271</v>
      </c>
      <c r="B382" s="3"/>
      <c r="C382" s="3"/>
      <c r="D382" s="3" t="s">
        <v>197</v>
      </c>
      <c r="E382" s="4">
        <v>1</v>
      </c>
      <c r="F382" s="3">
        <v>0.06</v>
      </c>
      <c r="G382" s="19">
        <f t="shared" ref="G382:G385" si="56">E382*F382</f>
        <v>0.06</v>
      </c>
    </row>
    <row r="383" spans="1:7" ht="18" customHeight="1">
      <c r="A383" s="3" t="s">
        <v>271</v>
      </c>
      <c r="B383" s="3"/>
      <c r="C383" s="3"/>
      <c r="D383" s="12" t="s">
        <v>161</v>
      </c>
      <c r="E383" s="28">
        <v>1</v>
      </c>
      <c r="F383" s="30">
        <v>3.3820000000000003E-2</v>
      </c>
      <c r="G383" s="19">
        <f t="shared" si="56"/>
        <v>3.3820000000000003E-2</v>
      </c>
    </row>
    <row r="384" spans="1:7" ht="18" customHeight="1">
      <c r="A384" s="3" t="s">
        <v>271</v>
      </c>
      <c r="B384" s="3"/>
      <c r="C384" s="3"/>
      <c r="D384" s="3" t="s">
        <v>7</v>
      </c>
      <c r="E384" s="4">
        <v>1</v>
      </c>
      <c r="F384" s="3">
        <v>2.5000000000000001E-3</v>
      </c>
      <c r="G384" s="19">
        <f t="shared" si="56"/>
        <v>2.5000000000000001E-3</v>
      </c>
    </row>
    <row r="385" spans="1:7" ht="16" customHeight="1">
      <c r="A385" s="3" t="s">
        <v>271</v>
      </c>
      <c r="B385" s="3"/>
      <c r="C385" s="3"/>
      <c r="D385" s="3" t="s">
        <v>6</v>
      </c>
      <c r="E385" s="4">
        <v>0.02</v>
      </c>
      <c r="F385" s="32">
        <v>1.18</v>
      </c>
      <c r="G385" s="19">
        <f t="shared" si="56"/>
        <v>2.3599999999999999E-2</v>
      </c>
    </row>
    <row r="386" spans="1:7" ht="51">
      <c r="A386" s="34" t="s">
        <v>272</v>
      </c>
      <c r="B386" s="10" t="s">
        <v>273</v>
      </c>
      <c r="C386" s="11" t="s">
        <v>274</v>
      </c>
      <c r="D386" s="3"/>
      <c r="E386" s="28"/>
      <c r="F386" s="3"/>
      <c r="G386" s="20">
        <f>SUM(G381:G385)</f>
        <v>0.56991999999999987</v>
      </c>
    </row>
    <row r="388" spans="1:7" ht="18" customHeight="1">
      <c r="A388" s="2" t="s">
        <v>282</v>
      </c>
      <c r="B388" s="3"/>
      <c r="C388" s="3"/>
      <c r="D388" s="3" t="s">
        <v>278</v>
      </c>
      <c r="E388" s="4">
        <v>1</v>
      </c>
      <c r="F388" s="3">
        <f>675/180</f>
        <v>3.75</v>
      </c>
      <c r="G388" s="19">
        <f>E388*F388</f>
        <v>3.75</v>
      </c>
    </row>
    <row r="389" spans="1:7" ht="18" customHeight="1">
      <c r="A389" s="3" t="s">
        <v>282</v>
      </c>
      <c r="B389" s="3"/>
      <c r="C389" s="3"/>
      <c r="D389" s="12" t="s">
        <v>290</v>
      </c>
      <c r="E389" s="28">
        <v>2</v>
      </c>
      <c r="F389" s="41">
        <v>0.77</v>
      </c>
      <c r="G389" s="19">
        <f t="shared" ref="G389:G391" si="57">E389*F389</f>
        <v>1.54</v>
      </c>
    </row>
    <row r="390" spans="1:7" ht="18" customHeight="1">
      <c r="A390" s="3" t="s">
        <v>282</v>
      </c>
      <c r="B390" s="3"/>
      <c r="C390" s="3"/>
      <c r="D390" s="3" t="s">
        <v>5</v>
      </c>
      <c r="E390" s="4">
        <v>1</v>
      </c>
      <c r="F390" s="30">
        <v>5.8291000000000003E-2</v>
      </c>
      <c r="G390" s="19">
        <f t="shared" si="57"/>
        <v>5.8291000000000003E-2</v>
      </c>
    </row>
    <row r="391" spans="1:7" ht="16" customHeight="1">
      <c r="A391" s="3" t="s">
        <v>282</v>
      </c>
      <c r="B391" s="3"/>
      <c r="C391" s="3"/>
      <c r="D391" s="3" t="s">
        <v>7</v>
      </c>
      <c r="E391" s="4">
        <v>1</v>
      </c>
      <c r="F391" s="3">
        <v>2.5000000000000001E-3</v>
      </c>
      <c r="G391" s="19">
        <f t="shared" si="57"/>
        <v>2.5000000000000001E-3</v>
      </c>
    </row>
    <row r="392" spans="1:7" ht="68">
      <c r="A392" s="34" t="s">
        <v>281</v>
      </c>
      <c r="B392" s="10" t="s">
        <v>279</v>
      </c>
      <c r="C392" s="11" t="s">
        <v>280</v>
      </c>
      <c r="D392" s="3"/>
      <c r="E392" s="28"/>
      <c r="F392" s="3"/>
      <c r="G392" s="20">
        <f>SUM(G388:G391)</f>
        <v>5.3507910000000001</v>
      </c>
    </row>
    <row r="394" spans="1:7" ht="18" customHeight="1">
      <c r="A394" s="2" t="s">
        <v>301</v>
      </c>
      <c r="B394" s="3"/>
      <c r="C394" s="3"/>
      <c r="D394" s="3" t="s">
        <v>301</v>
      </c>
      <c r="E394" s="4">
        <v>1</v>
      </c>
      <c r="F394" s="3">
        <v>1.1499999999999999</v>
      </c>
      <c r="G394" s="19">
        <f>E394*F394</f>
        <v>1.1499999999999999</v>
      </c>
    </row>
    <row r="395" spans="1:7" ht="68">
      <c r="A395" s="34" t="s">
        <v>300</v>
      </c>
      <c r="B395" s="10" t="s">
        <v>302</v>
      </c>
      <c r="C395" s="11" t="s">
        <v>303</v>
      </c>
      <c r="D395" s="3"/>
      <c r="E395" s="28"/>
      <c r="F395" s="3"/>
      <c r="G395" s="20">
        <f>SUM(G394:G394)</f>
        <v>1.1499999999999999</v>
      </c>
    </row>
    <row r="396" spans="1:7">
      <c r="A396" s="38"/>
      <c r="B396" s="18"/>
      <c r="C396" s="13"/>
      <c r="E396" s="29"/>
      <c r="G396" s="24"/>
    </row>
    <row r="397" spans="1:7" ht="18" customHeight="1">
      <c r="A397" s="2" t="s">
        <v>333</v>
      </c>
      <c r="B397" s="3"/>
      <c r="C397" s="3"/>
      <c r="D397" s="3" t="s">
        <v>301</v>
      </c>
      <c r="E397" s="4">
        <v>2</v>
      </c>
      <c r="F397" s="3">
        <v>1.1499999999999999</v>
      </c>
      <c r="G397" s="19">
        <f>E397*F397</f>
        <v>2.2999999999999998</v>
      </c>
    </row>
    <row r="398" spans="1:7" ht="17">
      <c r="A398" s="34" t="s">
        <v>333</v>
      </c>
      <c r="B398" s="10"/>
      <c r="C398" s="11"/>
      <c r="D398" s="3" t="s">
        <v>16</v>
      </c>
      <c r="E398" s="4">
        <v>1</v>
      </c>
      <c r="F398" s="30">
        <v>3.3820000000000003E-2</v>
      </c>
      <c r="G398" s="19">
        <f t="shared" ref="G398:G399" si="58">E398*F398</f>
        <v>3.3820000000000003E-2</v>
      </c>
    </row>
    <row r="399" spans="1:7" ht="17">
      <c r="A399" s="34" t="s">
        <v>333</v>
      </c>
      <c r="B399" s="10"/>
      <c r="C399" s="11"/>
      <c r="D399" s="3" t="s">
        <v>7</v>
      </c>
      <c r="E399" s="4">
        <v>1</v>
      </c>
      <c r="F399" s="3">
        <v>2.5000000000000001E-3</v>
      </c>
      <c r="G399" s="19">
        <f t="shared" si="58"/>
        <v>2.5000000000000001E-3</v>
      </c>
    </row>
    <row r="400" spans="1:7" ht="68">
      <c r="A400" s="34" t="s">
        <v>334</v>
      </c>
      <c r="B400" s="10" t="s">
        <v>335</v>
      </c>
      <c r="C400" s="11" t="s">
        <v>336</v>
      </c>
      <c r="D400" s="3"/>
      <c r="E400" s="28"/>
      <c r="F400" s="3"/>
      <c r="G400" s="20">
        <f>SUM(G397:G399)</f>
        <v>2.3363199999999997</v>
      </c>
    </row>
    <row r="402" spans="1:7">
      <c r="A402" s="2" t="s">
        <v>307</v>
      </c>
      <c r="B402" s="3"/>
      <c r="C402" s="3"/>
      <c r="D402" s="3" t="s">
        <v>24</v>
      </c>
      <c r="E402" s="4">
        <v>1</v>
      </c>
      <c r="F402" s="36">
        <v>2.83</v>
      </c>
      <c r="G402" s="19">
        <f>E402*F402</f>
        <v>2.83</v>
      </c>
    </row>
    <row r="403" spans="1:7">
      <c r="A403" s="3" t="s">
        <v>307</v>
      </c>
      <c r="B403" s="3"/>
      <c r="C403" s="3"/>
      <c r="D403" s="3" t="s">
        <v>197</v>
      </c>
      <c r="E403" s="4">
        <v>1</v>
      </c>
      <c r="F403" s="3">
        <v>0.06</v>
      </c>
      <c r="G403" s="19">
        <f t="shared" ref="G403:G404" si="59">E403*F403</f>
        <v>0.06</v>
      </c>
    </row>
    <row r="404" spans="1:7">
      <c r="A404" s="3" t="s">
        <v>307</v>
      </c>
      <c r="B404" s="3"/>
      <c r="C404" s="3"/>
      <c r="D404" s="3" t="s">
        <v>16</v>
      </c>
      <c r="E404" s="4">
        <v>1</v>
      </c>
      <c r="F404" s="30">
        <v>3.3820000000000003E-2</v>
      </c>
      <c r="G404" s="19">
        <f t="shared" si="59"/>
        <v>3.3820000000000003E-2</v>
      </c>
    </row>
    <row r="405" spans="1:7" ht="62" customHeight="1">
      <c r="A405" s="16" t="s">
        <v>306</v>
      </c>
      <c r="B405" s="16" t="s">
        <v>308</v>
      </c>
      <c r="C405" s="16" t="s">
        <v>309</v>
      </c>
      <c r="D405" s="3"/>
      <c r="E405" s="4"/>
      <c r="F405" s="3"/>
      <c r="G405" s="20">
        <f>SUM(G402:G404)</f>
        <v>2.9238200000000001</v>
      </c>
    </row>
    <row r="407" spans="1:7">
      <c r="A407" s="2" t="s">
        <v>321</v>
      </c>
      <c r="B407" s="3"/>
      <c r="C407" s="3"/>
      <c r="D407" s="3" t="s">
        <v>317</v>
      </c>
      <c r="E407" s="4">
        <v>2</v>
      </c>
      <c r="F407" s="36">
        <v>0.69</v>
      </c>
      <c r="G407" s="19">
        <f>E407*F407</f>
        <v>1.38</v>
      </c>
    </row>
    <row r="408" spans="1:7">
      <c r="A408" s="3" t="s">
        <v>321</v>
      </c>
      <c r="B408" s="3"/>
      <c r="C408" s="3"/>
      <c r="D408" s="3" t="s">
        <v>322</v>
      </c>
      <c r="E408" s="4">
        <v>2</v>
      </c>
      <c r="F408" s="3">
        <v>0.19</v>
      </c>
      <c r="G408" s="19">
        <f t="shared" ref="G408:G410" si="60">E408*F408</f>
        <v>0.38</v>
      </c>
    </row>
    <row r="409" spans="1:7">
      <c r="A409" s="3" t="s">
        <v>321</v>
      </c>
      <c r="B409" s="3"/>
      <c r="C409" s="3"/>
      <c r="D409" s="3" t="s">
        <v>197</v>
      </c>
      <c r="E409" s="4">
        <v>1</v>
      </c>
      <c r="F409" s="3">
        <v>0.06</v>
      </c>
      <c r="G409" s="19">
        <f t="shared" si="60"/>
        <v>0.06</v>
      </c>
    </row>
    <row r="410" spans="1:7">
      <c r="A410" s="3" t="s">
        <v>321</v>
      </c>
      <c r="B410" s="3"/>
      <c r="C410" s="3"/>
      <c r="D410" s="3" t="s">
        <v>330</v>
      </c>
      <c r="E410" s="4">
        <v>1</v>
      </c>
      <c r="F410" s="30">
        <v>0.48</v>
      </c>
      <c r="G410" s="19">
        <f t="shared" si="60"/>
        <v>0.48</v>
      </c>
    </row>
    <row r="411" spans="1:7" ht="62" customHeight="1">
      <c r="A411" s="16" t="s">
        <v>320</v>
      </c>
      <c r="B411" s="16" t="s">
        <v>318</v>
      </c>
      <c r="C411" s="16" t="s">
        <v>319</v>
      </c>
      <c r="D411" s="3"/>
      <c r="E411" s="4"/>
      <c r="F411" s="3"/>
      <c r="G411" s="20">
        <f>SUM(G407:G410)</f>
        <v>2.2999999999999998</v>
      </c>
    </row>
    <row r="413" spans="1:7">
      <c r="A413" s="2" t="s">
        <v>326</v>
      </c>
      <c r="B413" s="3"/>
      <c r="C413" s="3"/>
      <c r="D413" s="3" t="s">
        <v>322</v>
      </c>
      <c r="E413" s="4">
        <v>10</v>
      </c>
      <c r="F413" s="3">
        <v>0.19</v>
      </c>
      <c r="G413" s="19">
        <f>E413*F413</f>
        <v>1.9</v>
      </c>
    </row>
    <row r="414" spans="1:7">
      <c r="A414" s="3" t="s">
        <v>326</v>
      </c>
      <c r="B414" s="3"/>
      <c r="C414" s="3"/>
      <c r="D414" s="3" t="s">
        <v>197</v>
      </c>
      <c r="E414" s="4">
        <v>1</v>
      </c>
      <c r="F414" s="3">
        <v>0.06</v>
      </c>
      <c r="G414" s="19">
        <f t="shared" ref="G414:G418" si="61">E414*F414</f>
        <v>0.06</v>
      </c>
    </row>
    <row r="415" spans="1:7">
      <c r="A415" s="3" t="s">
        <v>326</v>
      </c>
      <c r="B415" s="3"/>
      <c r="C415" s="3"/>
      <c r="D415" s="3" t="s">
        <v>330</v>
      </c>
      <c r="E415" s="4">
        <v>1</v>
      </c>
      <c r="F415" s="3">
        <v>0.38</v>
      </c>
      <c r="G415" s="19">
        <f t="shared" si="61"/>
        <v>0.38</v>
      </c>
    </row>
    <row r="416" spans="1:7">
      <c r="A416" s="3" t="s">
        <v>326</v>
      </c>
      <c r="B416" s="3"/>
      <c r="C416" s="3"/>
      <c r="D416" s="3" t="s">
        <v>331</v>
      </c>
      <c r="E416" s="4">
        <v>1</v>
      </c>
      <c r="F416" s="3">
        <v>3.1E-2</v>
      </c>
      <c r="G416" s="19">
        <f t="shared" si="61"/>
        <v>3.1E-2</v>
      </c>
    </row>
    <row r="417" spans="1:7">
      <c r="A417" s="3" t="s">
        <v>326</v>
      </c>
      <c r="B417" s="3"/>
      <c r="C417" s="3"/>
      <c r="D417" s="3" t="s">
        <v>368</v>
      </c>
      <c r="E417" s="4">
        <v>1</v>
      </c>
      <c r="F417" s="30">
        <v>7.0624999999999993E-2</v>
      </c>
      <c r="G417" s="19">
        <f t="shared" si="61"/>
        <v>7.0624999999999993E-2</v>
      </c>
    </row>
    <row r="418" spans="1:7">
      <c r="A418" s="3" t="s">
        <v>326</v>
      </c>
      <c r="B418" s="3"/>
      <c r="C418" s="3"/>
      <c r="D418" s="3" t="s">
        <v>7</v>
      </c>
      <c r="E418" s="4">
        <v>1</v>
      </c>
      <c r="F418" s="3">
        <v>2.5000000000000001E-3</v>
      </c>
      <c r="G418" s="19">
        <f t="shared" si="61"/>
        <v>2.5000000000000001E-3</v>
      </c>
    </row>
    <row r="419" spans="1:7" ht="62" customHeight="1">
      <c r="A419" s="16" t="s">
        <v>325</v>
      </c>
      <c r="B419" s="16" t="s">
        <v>323</v>
      </c>
      <c r="C419" s="16" t="s">
        <v>324</v>
      </c>
      <c r="D419" s="3"/>
      <c r="E419" s="4"/>
      <c r="F419" s="3"/>
      <c r="G419" s="20">
        <f>SUM(G413:G418)</f>
        <v>2.4441250000000001</v>
      </c>
    </row>
    <row r="421" spans="1:7">
      <c r="A421" s="2" t="s">
        <v>327</v>
      </c>
      <c r="B421" s="3"/>
      <c r="C421" s="3"/>
      <c r="D421" s="3" t="s">
        <v>322</v>
      </c>
      <c r="E421" s="4">
        <v>42</v>
      </c>
      <c r="F421" s="3">
        <v>0.19</v>
      </c>
      <c r="G421" s="19">
        <f>E421*F421</f>
        <v>7.98</v>
      </c>
    </row>
    <row r="422" spans="1:7">
      <c r="A422" s="3" t="s">
        <v>327</v>
      </c>
      <c r="B422" s="3"/>
      <c r="C422" s="3"/>
      <c r="D422" s="3" t="s">
        <v>197</v>
      </c>
      <c r="E422" s="4">
        <v>1</v>
      </c>
      <c r="F422" s="3">
        <v>0.06</v>
      </c>
      <c r="G422" s="19">
        <f t="shared" ref="G422:G426" si="62">E422*F422</f>
        <v>0.06</v>
      </c>
    </row>
    <row r="423" spans="1:7">
      <c r="A423" s="3" t="s">
        <v>327</v>
      </c>
      <c r="B423" s="3"/>
      <c r="C423" s="3"/>
      <c r="D423" s="3" t="s">
        <v>330</v>
      </c>
      <c r="E423" s="4">
        <v>1</v>
      </c>
      <c r="F423" s="3">
        <v>0.38</v>
      </c>
      <c r="G423" s="19">
        <f t="shared" si="62"/>
        <v>0.38</v>
      </c>
    </row>
    <row r="424" spans="1:7">
      <c r="A424" s="3" t="s">
        <v>327</v>
      </c>
      <c r="B424" s="3"/>
      <c r="C424" s="3"/>
      <c r="D424" s="3" t="s">
        <v>331</v>
      </c>
      <c r="E424" s="4">
        <v>1</v>
      </c>
      <c r="F424" s="3">
        <v>3.1E-2</v>
      </c>
      <c r="G424" s="19">
        <f t="shared" si="62"/>
        <v>3.1E-2</v>
      </c>
    </row>
    <row r="425" spans="1:7">
      <c r="A425" s="3" t="s">
        <v>327</v>
      </c>
      <c r="B425" s="3"/>
      <c r="C425" s="3"/>
      <c r="D425" s="3" t="s">
        <v>368</v>
      </c>
      <c r="E425" s="4">
        <v>1</v>
      </c>
      <c r="F425" s="30">
        <v>7.0624999999999993E-2</v>
      </c>
      <c r="G425" s="19">
        <f t="shared" si="62"/>
        <v>7.0624999999999993E-2</v>
      </c>
    </row>
    <row r="426" spans="1:7">
      <c r="A426" s="3" t="s">
        <v>327</v>
      </c>
      <c r="B426" s="3"/>
      <c r="C426" s="3"/>
      <c r="D426" s="3" t="s">
        <v>7</v>
      </c>
      <c r="E426" s="4">
        <v>1</v>
      </c>
      <c r="F426" s="3">
        <v>2.5000000000000001E-3</v>
      </c>
      <c r="G426" s="19">
        <f t="shared" si="62"/>
        <v>2.5000000000000001E-3</v>
      </c>
    </row>
    <row r="427" spans="1:7" ht="62" customHeight="1">
      <c r="A427" s="16" t="s">
        <v>339</v>
      </c>
      <c r="B427" s="16" t="s">
        <v>328</v>
      </c>
      <c r="C427" s="16" t="s">
        <v>329</v>
      </c>
      <c r="D427" s="3"/>
      <c r="E427" s="4"/>
      <c r="F427" s="3"/>
      <c r="G427" s="20">
        <f>SUM(G421:G426)</f>
        <v>8.5241250000000015</v>
      </c>
    </row>
    <row r="429" spans="1:7">
      <c r="A429" s="2" t="s">
        <v>337</v>
      </c>
      <c r="B429" s="3"/>
      <c r="C429" s="3"/>
      <c r="D429" s="3" t="s">
        <v>337</v>
      </c>
      <c r="E429" s="4">
        <v>1</v>
      </c>
      <c r="F429" s="3">
        <v>1.99</v>
      </c>
      <c r="G429" s="19">
        <f>E429*F429</f>
        <v>1.99</v>
      </c>
    </row>
    <row r="430" spans="1:7" ht="62" customHeight="1">
      <c r="A430" s="16" t="s">
        <v>338</v>
      </c>
      <c r="B430" s="16" t="s">
        <v>340</v>
      </c>
      <c r="C430" s="16" t="s">
        <v>341</v>
      </c>
      <c r="D430" s="3"/>
      <c r="E430" s="4"/>
      <c r="F430" s="3"/>
      <c r="G430" s="20">
        <f>SUM(G429:G429)</f>
        <v>1.99</v>
      </c>
    </row>
    <row r="432" spans="1:7">
      <c r="A432" s="2" t="s">
        <v>343</v>
      </c>
      <c r="B432" s="3"/>
      <c r="C432" s="3"/>
      <c r="D432" s="3" t="s">
        <v>337</v>
      </c>
      <c r="E432" s="4">
        <v>2</v>
      </c>
      <c r="F432" s="3">
        <v>1.99</v>
      </c>
      <c r="G432" s="19">
        <f>E432*F432</f>
        <v>3.98</v>
      </c>
    </row>
    <row r="433" spans="1:7" ht="54" customHeight="1">
      <c r="A433" s="16" t="s">
        <v>342</v>
      </c>
      <c r="B433" s="16" t="s">
        <v>344</v>
      </c>
      <c r="C433" s="16" t="s">
        <v>345</v>
      </c>
      <c r="D433" s="3"/>
      <c r="E433" s="4"/>
      <c r="F433" s="3"/>
      <c r="G433" s="20">
        <f>SUM(G432:G432)</f>
        <v>3.98</v>
      </c>
    </row>
    <row r="435" spans="1:7">
      <c r="A435" s="2" t="s">
        <v>350</v>
      </c>
      <c r="B435" s="3"/>
      <c r="C435" s="3"/>
      <c r="D435" s="3" t="s">
        <v>346</v>
      </c>
      <c r="E435" s="4">
        <v>1</v>
      </c>
      <c r="F435" s="3">
        <v>3.34</v>
      </c>
      <c r="G435" s="19">
        <f>E435*F435</f>
        <v>3.34</v>
      </c>
    </row>
    <row r="436" spans="1:7" ht="62" customHeight="1">
      <c r="A436" s="16" t="s">
        <v>347</v>
      </c>
      <c r="B436" s="16" t="s">
        <v>348</v>
      </c>
      <c r="C436" s="16" t="s">
        <v>349</v>
      </c>
      <c r="D436" s="3"/>
      <c r="E436" s="4"/>
      <c r="F436" s="3"/>
      <c r="G436" s="20">
        <f>SUM(G435:G435)</f>
        <v>3.34</v>
      </c>
    </row>
    <row r="437" spans="1:7" ht="16" customHeight="1"/>
    <row r="438" spans="1:7" ht="16" customHeight="1">
      <c r="A438" s="2" t="s">
        <v>352</v>
      </c>
      <c r="B438" s="3"/>
      <c r="C438" s="3"/>
      <c r="D438" s="3" t="s">
        <v>223</v>
      </c>
      <c r="E438" s="4">
        <v>7</v>
      </c>
      <c r="F438" s="3">
        <v>1.4</v>
      </c>
      <c r="G438" s="19">
        <f>E438*F438</f>
        <v>9.7999999999999989</v>
      </c>
    </row>
    <row r="439" spans="1:7" ht="16" customHeight="1">
      <c r="A439" s="3" t="s">
        <v>352</v>
      </c>
      <c r="B439" s="3"/>
      <c r="C439" s="3"/>
      <c r="D439" s="12" t="s">
        <v>353</v>
      </c>
      <c r="E439" s="28">
        <v>3</v>
      </c>
      <c r="F439" s="39">
        <f>7.2/3</f>
        <v>2.4</v>
      </c>
      <c r="G439" s="19">
        <f t="shared" ref="G439:G440" si="63">E439*F439</f>
        <v>7.1999999999999993</v>
      </c>
    </row>
    <row r="440" spans="1:7" ht="16" customHeight="1">
      <c r="A440" s="3" t="s">
        <v>352</v>
      </c>
      <c r="B440" s="3"/>
      <c r="C440" s="3"/>
      <c r="D440" s="3" t="s">
        <v>32</v>
      </c>
      <c r="E440" s="4">
        <v>2</v>
      </c>
      <c r="F440" s="36">
        <v>3.13</v>
      </c>
      <c r="G440" s="19">
        <f t="shared" si="63"/>
        <v>6.26</v>
      </c>
    </row>
    <row r="441" spans="1:7" ht="16" customHeight="1">
      <c r="A441" s="3" t="s">
        <v>352</v>
      </c>
      <c r="B441" s="16">
        <v>1551</v>
      </c>
      <c r="C441" s="16" t="s">
        <v>351</v>
      </c>
      <c r="D441" s="3"/>
      <c r="E441" s="4"/>
      <c r="F441" s="3"/>
      <c r="G441" s="20">
        <f>SUM(G438:G440)</f>
        <v>23.259999999999998</v>
      </c>
    </row>
    <row r="442" spans="1:7" ht="16" customHeight="1"/>
    <row r="443" spans="1:7" ht="16" customHeight="1">
      <c r="A443" s="2" t="s">
        <v>354</v>
      </c>
      <c r="B443" s="3"/>
      <c r="C443" s="3"/>
      <c r="D443" s="3" t="s">
        <v>223</v>
      </c>
      <c r="E443" s="4">
        <f>42/3</f>
        <v>14</v>
      </c>
      <c r="F443" s="3">
        <v>1.4</v>
      </c>
      <c r="G443" s="19">
        <f>E443*F443</f>
        <v>19.599999999999998</v>
      </c>
    </row>
    <row r="444" spans="1:7" ht="16" customHeight="1">
      <c r="A444" s="3" t="s">
        <v>354</v>
      </c>
      <c r="B444" s="3"/>
      <c r="C444" s="3"/>
      <c r="D444" s="12" t="s">
        <v>353</v>
      </c>
      <c r="E444" s="28">
        <v>6</v>
      </c>
      <c r="F444" s="39">
        <f>7.2/3</f>
        <v>2.4</v>
      </c>
      <c r="G444" s="19">
        <f t="shared" ref="G444:G445" si="64">E444*F444</f>
        <v>14.399999999999999</v>
      </c>
    </row>
    <row r="445" spans="1:7" ht="16" customHeight="1">
      <c r="A445" s="3" t="s">
        <v>354</v>
      </c>
      <c r="B445" s="3"/>
      <c r="C445" s="3"/>
      <c r="D445" s="3" t="s">
        <v>32</v>
      </c>
      <c r="E445" s="4">
        <v>4</v>
      </c>
      <c r="F445" s="36">
        <v>3.13</v>
      </c>
      <c r="G445" s="19">
        <f t="shared" si="64"/>
        <v>12.52</v>
      </c>
    </row>
    <row r="446" spans="1:7" ht="16" customHeight="1">
      <c r="A446" s="3" t="s">
        <v>354</v>
      </c>
      <c r="B446" s="16">
        <v>1552</v>
      </c>
      <c r="C446" s="16" t="s">
        <v>351</v>
      </c>
      <c r="D446" s="3"/>
      <c r="E446" s="4"/>
      <c r="F446" s="3"/>
      <c r="G446" s="20">
        <f>SUM(G443:G445)</f>
        <v>46.519999999999996</v>
      </c>
    </row>
    <row r="447" spans="1:7" ht="16" customHeight="1"/>
    <row r="448" spans="1:7" ht="16" customHeight="1">
      <c r="A448" s="2" t="s">
        <v>355</v>
      </c>
      <c r="B448" s="3"/>
      <c r="C448" s="3"/>
      <c r="D448" s="3" t="s">
        <v>223</v>
      </c>
      <c r="E448" s="4">
        <f>63/3</f>
        <v>21</v>
      </c>
      <c r="F448" s="3">
        <v>1.4</v>
      </c>
      <c r="G448" s="19">
        <f>E448*F448</f>
        <v>29.4</v>
      </c>
    </row>
    <row r="449" spans="1:7" ht="16" customHeight="1">
      <c r="A449" s="3" t="s">
        <v>355</v>
      </c>
      <c r="B449" s="3"/>
      <c r="C449" s="3"/>
      <c r="D449" s="12" t="s">
        <v>353</v>
      </c>
      <c r="E449" s="28">
        <v>9</v>
      </c>
      <c r="F449" s="39">
        <f>7.2/3</f>
        <v>2.4</v>
      </c>
      <c r="G449" s="19">
        <f t="shared" ref="G449:G450" si="65">E449*F449</f>
        <v>21.599999999999998</v>
      </c>
    </row>
    <row r="450" spans="1:7" ht="16" customHeight="1">
      <c r="A450" s="3" t="s">
        <v>355</v>
      </c>
      <c r="B450" s="3"/>
      <c r="C450" s="3"/>
      <c r="D450" s="3" t="s">
        <v>32</v>
      </c>
      <c r="E450" s="4">
        <v>6</v>
      </c>
      <c r="F450" s="36">
        <v>3.13</v>
      </c>
      <c r="G450" s="19">
        <f t="shared" si="65"/>
        <v>18.78</v>
      </c>
    </row>
    <row r="451" spans="1:7" ht="16" customHeight="1">
      <c r="A451" s="3" t="s">
        <v>355</v>
      </c>
      <c r="B451" s="16">
        <v>1553</v>
      </c>
      <c r="C451" s="16" t="s">
        <v>351</v>
      </c>
      <c r="D451" s="3"/>
      <c r="E451" s="4"/>
      <c r="F451" s="3"/>
      <c r="G451" s="20">
        <f>SUM(G448:G450)</f>
        <v>69.78</v>
      </c>
    </row>
    <row r="452" spans="1:7" ht="16" customHeight="1"/>
    <row r="453" spans="1:7" ht="16" customHeight="1">
      <c r="A453" s="2" t="s">
        <v>356</v>
      </c>
      <c r="B453" s="3"/>
      <c r="C453" s="3"/>
      <c r="D453" s="3" t="s">
        <v>223</v>
      </c>
      <c r="E453" s="4">
        <f>84/3</f>
        <v>28</v>
      </c>
      <c r="F453" s="3">
        <v>1.4</v>
      </c>
      <c r="G453" s="19">
        <f>E453*F453</f>
        <v>39.199999999999996</v>
      </c>
    </row>
    <row r="454" spans="1:7" ht="16" customHeight="1">
      <c r="A454" s="3" t="s">
        <v>356</v>
      </c>
      <c r="B454" s="3"/>
      <c r="C454" s="3"/>
      <c r="D454" s="12" t="s">
        <v>353</v>
      </c>
      <c r="E454" s="28">
        <v>12</v>
      </c>
      <c r="F454" s="39">
        <f>7.2/3</f>
        <v>2.4</v>
      </c>
      <c r="G454" s="19">
        <f t="shared" ref="G454:G455" si="66">E454*F454</f>
        <v>28.799999999999997</v>
      </c>
    </row>
    <row r="455" spans="1:7" ht="16" customHeight="1">
      <c r="A455" s="3" t="s">
        <v>356</v>
      </c>
      <c r="B455" s="3"/>
      <c r="C455" s="3"/>
      <c r="D455" s="3" t="s">
        <v>32</v>
      </c>
      <c r="E455" s="4">
        <v>8</v>
      </c>
      <c r="F455" s="36">
        <v>3.13</v>
      </c>
      <c r="G455" s="19">
        <f t="shared" si="66"/>
        <v>25.04</v>
      </c>
    </row>
    <row r="456" spans="1:7" ht="16" customHeight="1">
      <c r="A456" s="3" t="s">
        <v>356</v>
      </c>
      <c r="B456" s="16">
        <v>1554</v>
      </c>
      <c r="C456" s="16" t="s">
        <v>351</v>
      </c>
      <c r="D456" s="3"/>
      <c r="E456" s="4"/>
      <c r="F456" s="3"/>
      <c r="G456" s="20">
        <f>SUM(G453:G455)</f>
        <v>93.039999999999992</v>
      </c>
    </row>
    <row r="457" spans="1:7" ht="16" customHeight="1"/>
    <row r="458" spans="1:7" ht="16" customHeight="1">
      <c r="A458" s="2" t="s">
        <v>359</v>
      </c>
      <c r="B458" s="3"/>
      <c r="C458" s="3"/>
      <c r="D458" s="3" t="s">
        <v>4</v>
      </c>
      <c r="E458" s="4">
        <v>25</v>
      </c>
      <c r="F458" s="36">
        <v>0.315</v>
      </c>
      <c r="G458" s="19">
        <f>E458*F458</f>
        <v>7.875</v>
      </c>
    </row>
    <row r="459" spans="1:7" ht="16" customHeight="1">
      <c r="A459" s="3" t="s">
        <v>357</v>
      </c>
      <c r="B459" s="3"/>
      <c r="C459" s="3"/>
      <c r="D459" s="3" t="s">
        <v>358</v>
      </c>
      <c r="E459" s="28">
        <v>4</v>
      </c>
      <c r="F459" s="3">
        <f>8.93/50</f>
        <v>0.17859999999999998</v>
      </c>
      <c r="G459" s="19">
        <f t="shared" ref="G459:G462" si="67">E459*F459</f>
        <v>0.71439999999999992</v>
      </c>
    </row>
    <row r="460" spans="1:7" ht="16" customHeight="1">
      <c r="A460" s="3" t="s">
        <v>357</v>
      </c>
      <c r="B460" s="3"/>
      <c r="C460" s="3"/>
      <c r="D460" s="3" t="s">
        <v>40</v>
      </c>
      <c r="E460" s="4">
        <v>2</v>
      </c>
      <c r="F460" s="3">
        <v>2.4</v>
      </c>
      <c r="G460" s="19">
        <f t="shared" si="67"/>
        <v>4.8</v>
      </c>
    </row>
    <row r="461" spans="1:7" ht="16" customHeight="1">
      <c r="A461" s="3" t="s">
        <v>357</v>
      </c>
      <c r="B461" s="3"/>
      <c r="C461" s="3"/>
      <c r="D461" s="3" t="s">
        <v>222</v>
      </c>
      <c r="E461" s="4">
        <v>2</v>
      </c>
      <c r="F461" s="3">
        <v>2.5</v>
      </c>
      <c r="G461" s="19">
        <f t="shared" si="67"/>
        <v>5</v>
      </c>
    </row>
    <row r="462" spans="1:7" ht="16" customHeight="1">
      <c r="A462" s="3" t="s">
        <v>357</v>
      </c>
      <c r="B462" s="3"/>
      <c r="C462" s="3"/>
      <c r="D462" s="3" t="s">
        <v>360</v>
      </c>
      <c r="E462" s="4">
        <v>1</v>
      </c>
      <c r="F462" s="30">
        <f>189.6/12</f>
        <v>15.799999999999999</v>
      </c>
      <c r="G462" s="19">
        <f t="shared" si="67"/>
        <v>15.799999999999999</v>
      </c>
    </row>
    <row r="463" spans="1:7" ht="16" customHeight="1">
      <c r="A463" s="3" t="s">
        <v>357</v>
      </c>
      <c r="B463" s="16">
        <v>1555</v>
      </c>
      <c r="C463" s="16" t="s">
        <v>351</v>
      </c>
      <c r="D463" s="3"/>
      <c r="E463" s="4"/>
      <c r="F463" s="3"/>
      <c r="G463" s="20">
        <f>SUM(G458:G462)</f>
        <v>34.189399999999999</v>
      </c>
    </row>
    <row r="464" spans="1:7" ht="16" customHeight="1"/>
    <row r="465" spans="1:7" ht="16" customHeight="1">
      <c r="A465" s="2" t="s">
        <v>362</v>
      </c>
      <c r="B465" s="3"/>
      <c r="C465" s="3"/>
      <c r="D465" s="3" t="s">
        <v>4</v>
      </c>
      <c r="E465" s="4">
        <v>50</v>
      </c>
      <c r="F465" s="36">
        <v>0.315</v>
      </c>
      <c r="G465" s="19">
        <f>E465*F465</f>
        <v>15.75</v>
      </c>
    </row>
    <row r="466" spans="1:7" ht="16" customHeight="1">
      <c r="A466" s="3" t="s">
        <v>361</v>
      </c>
      <c r="B466" s="3"/>
      <c r="C466" s="3"/>
      <c r="D466" s="3" t="s">
        <v>358</v>
      </c>
      <c r="E466" s="28">
        <v>8</v>
      </c>
      <c r="F466" s="3">
        <f>8.93/50</f>
        <v>0.17859999999999998</v>
      </c>
      <c r="G466" s="19">
        <f t="shared" ref="G466:G469" si="68">E466*F466</f>
        <v>1.4287999999999998</v>
      </c>
    </row>
    <row r="467" spans="1:7" ht="16" customHeight="1">
      <c r="A467" s="3" t="s">
        <v>361</v>
      </c>
      <c r="B467" s="3"/>
      <c r="C467" s="3"/>
      <c r="D467" s="3" t="s">
        <v>40</v>
      </c>
      <c r="E467" s="4">
        <v>4</v>
      </c>
      <c r="F467" s="3">
        <v>2.4</v>
      </c>
      <c r="G467" s="19">
        <f t="shared" si="68"/>
        <v>9.6</v>
      </c>
    </row>
    <row r="468" spans="1:7" ht="16" customHeight="1">
      <c r="A468" s="3" t="s">
        <v>361</v>
      </c>
      <c r="B468" s="3"/>
      <c r="C468" s="3"/>
      <c r="D468" s="3" t="s">
        <v>222</v>
      </c>
      <c r="E468" s="4">
        <v>4</v>
      </c>
      <c r="F468" s="3">
        <v>2.5</v>
      </c>
      <c r="G468" s="19">
        <f t="shared" si="68"/>
        <v>10</v>
      </c>
    </row>
    <row r="469" spans="1:7" ht="16" customHeight="1">
      <c r="A469" s="3" t="s">
        <v>361</v>
      </c>
      <c r="B469" s="3"/>
      <c r="C469" s="3"/>
      <c r="D469" s="3" t="s">
        <v>360</v>
      </c>
      <c r="E469" s="4">
        <v>2</v>
      </c>
      <c r="F469" s="30">
        <f>189.6/12</f>
        <v>15.799999999999999</v>
      </c>
      <c r="G469" s="19">
        <f t="shared" si="68"/>
        <v>31.599999999999998</v>
      </c>
    </row>
    <row r="470" spans="1:7" ht="16" customHeight="1">
      <c r="A470" s="16" t="s">
        <v>361</v>
      </c>
      <c r="B470" s="16">
        <v>1556</v>
      </c>
      <c r="C470" s="16" t="s">
        <v>351</v>
      </c>
      <c r="D470" s="3"/>
      <c r="E470" s="4"/>
      <c r="F470" s="3"/>
      <c r="G470" s="20">
        <f>SUM(G465:G469)</f>
        <v>68.378799999999998</v>
      </c>
    </row>
    <row r="471" spans="1:7" ht="16" customHeight="1"/>
    <row r="472" spans="1:7" ht="16" customHeight="1">
      <c r="A472" s="2" t="s">
        <v>365</v>
      </c>
      <c r="B472" s="3"/>
      <c r="C472" s="3"/>
      <c r="D472" s="3" t="s">
        <v>4</v>
      </c>
      <c r="E472" s="4">
        <v>75</v>
      </c>
      <c r="F472" s="36">
        <v>0.315</v>
      </c>
      <c r="G472" s="19">
        <f>E472*F472</f>
        <v>23.625</v>
      </c>
    </row>
    <row r="473" spans="1:7" ht="16" customHeight="1">
      <c r="A473" s="3" t="s">
        <v>363</v>
      </c>
      <c r="B473" s="3"/>
      <c r="C473" s="3"/>
      <c r="D473" s="3" t="s">
        <v>358</v>
      </c>
      <c r="E473" s="28">
        <v>12</v>
      </c>
      <c r="F473" s="3">
        <f>8.93/50</f>
        <v>0.17859999999999998</v>
      </c>
      <c r="G473" s="19">
        <f t="shared" ref="G473:G476" si="69">E473*F473</f>
        <v>2.1431999999999998</v>
      </c>
    </row>
    <row r="474" spans="1:7" ht="16" customHeight="1">
      <c r="A474" s="3" t="s">
        <v>363</v>
      </c>
      <c r="B474" s="3"/>
      <c r="C474" s="3"/>
      <c r="D474" s="3" t="s">
        <v>40</v>
      </c>
      <c r="E474" s="4">
        <v>6</v>
      </c>
      <c r="F474" s="3">
        <v>2.4</v>
      </c>
      <c r="G474" s="19">
        <f t="shared" si="69"/>
        <v>14.399999999999999</v>
      </c>
    </row>
    <row r="475" spans="1:7" ht="16" customHeight="1">
      <c r="A475" s="3" t="s">
        <v>363</v>
      </c>
      <c r="B475" s="3"/>
      <c r="C475" s="3"/>
      <c r="D475" s="3" t="s">
        <v>222</v>
      </c>
      <c r="E475" s="4">
        <v>6</v>
      </c>
      <c r="F475" s="3">
        <v>2.5</v>
      </c>
      <c r="G475" s="19">
        <f t="shared" si="69"/>
        <v>15</v>
      </c>
    </row>
    <row r="476" spans="1:7" ht="16" customHeight="1">
      <c r="A476" s="3" t="s">
        <v>363</v>
      </c>
      <c r="B476" s="3"/>
      <c r="C476" s="3"/>
      <c r="D476" s="3" t="s">
        <v>360</v>
      </c>
      <c r="E476" s="4">
        <v>3</v>
      </c>
      <c r="F476" s="30">
        <f>189.6/12</f>
        <v>15.799999999999999</v>
      </c>
      <c r="G476" s="19">
        <f t="shared" si="69"/>
        <v>47.4</v>
      </c>
    </row>
    <row r="477" spans="1:7" ht="16" customHeight="1">
      <c r="A477" s="3" t="s">
        <v>363</v>
      </c>
      <c r="B477" s="16">
        <v>1557</v>
      </c>
      <c r="C477" s="16" t="s">
        <v>351</v>
      </c>
      <c r="D477" s="3"/>
      <c r="E477" s="4"/>
      <c r="F477" s="3"/>
      <c r="G477" s="20">
        <f>SUM(G472:G476)</f>
        <v>102.56819999999999</v>
      </c>
    </row>
    <row r="478" spans="1:7" ht="16" customHeight="1"/>
    <row r="479" spans="1:7" ht="16" customHeight="1">
      <c r="A479" s="2" t="s">
        <v>366</v>
      </c>
      <c r="B479" s="3"/>
      <c r="C479" s="3"/>
      <c r="D479" s="3" t="s">
        <v>4</v>
      </c>
      <c r="E479" s="4">
        <v>100</v>
      </c>
      <c r="F479" s="36">
        <v>0.315</v>
      </c>
      <c r="G479" s="19">
        <f>E479*F479</f>
        <v>31.5</v>
      </c>
    </row>
    <row r="480" spans="1:7" ht="16" customHeight="1">
      <c r="A480" s="3" t="s">
        <v>364</v>
      </c>
      <c r="B480" s="3"/>
      <c r="C480" s="3"/>
      <c r="D480" s="3" t="s">
        <v>358</v>
      </c>
      <c r="E480" s="28">
        <v>16</v>
      </c>
      <c r="F480" s="3">
        <f>8.93/50</f>
        <v>0.17859999999999998</v>
      </c>
      <c r="G480" s="19">
        <f t="shared" ref="G480:G483" si="70">E480*F480</f>
        <v>2.8575999999999997</v>
      </c>
    </row>
    <row r="481" spans="1:7" ht="16" customHeight="1">
      <c r="A481" s="3" t="s">
        <v>364</v>
      </c>
      <c r="B481" s="3"/>
      <c r="C481" s="3"/>
      <c r="D481" s="3" t="s">
        <v>40</v>
      </c>
      <c r="E481" s="4">
        <v>8</v>
      </c>
      <c r="F481" s="3">
        <v>2.4</v>
      </c>
      <c r="G481" s="19">
        <f t="shared" si="70"/>
        <v>19.2</v>
      </c>
    </row>
    <row r="482" spans="1:7" ht="16" customHeight="1">
      <c r="A482" s="3" t="s">
        <v>364</v>
      </c>
      <c r="B482" s="3"/>
      <c r="C482" s="3"/>
      <c r="D482" s="3" t="s">
        <v>222</v>
      </c>
      <c r="E482" s="4">
        <v>8</v>
      </c>
      <c r="F482" s="3">
        <v>2.5</v>
      </c>
      <c r="G482" s="19">
        <f t="shared" si="70"/>
        <v>20</v>
      </c>
    </row>
    <row r="483" spans="1:7" ht="16" customHeight="1">
      <c r="A483" s="3" t="s">
        <v>364</v>
      </c>
      <c r="B483" s="3"/>
      <c r="C483" s="3"/>
      <c r="D483" s="3" t="s">
        <v>360</v>
      </c>
      <c r="E483" s="4">
        <v>4</v>
      </c>
      <c r="F483" s="30">
        <f>189.6/12</f>
        <v>15.799999999999999</v>
      </c>
      <c r="G483" s="19">
        <f t="shared" si="70"/>
        <v>63.199999999999996</v>
      </c>
    </row>
    <row r="484" spans="1:7" ht="16" customHeight="1">
      <c r="A484" s="3" t="s">
        <v>364</v>
      </c>
      <c r="B484" s="16">
        <v>1558</v>
      </c>
      <c r="C484" s="16" t="s">
        <v>351</v>
      </c>
      <c r="D484" s="3"/>
      <c r="E484" s="4"/>
      <c r="F484" s="3"/>
      <c r="G484" s="20">
        <f>SUM(G479:G483)</f>
        <v>136.7576</v>
      </c>
    </row>
    <row r="485" spans="1:7" ht="16" customHeight="1"/>
    <row r="486" spans="1:7" ht="18" customHeight="1">
      <c r="A486" s="2" t="s">
        <v>190</v>
      </c>
      <c r="B486" s="3"/>
      <c r="C486" s="3"/>
      <c r="D486" s="3" t="s">
        <v>191</v>
      </c>
      <c r="E486" s="4">
        <v>12</v>
      </c>
      <c r="F486" s="32">
        <v>0.70521</v>
      </c>
      <c r="G486" s="19">
        <f>E486*F486</f>
        <v>8.4625199999999996</v>
      </c>
    </row>
    <row r="487" spans="1:7" ht="18" customHeight="1">
      <c r="A487" s="14" t="s">
        <v>190</v>
      </c>
      <c r="B487" s="3"/>
      <c r="C487" s="3"/>
      <c r="D487" s="46" t="s">
        <v>161</v>
      </c>
      <c r="E487" s="47">
        <v>1</v>
      </c>
      <c r="F487" s="48">
        <v>3.3820000000000003E-2</v>
      </c>
      <c r="G487" s="19">
        <f t="shared" ref="G487:G488" si="71">E487*F487</f>
        <v>3.3820000000000003E-2</v>
      </c>
    </row>
    <row r="488" spans="1:7" ht="18" customHeight="1">
      <c r="A488" s="14" t="s">
        <v>190</v>
      </c>
      <c r="B488" s="3"/>
      <c r="C488" s="3"/>
      <c r="D488" s="49" t="s">
        <v>7</v>
      </c>
      <c r="E488" s="50">
        <v>1</v>
      </c>
      <c r="F488" s="49">
        <v>2.5000000000000001E-3</v>
      </c>
      <c r="G488" s="19">
        <f t="shared" si="71"/>
        <v>2.5000000000000001E-3</v>
      </c>
    </row>
    <row r="489" spans="1:7" ht="16" customHeight="1">
      <c r="A489" s="14" t="s">
        <v>190</v>
      </c>
      <c r="B489" s="3"/>
      <c r="C489" s="3"/>
      <c r="D489" s="49" t="s">
        <v>6</v>
      </c>
      <c r="E489" s="47">
        <f>1/45</f>
        <v>2.2222222222222223E-2</v>
      </c>
      <c r="F489" s="51">
        <v>1.18</v>
      </c>
      <c r="G489" s="19">
        <f>E489*F489</f>
        <v>2.6222222222222223E-2</v>
      </c>
    </row>
    <row r="490" spans="1:7" ht="63" customHeight="1">
      <c r="A490" s="14" t="s">
        <v>374</v>
      </c>
      <c r="B490" s="42" t="s">
        <v>375</v>
      </c>
      <c r="C490" s="3" t="s">
        <v>376</v>
      </c>
      <c r="D490" s="3"/>
      <c r="E490" s="28"/>
      <c r="F490" s="3"/>
      <c r="G490" s="20">
        <f>SUM(G486:G489)</f>
        <v>8.5250622222222212</v>
      </c>
    </row>
    <row r="491" spans="1:7" ht="16" customHeight="1"/>
    <row r="492" spans="1:7">
      <c r="A492" s="2" t="s">
        <v>378</v>
      </c>
      <c r="B492" s="3"/>
      <c r="C492" s="3"/>
      <c r="D492" s="3" t="s">
        <v>11</v>
      </c>
      <c r="E492" s="4">
        <v>72</v>
      </c>
      <c r="F492" s="36">
        <v>0.30349999999999999</v>
      </c>
      <c r="G492" s="19">
        <f>E492*F492</f>
        <v>21.852</v>
      </c>
    </row>
    <row r="493" spans="1:7">
      <c r="A493" s="3" t="s">
        <v>378</v>
      </c>
      <c r="B493" s="3"/>
      <c r="C493" s="3"/>
      <c r="D493" s="3" t="s">
        <v>5</v>
      </c>
      <c r="E493" s="4">
        <v>1</v>
      </c>
      <c r="F493" s="31">
        <v>5.8291000000000003E-2</v>
      </c>
      <c r="G493" s="19">
        <f t="shared" ref="G493:G496" si="72">E493*F493</f>
        <v>5.8291000000000003E-2</v>
      </c>
    </row>
    <row r="494" spans="1:7">
      <c r="A494" s="3" t="s">
        <v>378</v>
      </c>
      <c r="B494" s="3"/>
      <c r="C494" s="3"/>
      <c r="D494" s="3" t="s">
        <v>197</v>
      </c>
      <c r="E494" s="4">
        <v>1</v>
      </c>
      <c r="F494" s="3">
        <v>0.06</v>
      </c>
      <c r="G494" s="19">
        <f t="shared" si="72"/>
        <v>0.06</v>
      </c>
    </row>
    <row r="495" spans="1:7">
      <c r="A495" s="3" t="s">
        <v>378</v>
      </c>
      <c r="B495" s="3"/>
      <c r="C495" s="3"/>
      <c r="D495" s="3" t="s">
        <v>6</v>
      </c>
      <c r="E495" s="4">
        <v>3.3000000000000002E-2</v>
      </c>
      <c r="F495" s="32">
        <v>1.18</v>
      </c>
      <c r="G495" s="19">
        <f t="shared" si="72"/>
        <v>3.8940000000000002E-2</v>
      </c>
    </row>
    <row r="496" spans="1:7">
      <c r="A496" s="3" t="s">
        <v>378</v>
      </c>
      <c r="B496" s="3"/>
      <c r="C496" s="3"/>
      <c r="D496" s="3" t="s">
        <v>7</v>
      </c>
      <c r="E496" s="4">
        <v>1</v>
      </c>
      <c r="F496" s="3">
        <v>2.5000000000000001E-3</v>
      </c>
      <c r="G496" s="19">
        <f t="shared" si="72"/>
        <v>2.5000000000000001E-3</v>
      </c>
    </row>
    <row r="497" spans="1:7" ht="68">
      <c r="A497" s="16" t="s">
        <v>377</v>
      </c>
      <c r="B497" s="17" t="s">
        <v>379</v>
      </c>
      <c r="C497" s="17" t="s">
        <v>380</v>
      </c>
      <c r="D497" s="3"/>
      <c r="E497" s="26"/>
      <c r="F497" s="3"/>
      <c r="G497" s="20">
        <f>SUM(G492:G496)</f>
        <v>22.011731000000001</v>
      </c>
    </row>
    <row r="498" spans="1:7" ht="16" customHeight="1"/>
    <row r="499" spans="1:7" ht="18" customHeight="1">
      <c r="A499" s="2" t="s">
        <v>384</v>
      </c>
      <c r="B499" s="3"/>
      <c r="C499" s="3"/>
      <c r="D499" s="3" t="s">
        <v>169</v>
      </c>
      <c r="E499" s="4">
        <v>1</v>
      </c>
      <c r="F499" s="36">
        <v>3.31</v>
      </c>
      <c r="G499" s="19">
        <f>E499*F499</f>
        <v>3.31</v>
      </c>
    </row>
    <row r="500" spans="1:7" ht="18" customHeight="1">
      <c r="A500" s="14" t="s">
        <v>384</v>
      </c>
      <c r="B500" s="3"/>
      <c r="C500" s="3"/>
      <c r="D500" s="3" t="s">
        <v>196</v>
      </c>
      <c r="E500" s="4">
        <v>6</v>
      </c>
      <c r="F500" s="32">
        <v>0.72</v>
      </c>
      <c r="G500" s="19">
        <f t="shared" ref="G500:G501" si="73">E500*F500</f>
        <v>4.32</v>
      </c>
    </row>
    <row r="501" spans="1:7" ht="18" customHeight="1">
      <c r="A501" s="14" t="s">
        <v>384</v>
      </c>
      <c r="B501" s="3"/>
      <c r="C501" s="3"/>
      <c r="D501" s="3" t="s">
        <v>197</v>
      </c>
      <c r="E501" s="4">
        <v>1</v>
      </c>
      <c r="F501" s="3">
        <v>0.06</v>
      </c>
      <c r="G501" s="19">
        <f t="shared" si="73"/>
        <v>0.06</v>
      </c>
    </row>
    <row r="502" spans="1:7" ht="16" customHeight="1">
      <c r="A502" s="14" t="s">
        <v>384</v>
      </c>
      <c r="B502" s="3"/>
      <c r="C502" s="3"/>
      <c r="D502" s="3" t="s">
        <v>7</v>
      </c>
      <c r="E502" s="4">
        <v>1</v>
      </c>
      <c r="F502" s="3">
        <v>2.5000000000000001E-3</v>
      </c>
      <c r="G502" s="19">
        <f>E502*F502</f>
        <v>2.5000000000000001E-3</v>
      </c>
    </row>
    <row r="503" spans="1:7" ht="63" customHeight="1">
      <c r="A503" s="14" t="s">
        <v>381</v>
      </c>
      <c r="B503" s="10" t="s">
        <v>382</v>
      </c>
      <c r="C503" s="11" t="s">
        <v>383</v>
      </c>
      <c r="D503" s="3"/>
      <c r="E503" s="28"/>
      <c r="F503" s="3"/>
      <c r="G503" s="20">
        <f>SUM(G499:G502)</f>
        <v>7.6925000000000008</v>
      </c>
    </row>
    <row r="504" spans="1:7" ht="16" customHeight="1"/>
    <row r="505" spans="1:7" ht="16" customHeight="1"/>
    <row r="506" spans="1:7" ht="16" customHeight="1"/>
    <row r="507" spans="1:7" ht="16" customHeight="1"/>
    <row r="508" spans="1:7" ht="16" customHeight="1"/>
    <row r="509" spans="1:7" ht="16" customHeight="1"/>
    <row r="510" spans="1:7" ht="16" customHeight="1"/>
    <row r="511" spans="1:7" ht="16" customHeight="1"/>
    <row r="512" spans="1:7" ht="16" customHeight="1"/>
    <row r="513" ht="16" customHeight="1"/>
    <row r="514" ht="16" customHeight="1"/>
    <row r="515" ht="16" customHeight="1"/>
    <row r="516" ht="16" customHeight="1"/>
    <row r="517" ht="16" customHeight="1"/>
    <row r="518" ht="16" customHeight="1"/>
    <row r="519" ht="16" customHeight="1"/>
    <row r="520" ht="16" customHeight="1"/>
    <row r="521" ht="16" customHeight="1"/>
    <row r="522" ht="16" customHeight="1"/>
    <row r="523" ht="16" customHeight="1"/>
    <row r="524" ht="16" customHeight="1"/>
    <row r="525" ht="16" customHeight="1"/>
    <row r="526" ht="16" customHeight="1"/>
    <row r="527" ht="16" customHeight="1"/>
    <row r="528" ht="16" customHeight="1"/>
    <row r="529" ht="16" customHeight="1"/>
    <row r="530" ht="16" customHeight="1"/>
    <row r="531" ht="16" customHeight="1"/>
    <row r="532" ht="16" customHeight="1"/>
    <row r="533" ht="16" customHeight="1"/>
    <row r="534" ht="16" customHeight="1"/>
    <row r="535" ht="16" customHeight="1"/>
    <row r="536" ht="16" customHeight="1"/>
    <row r="537" ht="16" customHeight="1"/>
    <row r="538" ht="16" customHeight="1"/>
    <row r="539" ht="16" customHeight="1"/>
    <row r="540" ht="16" customHeight="1"/>
    <row r="541" ht="16" customHeight="1"/>
    <row r="542" ht="16" customHeight="1"/>
    <row r="543" ht="16" customHeight="1"/>
    <row r="544" ht="16" customHeight="1"/>
    <row r="545" ht="16" customHeight="1"/>
    <row r="546" ht="16" customHeight="1"/>
    <row r="547" ht="16" customHeight="1"/>
    <row r="548" ht="16" customHeight="1"/>
    <row r="549" ht="16" customHeight="1"/>
    <row r="550" ht="16" customHeight="1"/>
    <row r="551" ht="16" customHeight="1"/>
    <row r="552" ht="16" customHeight="1"/>
    <row r="553" ht="16" customHeight="1"/>
    <row r="554" ht="16" customHeight="1"/>
    <row r="555" ht="16" customHeight="1"/>
    <row r="556" ht="16" customHeight="1"/>
    <row r="557" ht="16" customHeight="1"/>
    <row r="558" ht="16" customHeight="1"/>
    <row r="559" ht="16" customHeight="1"/>
    <row r="560" ht="16" customHeight="1"/>
    <row r="561" ht="16" customHeight="1"/>
    <row r="562" ht="16" customHeight="1"/>
    <row r="563" ht="16" customHeight="1"/>
    <row r="564" ht="16" customHeight="1"/>
    <row r="565" ht="16" customHeight="1"/>
    <row r="566" ht="16" customHeight="1"/>
    <row r="567" ht="16" customHeight="1"/>
    <row r="568" ht="16" customHeight="1"/>
    <row r="569" ht="16" customHeight="1"/>
    <row r="570" ht="16" customHeight="1"/>
    <row r="571" ht="16" customHeight="1"/>
    <row r="572" ht="16" customHeight="1"/>
    <row r="573" ht="16" customHeight="1"/>
    <row r="574" ht="16" customHeight="1"/>
    <row r="575" ht="16" customHeight="1"/>
    <row r="576" ht="16" customHeight="1"/>
    <row r="577" ht="16" customHeight="1"/>
    <row r="578" ht="16" customHeight="1"/>
    <row r="579" ht="16" customHeight="1"/>
    <row r="580" ht="16" customHeight="1"/>
    <row r="581" ht="16" customHeight="1"/>
    <row r="582" ht="16" customHeight="1"/>
    <row r="583" ht="16" customHeight="1"/>
    <row r="584" ht="16" customHeight="1"/>
    <row r="585" ht="16" customHeight="1"/>
  </sheetData>
  <mergeCells count="7">
    <mergeCell ref="E1:E2"/>
    <mergeCell ref="F1:F2"/>
    <mergeCell ref="G1:G2"/>
    <mergeCell ref="A1:A2"/>
    <mergeCell ref="B1:B2"/>
    <mergeCell ref="C1:C2"/>
    <mergeCell ref="D1:D2"/>
  </mergeCells>
  <phoneticPr fontId="10" type="noConversion"/>
  <dataValidations count="2">
    <dataValidation type="list" allowBlank="1" showInputMessage="1" showErrorMessage="1" sqref="D241 D178:D182 D184:D186 D103:D176 D421:D427 D224 D229 D384:D385 D235 D432:D433 D239 D254:D255 D258:D260 D269 D271:D272 D275:D276 D279:D281 D284:D287 D290:D293 D263 D265:D266 D301 D363:D366 D296:D298 D390:D391 D334:D337 D330:D332 D340:D342 D345 D356 D348:D352 D358:D359 D304:D305 D307:D309 D370:D371 D377:D378 D320:D321 D382 D312:D314 D316:D317 D324:D326 D32:D63 D65:D101 D413:D419 D402:D405 D407:D411 D398:D399 D429:D430 D435:D436 D476:D477 D469:D470 D441 D446 D483:D484 D451 D456 D458:D460 D462:D463 D472:D474 D465:D467 D479:D481 D188:D222 D233 D246:D251 D375 D3:D30 D486 D488:D489 D492:D496 D499:D502" xr:uid="{A05C0DF9-85EF-C642-88C7-688E45AD5C38}">
      <formula1>L_RAWMATS</formula1>
    </dataValidation>
    <dataValidation type="list" allowBlank="1" showInputMessage="1" showErrorMessage="1" sqref="B35 A32:C34 C35:C36 A35:A36 B181 C181:C182 D187 A65:A76 D183 B183:C222 D177 A199:A222 B79 B65:C77 C78:C79 B80:C80 A432:C433 D381 A81:C101 D362 D388 D311 D319 A334:C337 D328 A331:C332 C311:C316 A328:A330 A340:C342 D355 A304:C309 D374 A319:C326 A402:C405 D315 A311:B317 D322 A37:C63 D394 A103:A197 B103:C180 A407:C411 A413:C419 A421:C427 D397 A429:C430 A435:C436 A438:C441 A443:C446 A448:C451 D438 D440 D443 D445 D448 D450 D453 D455 A453:C456 D461 A458:C463 A465:C470 D482 A472:C477 D468 D475 A479:C484 A3:C30 A492:C496" xr:uid="{64E9E8BE-0029-8847-B425-7053D339EF79}">
      <formula1>L_PRODUCTS</formula1>
    </dataValidation>
  </dataValidations>
  <pageMargins left="0.7" right="0.7" top="0.78740157499999996" bottom="0.78740157499999996" header="0.3" footer="0.3"/>
  <pageSetup paperSize="9" scale="45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Accounting Agrezor</dc:creator>
  <cp:lastModifiedBy>Anil Karakurt</cp:lastModifiedBy>
  <cp:lastPrinted>2022-11-30T15:47:36Z</cp:lastPrinted>
  <dcterms:created xsi:type="dcterms:W3CDTF">2022-05-02T07:37:09Z</dcterms:created>
  <dcterms:modified xsi:type="dcterms:W3CDTF">2025-04-14T13:19:26Z</dcterms:modified>
</cp:coreProperties>
</file>