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lustrator\Google Drive\Dokumen P3M\Penelitian dan Pengabdian\"/>
    </mc:Choice>
  </mc:AlternateContent>
  <bookViews>
    <workbookView xWindow="0" yWindow="0" windowWidth="17400" windowHeight="9060" activeTab="3"/>
  </bookViews>
  <sheets>
    <sheet name="2018 - Penelitian DIKTI" sheetId="1" r:id="rId1"/>
    <sheet name="2018 - Pengabdian DIKTI" sheetId="10" r:id="rId2"/>
    <sheet name="2018 - Penelitian Internal" sheetId="11" r:id="rId3"/>
    <sheet name="2018 - Pengabdian Internal" sheetId="12" r:id="rId4"/>
  </sheets>
  <definedNames>
    <definedName name="_xlnm._FilterDatabase" localSheetId="0" hidden="1">'2018 - Penelitian DIKTI'!$A$4:$E$19</definedName>
    <definedName name="_xlnm._FilterDatabase" localSheetId="2" hidden="1">'2018 - Penelitian Internal'!$A$4:$E$96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2" l="1"/>
  <c r="H39" i="11"/>
  <c r="H22" i="11"/>
  <c r="H21" i="11"/>
  <c r="H20" i="11"/>
  <c r="H19" i="11"/>
  <c r="H18" i="11"/>
  <c r="H42" i="11"/>
  <c r="H40" i="11"/>
  <c r="H41" i="11"/>
  <c r="H38" i="11"/>
  <c r="H37" i="11"/>
  <c r="H36" i="11"/>
  <c r="H35" i="11"/>
  <c r="H34" i="11"/>
  <c r="H33" i="11"/>
  <c r="H14" i="10" l="1"/>
  <c r="H13" i="10"/>
  <c r="H12" i="10"/>
  <c r="I15" i="1"/>
  <c r="I14" i="1"/>
  <c r="I13" i="1"/>
  <c r="I12" i="1"/>
  <c r="I11" i="1"/>
  <c r="H17" i="11"/>
  <c r="H16" i="11"/>
  <c r="H12" i="12" l="1"/>
  <c r="I31" i="1" l="1"/>
  <c r="I30" i="1"/>
  <c r="I29" i="1"/>
  <c r="I28" i="1"/>
  <c r="I27" i="1"/>
  <c r="I26" i="1"/>
  <c r="I25" i="1"/>
  <c r="I24" i="1"/>
  <c r="I23" i="1"/>
  <c r="H27" i="12" l="1"/>
  <c r="H28" i="12"/>
  <c r="H26" i="12"/>
  <c r="H25" i="12"/>
  <c r="H24" i="12"/>
  <c r="H23" i="12"/>
  <c r="H22" i="12"/>
  <c r="H21" i="12"/>
  <c r="H20" i="12"/>
  <c r="H11" i="12"/>
  <c r="H23" i="11" l="1"/>
</calcChain>
</file>

<file path=xl/comments1.xml><?xml version="1.0" encoding="utf-8"?>
<comments xmlns="http://schemas.openxmlformats.org/spreadsheetml/2006/main">
  <authors>
    <author>Anis Rosyidah</author>
  </authors>
  <commentList>
    <comment ref="C69" authorId="0" shapeId="0">
      <text>
        <r>
          <rPr>
            <b/>
            <sz val="9"/>
            <color indexed="81"/>
            <rFont val="Tahoma"/>
            <family val="2"/>
          </rPr>
          <t>Anis Rosyidah:</t>
        </r>
        <r>
          <rPr>
            <sz val="9"/>
            <color indexed="81"/>
            <rFont val="Tahoma"/>
            <family val="2"/>
          </rPr>
          <t xml:space="preserve">
Sylvia Rozza
Yang digantikan: 
Sujarwo, S.E., M.Si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</rPr>
          <t>Anis Rosyidah:</t>
        </r>
        <r>
          <rPr>
            <sz val="9"/>
            <color indexed="81"/>
            <rFont val="Tahoma"/>
            <family val="2"/>
          </rPr>
          <t xml:space="preserve">
Sabar Warsini
Menggantikan: Dr. Tetty Rimenda, S.E, M.Si</t>
        </r>
      </text>
    </comment>
  </commentList>
</comments>
</file>

<file path=xl/sharedStrings.xml><?xml version="1.0" encoding="utf-8"?>
<sst xmlns="http://schemas.openxmlformats.org/spreadsheetml/2006/main" count="715" uniqueCount="353">
  <si>
    <t>NO</t>
  </si>
  <si>
    <t>Skim Penelitian</t>
  </si>
  <si>
    <t>Nama Ketua Peneliti</t>
  </si>
  <si>
    <t>Judul</t>
  </si>
  <si>
    <t xml:space="preserve"> </t>
  </si>
  <si>
    <t>Dr. Ida Nurhayati, SH, MH</t>
  </si>
  <si>
    <t>Jurusan</t>
  </si>
  <si>
    <t>Akuntansi</t>
  </si>
  <si>
    <t>Administrasi Niaga</t>
  </si>
  <si>
    <t>Teknik Elektro</t>
  </si>
  <si>
    <t>Teknik Grafika dan Penerbitan</t>
  </si>
  <si>
    <t>Teknik Mesin</t>
  </si>
  <si>
    <t>REKAYASA MATERIAL KOMPOSIT KARBON BERSIFAT KONDUKTIF ELEKTRIK BERBASIS LIMBAH SABUT KELAPA DALAM MATRIKS TANAH LIAT</t>
  </si>
  <si>
    <t>Penelitian Hibah Kompetensi</t>
  </si>
  <si>
    <t>Penelitian Produk Terapan</t>
  </si>
  <si>
    <t>Penelitian Unggulan Perguruan Tinggi</t>
  </si>
  <si>
    <t>Penelitian Dosen Pemula</t>
  </si>
  <si>
    <t>Skim</t>
  </si>
  <si>
    <t>Total</t>
  </si>
  <si>
    <t>Penelitian Disertasi Doktor</t>
  </si>
  <si>
    <t>Skim Pengabdian</t>
  </si>
  <si>
    <t>Nama Ketua Pengabdian</t>
  </si>
  <si>
    <t>Eva Azhra Latifa, ST, MT</t>
  </si>
  <si>
    <t>Nama Ketua Penelitian</t>
  </si>
  <si>
    <t>Anis Rosyidah, ST, MT</t>
  </si>
  <si>
    <t>Penelitian Unggulan Program Studi</t>
  </si>
  <si>
    <t>Penelitian Bidang Ilmu dan Pengembangan Institusi</t>
  </si>
  <si>
    <t>Asri Wulandari ST., MT</t>
  </si>
  <si>
    <t>A. Tossin Alamsyah</t>
  </si>
  <si>
    <t>Ir. Anik Tjandra Setiati, MM</t>
  </si>
  <si>
    <t>Penelitian Mandiri</t>
  </si>
  <si>
    <t>Penelitian Kerjasama antar Perguruan Tinggi</t>
  </si>
  <si>
    <t>Pengabdian Kepada Masyarakat Berbasis Jurusan</t>
  </si>
  <si>
    <t>Teknik Sipil</t>
  </si>
  <si>
    <t>Teknik Informatika dan Komputer</t>
  </si>
  <si>
    <t>Novi Purnama Sari</t>
  </si>
  <si>
    <t>Lia Ekowati, S.Sos., MPA</t>
  </si>
  <si>
    <t>Drs. Sarito, ST.,M.E.ng</t>
  </si>
  <si>
    <t>MTTE</t>
  </si>
  <si>
    <t>P3M</t>
  </si>
  <si>
    <t>Pembangunan Pondasi Dan Dinding  Pos Ronda Kampung Ceringin Poncol Desa Raga Jaya . Kec. Bojong Gede Kabupaten BOGOR</t>
  </si>
  <si>
    <t>Pemberdayaan Masyarakat melalui upaya Peningkatan Penghasilan bidang pengelolaan dan pengolahan sampah organic di Desa Pasir Angin, Kecamatan Megamendung, Kabupaten Bogor</t>
  </si>
  <si>
    <t>Pembangunan struktur atap Bangunan Tempat Membatik di Kampung Urug, Kabupaten Bogor</t>
  </si>
  <si>
    <t>Pengabdian Berbasis Jurusan</t>
  </si>
  <si>
    <t>Pengabdian Berbasis Program Studi</t>
  </si>
  <si>
    <t>Penelitian berbasis Penugasan</t>
  </si>
  <si>
    <t>Nedsal Sixpria, SE, MM, Ak, CA</t>
  </si>
  <si>
    <t>Efriyanto</t>
  </si>
  <si>
    <t>Kadunci, S.E, M.Si</t>
  </si>
  <si>
    <t>Narulita Syarweni, S.E, M.E</t>
  </si>
  <si>
    <t>Sulistyowati, SE,. M.Si</t>
  </si>
  <si>
    <t>Zulhelman ST., MT.</t>
  </si>
  <si>
    <t>Drs. Andi Indianto, ST. MT.</t>
  </si>
  <si>
    <t>Drs. Setiyadi, S.T, M.T</t>
  </si>
  <si>
    <t>Achmad Nadjam, S.T, M.T</t>
  </si>
  <si>
    <t>Benny, M.T</t>
  </si>
  <si>
    <t>Murtiningsih, SE., M.M.</t>
  </si>
  <si>
    <t>TAUFIKUL ICHSAN, SE, AK, MM</t>
  </si>
  <si>
    <t>Drs. Anwar Mustofa, M.Hum</t>
  </si>
  <si>
    <t>Azwar, S.E, M.M</t>
  </si>
  <si>
    <t>Ernita Siambaton</t>
  </si>
  <si>
    <t>Entis Sutisna, S.T, M.T.</t>
  </si>
  <si>
    <t>Anik Tjandra, ST, MM</t>
  </si>
  <si>
    <t>Drs. Mohammad Fauzy, M.Psi.</t>
  </si>
  <si>
    <t>Drs. Agus Setiawan.M.Kom.</t>
  </si>
  <si>
    <t>Pengembangan Instrumen Audit Mutu Unit Kerja pada Satuan Kerja Politeknik Negeri Jakarta</t>
  </si>
  <si>
    <t>ANALISIS  IMPLEMENTASI  KURIKULUM BERBASIS  KKNI DI  POLITEKNIK  NEGERI JAKARTA</t>
  </si>
  <si>
    <t>Strategi Pengembangan Produk Batik Ciwaringin Kabupaten Cirebon</t>
  </si>
  <si>
    <t>PEMBUKUAN  UNTUK  USAHA  KECIL</t>
  </si>
  <si>
    <t>Analisis Faktor-Faktor Motivasi Pelaku UMKM untuk menjadi Halalpreneurs Studi Kasus Jabodetabek</t>
  </si>
  <si>
    <t>EVALUASI PERFORMANSI STREAMING VIDEO MELALUI  JARINGAN  IP/MPLS</t>
  </si>
  <si>
    <t>PROTOTYPE JEMBATAN TYPE PLATE GIRDER U (PGU) DENGAN LANTAI  ORTOTROPIK KOMPOSIT</t>
  </si>
  <si>
    <t>PENGEMBANGAN ALAT BANTU PEMASANGAN   UBIN KERAMIK DINDING  BANGUNAN GEDUNG</t>
  </si>
  <si>
    <t>Monitoring dan Evaluasi Jalan Raya Rawan Longsor di Kelurahan Tanah Baru Kecamatan Beji Depok dan Upaya Penanganannya</t>
  </si>
  <si>
    <t>DATA LOGGER TERMODIFIKASI MEMPERCEPAT INFORMASI DETEKSI SUHU-PH AIR MEMANFAATKAN INTERNET OF THINGS</t>
  </si>
  <si>
    <t>EVALUASI TINGKAT KUALITAS PELAYANAN  BIDANG KEMAHASISWAAN MENGGUNAKAN SERVEQUAL  DI POLITEKNIK NEGERI JAKARTA</t>
  </si>
  <si>
    <t>Pengembangan Model Pencatatan Persediaan Dalam Bentuk Kartu Persediaan  (Kasus: Pendidikan Vokasi/Politeknik)</t>
  </si>
  <si>
    <t>ANALISIS KESALAHAN PADA TEKS EKSPOSITORI BAHASA INGGRIS HASIL UJIAN MATA KULIAH ENGLISH 1 MAHASISWA JURUSAN ADMINISTRASI NIAGA</t>
  </si>
  <si>
    <t>KANTIN POLITEKNIK DILIHAT DARI PERILAKU MAHASISWA ADMINISTRASI NIAGA SEBAGAI KOMSUMEN (Studi Kasus Pada Mahasiswa Administrasi Niaga Politeknik Negeri Jakarta)</t>
  </si>
  <si>
    <t>Analisis pemanfaatan aplikasi  layanan pesan antar online oleh pelaku UMKM bidang kuliner di Depok</t>
  </si>
  <si>
    <t>PROTOTIPE SIMULATOR POWER GENERATOR SEBAGAI MEDIA INTERAKTIF UNTUK MEINGKATKAN PEMBELAJARAN DI PNJ</t>
  </si>
  <si>
    <t>PERANAN PEREMPUAN BIDANG REKAYASA di DUNIA INDUSTRI</t>
  </si>
  <si>
    <t>Hubungan Pilihan Bidang Studi dengan Kecerdasan Mahasiswa Jurusan Teknik Grafika dan Penerbitan, Politeknik Negeri Jakarta.</t>
  </si>
  <si>
    <t>PERANAN KEGIATAN KEMAHASISWAAN MEMBERI KONTRIBUSI TERHADAP PRESTASI AKADEMIK MAHASISWA DI POLITEKNIK NEGERI JAKARTA</t>
  </si>
  <si>
    <t>Ir. Budi Santoso, M.T</t>
  </si>
  <si>
    <t>Candra Damis Widiawaty, S.T.P, M.T</t>
  </si>
  <si>
    <t>Imam Wahyudi</t>
  </si>
  <si>
    <t>Cecep Slamet Abadi, ST, MT</t>
  </si>
  <si>
    <t>Ach. Bakhrul Muchtasib, S.E.I, M.Si.</t>
  </si>
  <si>
    <t>Agus Kusumaramdhani, S.Si, M.Si</t>
  </si>
  <si>
    <t>Rahmanita Vidyasari, S.T, M.T</t>
  </si>
  <si>
    <t>Yosi Erfinda, S.ST, M.Par</t>
  </si>
  <si>
    <t>Riza Hadikusuma,M.Ag.</t>
  </si>
  <si>
    <t>Anita Rahmawati, S.Kom., M.M.</t>
  </si>
  <si>
    <t>Maria Nino Istia, S.S., M.Si.</t>
  </si>
  <si>
    <t>Fauzi Mubarak, S.ST, M.T</t>
  </si>
  <si>
    <t>Husnil Barry, S.E.,M.S.M</t>
  </si>
  <si>
    <t>Imam Syafganti, S.Sos, M.Si</t>
  </si>
  <si>
    <t>Wahyudi Utomo S.Sos.,M.Si</t>
  </si>
  <si>
    <t>Rika Novita Wardhani, ST.,MT</t>
  </si>
  <si>
    <t>Nuralam, S.T, M.T</t>
  </si>
  <si>
    <t>Mohamad Fathurahman, ST.,MT.</t>
  </si>
  <si>
    <t>Sari Puspita Dewi, M.Pd.</t>
  </si>
  <si>
    <t>Anggi Anggarini, M.Ds</t>
  </si>
  <si>
    <t>Emmidia Djonaedi, ST,MT, MBA</t>
  </si>
  <si>
    <t>Dini Handayani, MA. TESOL&amp;ICT</t>
  </si>
  <si>
    <t>Rina Ningtyas, S.Si, M.Si</t>
  </si>
  <si>
    <t>Djony Herfan, M.I.Kom</t>
  </si>
  <si>
    <t>Afifah Muharikah, S.S., M.Hum.</t>
  </si>
  <si>
    <t>Iwan Sonjaya, S.T , M.T</t>
  </si>
  <si>
    <t>Optimalisasi Pengelolaan Zakat di Indonesia (Analisis Perbandingan Efisiensi Pengelolaan Zakat antara BAZ dan LAZ dengan Metode Data Envelopment Analysis)</t>
  </si>
  <si>
    <t>IMPLEMENTASI KEBIJAKAN PEMERINTAH DALAM PEMBINAAN USAHA MIKRO, KECIL, DAN MENENGAH DI KABUPATEN PURWAKARTA</t>
  </si>
  <si>
    <t>PERANCANGAN SISTEM INFORMASI AKUNTANSI PADA USAHA KECIL DAN MENENGAH  APOTEK ALAM SEHAT</t>
  </si>
  <si>
    <t>PROPOSAL PENELITIAN DOSEN PEMULA SKEMA PEREKRUTAN MAHASISWA SEBAGAI TENAGA KERJA OUTSOURCING DALAM SEBUAH EVENT MICE (Studi Kasus Mahasiswa Program Studi MICE Politeknik Negeri Jakarta)</t>
  </si>
  <si>
    <t>Faktor-faktor Yang Mempengaruhi Engagement Tenaga Pendidik Dalam Proses Belajar Peserta Didik Berkebutuhan Khusus di Kota Depok</t>
  </si>
  <si>
    <t>Representasi Sosial Mahasiswa Manajemen Pemasaran untuk Warga Negara Berkebutuhan Khusus di Lingkungan Politeknik Negeri Jakarta</t>
  </si>
  <si>
    <t>USULAN PENELITIAN DOSEN PEMULA PETA DAYA SAING KOTA DEPOK DAN KOTA BOGOR MELALUI KONDISI STANDAR EXISTING VENUE MICE</t>
  </si>
  <si>
    <t>Prediksi Model Financial Distress Pada Perusahaan Ritel Bursa Efek Indonesia Periode 2012-2016</t>
  </si>
  <si>
    <t>Perbandingan Evaluasi Website Resmi Pariwisata (Official Tourism Website) Negara-Negara di Kawasan Asia Tenggara</t>
  </si>
  <si>
    <t>ANALISIS EFEKTIFITAS CBET (COMPETENCY BASE EDUCATION AND TRAINING) SEBAGAI UPAYA PENINGKATAN SOFT SKILLS, TANGGUNG JAWAB DAN DISIPLIN TERINTEGRASI  (STUDI PROGRAM MAGANG MAHASISWA JURUSAN ADMINISTRSI NIAGA POLITEKNIK NEGERI JAKARTA)</t>
  </si>
  <si>
    <t>Antenna Tracking LabVIEW Control System</t>
  </si>
  <si>
    <t>PERANCANGAN DAN ANALISA IMPLEMENTASI    LTE   HOME  PADA JARINGAN 4G LTE DI FREKUENSI 2300 MHz</t>
  </si>
  <si>
    <t>PROTOTYPE SMART SENSOR SEBAGAI PENDETEKSI KUALITAS TELUR BEBEK BERDASARKAN NORMAL DAN ABNORMAL BERBASIS LABVIEW VISION</t>
  </si>
  <si>
    <t>Rancang Bangun Sistem Akuisisi dan Pengolahan Citra Satelit Menggunakan SDR-GNU Radio</t>
  </si>
  <si>
    <t>Persepsi Dosen terhadap Penggunaan ICT  dalam Pembelajaran Bahasa Inggris</t>
  </si>
  <si>
    <t xml:space="preserve"> Efektivitas Penggunaan Moodboard Sebagai Media Berpikir Kreatif Pada Pembuatan Desain Media Publikasi</t>
  </si>
  <si>
    <t>PENGARUH PENAMBAHAN POLIVINIL ALKOHOL TERHADAP KEKUATAN FISIK BIOPLASTIK DARI KULIT JAGUNG</t>
  </si>
  <si>
    <t>Maintaining Language Using Online Language Platform: A Case of Darmasiswa International Students Politeknik Negeri Jakarta</t>
  </si>
  <si>
    <t>Kemampuan Antibakteri Edible film Pure Jambu Biji Menggunakan Casein</t>
  </si>
  <si>
    <t>ANALISIS KELAYAKAN EKONOMI DAN FUNGSIONAL DALAM APLIKASI DESAIN KEMASAN MAKANAN RINGAN</t>
  </si>
  <si>
    <t>KONVERGENSI MEDIA MEMPENGARUHI KONTEN HARIAN KOMPAS DAN KORAN TEMPO DALAM PEMBERITAAN (PERSPEKTIF STANDAR KOMPETENSI WARTAWAN)</t>
  </si>
  <si>
    <t>PENGEMBANGAN  GAME UNTUK MENSTIMULASI  KECERDASAN INTERPERSONAL-INTRAPERSONAL  DAN NATURALIS DALAM KECERDASAN JAMAK  (MULTIPLE INTELLIGENCE) PADA ANAK USIA DINI</t>
  </si>
  <si>
    <t>pembuatan saybolt tube viscometer untuk mengamati pengaruh temperatur terhadap perubahan viscositas pelumas otomotif</t>
  </si>
  <si>
    <t>REKAYASA PROTO TIPE SHELL AND TUBE HEAT EXCHANGER BERBASIS CFD DAN SISTEM KONTROL</t>
  </si>
  <si>
    <t>KAJIAN EKSPERIMENTAL MAGNETISASI BAHAN BAKAR TERHADAP KINERJA EKSCAVATOR</t>
  </si>
  <si>
    <t>Analisa Kekuatan Hasil Pengelasan Dari Reparasi Cetakan Produk Plastik Pada Baja AISI 420 Dengan Metoda GMAW</t>
  </si>
  <si>
    <t>Iwan Supriyadi, B.sc, M.T</t>
  </si>
  <si>
    <t>Prioritas Penanganan Kendala Pelaksanaan Proyek Konstruksi</t>
  </si>
  <si>
    <t>MP-WNBK</t>
  </si>
  <si>
    <t>Penelitian Unggulan berbasis Program Studi</t>
  </si>
  <si>
    <t>Herbirowo Nugroho, S.E, M.Si</t>
  </si>
  <si>
    <t>Hayati Fatimah, SE. MAk. Ak. CA</t>
  </si>
  <si>
    <t>Heri Abrianto, S.E, M.M</t>
  </si>
  <si>
    <t>Dra. Ni Made Widhi Sugianingsih, M.M</t>
  </si>
  <si>
    <t>Sila Wardono, S.T., M.Si</t>
  </si>
  <si>
    <t>Kendi Moro Nitisasmita, Amd.,S.ST.,M.kom</t>
  </si>
  <si>
    <t>MRR.Tiyas Maheni DK, S.H., M.H.</t>
  </si>
  <si>
    <t>Drs. Azhmy Fawzi My, M.I.Kom.</t>
  </si>
  <si>
    <t>Minto Rahayu, S.S. M.Si.</t>
  </si>
  <si>
    <t>R Sugeng Mulyono, M.Kom</t>
  </si>
  <si>
    <t>Suripto, S.T, M.Eng</t>
  </si>
  <si>
    <t>Drs. Eko Wiyono, ST. M.Eng.</t>
  </si>
  <si>
    <t>Dra. Siti Aisiyah, M. Hum</t>
  </si>
  <si>
    <t>Keputusan Penerbitan Sukuk Korporasi Bank Umum Syariah: Pengalaman Emiten</t>
  </si>
  <si>
    <t>Model Pembelajaran Problem Based Learning Mata Kuliah Perpajakan Untuk Mahasiswa Program Studi Manajemen Keuangan Politeknik Negeri Jakarta</t>
  </si>
  <si>
    <t>OPTIMALISASI AUDIT DALAM PENGENDALIAN INTERNAL PERGURUAN TINGGI NEGERI Studi Kasus Politeknik Negeri Jakarta</t>
  </si>
  <si>
    <t>ANALISIS FAKTOR INTERNAL DAN EKSTERNAL TERHADAP EFISIENSI PERBANKAN DI INDONESIA PERIODE 2013-2017 (Dalam Rangka Implementasi Asean Banking Integration)</t>
  </si>
  <si>
    <t>ANALISIS PERMASALAHAN PELAKSANAAN PRAKTIK     KERJA LAPANGAN MAHASISWA PROGRAM STUDI D3 ADMINISTRASI BISNIS JURUSAN ADMINISTRASI NIAGA POLITEKNIK NEGERI JAKARTA.</t>
  </si>
  <si>
    <t>RANCANG BANGUN DAN OPTIMASI SISTEM HYBRID PANEL SOLAR CELL DAN SOLAR THERMAL BERBASIS PLC UNTUK EFISIENSI TENAGA LISTRIK</t>
  </si>
  <si>
    <t>PENGENDALI SUHU PADA TAMBAK BUDIDAYA UDANG VANNAMEI  BERBASIS TEKNOLOGI INTERNET OF THINGS (IoT)</t>
  </si>
  <si>
    <t>PENERAPAN STRATEGI PENCEGAHAN PLAGIARISME  MENGGUNAKAN METODE BERPIKIR LATERAL DALAM PEMBUATAN GAMBAR GESTALT PADA MAHASISWA DESAIN GRAFIS TGP-PNJ</t>
  </si>
  <si>
    <t>Menyiapkan Mahasiswa Jurnalistik sebagai Jurnalis Radio dan Televisi dalam Menghadapi Perubahan Jurnalisme melalui Konvergensi Media</t>
  </si>
  <si>
    <t>KESADARAN BELA NEGARA PADA MAHASISWA</t>
  </si>
  <si>
    <t>Pengembangan Kontrol Mesin Vacuum Forming Otomatis untuk Aneka Bentuk Kemasan Makanan pada Industri Makanan Kecil Menengah</t>
  </si>
  <si>
    <t>Kebutuhan Air Irigasi Untuk Tanaman Padi Berumur Panjang</t>
  </si>
  <si>
    <t>Variasi Kadar Filler Pada Campuran Beton Aspal  Menggunakan Bahan Tambah Anti Stipping</t>
  </si>
  <si>
    <t>ANALISIS KEAKURATAN MAKNA TERJEMAHAN  ISTILAH INGGRIS DI BIDANG MANAJEMEN KONSTRUKSI  DALAM BAHASA INDONESIA</t>
  </si>
  <si>
    <t>Penelitian Berbasis Penugasan</t>
  </si>
  <si>
    <t>Sri Wahyono, M.Si</t>
  </si>
  <si>
    <t>Dr. Christina Lipuring Rudatin, S.E, M.Si</t>
  </si>
  <si>
    <t>Uji Coba Prototipe Model Penulisan Skripsi Sarjana Terapan Berbasis Genre</t>
  </si>
  <si>
    <t>Pengaruh Atribut Venue Terhadap Intense Event Organizer dalam Memilih Tempat  Pelaksanaan Event</t>
  </si>
  <si>
    <t>Pengabdian Kepada Masyarakat Berbasis Program Studi</t>
  </si>
  <si>
    <t>Andikanoza Pradiptya S.T.,M.Eng.</t>
  </si>
  <si>
    <t>Dwi Agnes Natalia Bangun, S.Ds, M.Ds</t>
  </si>
  <si>
    <t>Indri Neforawati, ST,MT</t>
  </si>
  <si>
    <t>Ir. Sri Danaryani, M.T.</t>
  </si>
  <si>
    <t>Drs. Suyitno Gatot, M.Kom</t>
  </si>
  <si>
    <t>Agus Supriyadi</t>
  </si>
  <si>
    <t>Ali Masjono, SE. MBIT</t>
  </si>
  <si>
    <t xml:space="preserve">Azhmy Fawzi My, M.I.Kom </t>
  </si>
  <si>
    <t>Darwin, S.T., M.Kom</t>
  </si>
  <si>
    <t>Defiana Arnaldy, STp. Msi</t>
  </si>
  <si>
    <t>Dewi Winarni Susyanti S.E, M.Si</t>
  </si>
  <si>
    <t>Dr. Dra. Iis Mariam, M.Si</t>
  </si>
  <si>
    <t>DR. Sylvia Rozza</t>
  </si>
  <si>
    <t>Dr.Isdawimah, ST.,MT</t>
  </si>
  <si>
    <t xml:space="preserve">Drs. Agus Setiawan, M.Kom </t>
  </si>
  <si>
    <t>Drs. Indra Z., SST., M.Kom</t>
  </si>
  <si>
    <t>Drs. Mochammad Sholeh, ST. MT</t>
  </si>
  <si>
    <t>Drs. Sarito, ST. M.Eng</t>
  </si>
  <si>
    <t>Drs. Sidiq Ruswanto, S.T, M.Si</t>
  </si>
  <si>
    <t>Drs. Syafrizal Syarief, S.T, M.T</t>
  </si>
  <si>
    <t>Eka Sasmita Mulya</t>
  </si>
  <si>
    <t>Emmidia Djonaidi, ST,MT,MBA</t>
  </si>
  <si>
    <t>Ernita Siambaton, SE, M.Hum</t>
  </si>
  <si>
    <t>Fauzri Fahimuddin, Ir, M.Sc, Dr.Eng</t>
  </si>
  <si>
    <t>Hatta Maulana, S.Si, M.T.I</t>
  </si>
  <si>
    <t>Ir. Agus Sukandi, MT.</t>
  </si>
  <si>
    <t>Ir. Emir Ridwan, MT</t>
  </si>
  <si>
    <t>Irpan Saripudin, M.Ds</t>
  </si>
  <si>
    <t>Iwan Sonjaya ST.MT</t>
  </si>
  <si>
    <t>M. Jamal Al-Bakri, S.Psi,M.M</t>
  </si>
  <si>
    <t>Mohammad Fathurahman ST, MT.</t>
  </si>
  <si>
    <t>Muryeti, S.Si, M.Si</t>
  </si>
  <si>
    <t>Sujarwo, S.E,M.Si</t>
  </si>
  <si>
    <t>Suripto, ST, MSI</t>
  </si>
  <si>
    <t>Pemberdayaan Perempuan Desa Urug Kabupaten Bogor Dalam Meningkatkan Ekonomi Rumah Tangga</t>
  </si>
  <si>
    <t>Pembangunan MCK Umum di Desa Urug Kecamatan Sukajaya - Kabupaten Bogor</t>
  </si>
  <si>
    <t>Pebuatan Buku Profil Sebagai Promosi Kampung Wisata Adat Urug Bogor</t>
  </si>
  <si>
    <t>Sosialisasi Internet Sehat dan Pembuatan Buku Pedoman Internet Sehat Untuk Kader Posyandu dan Puskesmas Kelurahan Kalimulya Kecamatan Cilodong Kota Depk</t>
  </si>
  <si>
    <t>Renovasi Masjid Jami Al-Ikhlas Kampung Urug Lebak Desa Uruh, Kecamatan Sukajaya</t>
  </si>
  <si>
    <t>Penerapan manajemen dan teknologi berkelanjutan  sebagai wujud  pemberdayaan ekonomi produktif  bagi masyarakat  desa adat Kampung  Urug Kecamatan Sukajaya Kabupaten Bogor</t>
  </si>
  <si>
    <t>Revitalisasi Sarana Asrama Pesantren Putri di Kampung Adat Urug, Desa Urug, Kecamatan Sukajaya, Kabupaten Bogor</t>
  </si>
  <si>
    <t>Revitalisasi Sarana MCK Masyarakat di Desa Adat Kampung Urug Leuwiliang Bogor</t>
  </si>
  <si>
    <t>IbM Pelatihan Pembelajaran Bahasa Inggris Untuk Keahlian Mendengar-Berbicara-Membaca- Menulis Memalalui Film Pendek dan Mesin Penerjemah Google  untuk Guru dan Siswa SMP dan SMK Muhamadiyah Beji</t>
  </si>
  <si>
    <t xml:space="preserve">Pelatihan Penyusunan Laporan Keuangan dalam Menunjang Proposal Kredit yang Bankable dan Feasible untuk Para Pemula Usaha </t>
  </si>
  <si>
    <t>Iptek bagi Masyarakat: Peningkatan Pemahaman  Masyarakat Kota Depok Terhadap program Pemerintah  “YUK Nabung Saham”.</t>
  </si>
  <si>
    <t xml:space="preserve">Penguatan Media Publikasi di SMK 1 Sukabumi Pembuatan dan Pengelolaan Media Publikasi Sekolah Berbasis Web Kota Sukabumi, Jawa Barat </t>
  </si>
  <si>
    <t>Pelatihan Pemograman PLC pada SMKN di Cileungsi</t>
  </si>
  <si>
    <t xml:space="preserve">Pengadaan Server Basis Data Warga dan Peningkatan Keterampilan Sistem Informasi Bagi Kader Posyandu dan Poswindu </t>
  </si>
  <si>
    <t>Peran Karang Taruna Desa Babakanmadang Dalam Peningkatan Potensi Pariwisata Sentul di Kabupaten Bogor</t>
  </si>
  <si>
    <t>Implementasi  Management Bisnis  dan Pembuatan Laporan Keuangan Koperasi UMKM  di Desa Cilember Kabupaten Bogor</t>
  </si>
  <si>
    <t>Pendampingan Pendirian Koperasi Simpan Pinjam dan Pembiayaan Syariah di Pesantren Luhur Sabilussalam - Ciputat Timur - Tanggerang Selatan</t>
  </si>
  <si>
    <t>Perbaikan Instalasi Listrik dan Sarana Belajar di Madrasah Ibtidaiyah Miftahul Ulum Desa Leuwikaret Kecamatan Klapanunggal Kabupaten Bogor</t>
  </si>
  <si>
    <t>Pemanfaatan Lahan dan Pelestarian Budaya untuk Membangung Karakter Anak dan Remaja denan Pelatihan Manajemen Lingkungan</t>
  </si>
  <si>
    <t>PERBAIKAN SARANA PRASARANA BELAJAR MENGAJAR di MADRASAH IBTIDAIYAH MIFTAHUL ULUM  DESA LEUWIKARET, KECAMATAN KLAPANUNGGAL KABUPATEN BOGOR</t>
  </si>
  <si>
    <t>Peningkatan Komptensi Menggambar Teknik Menggunakan Bantuan Software Bagi Siswa SMK di Depok (Program Lanjutan)</t>
  </si>
  <si>
    <t>Perbaikan Atap Toilet Plester Dinding Pasang Keramik dan Pintu Musholah Al-Hidayah, Kampung Pondok Manggis RT 3 RW 4 Desa Bojong Baru Kecamatan Bojong Gede Kabupaten Bogor</t>
  </si>
  <si>
    <t>Peningkatan Media Pembelajaran dan Evaluasi Nilai dengan Memanfaatkan Aplikasi Komputer Bagi Guru Sekolah Dasar di Beji Depok</t>
  </si>
  <si>
    <t>PELATIHAN SISTEM PENGATURAN SEKUENSIAL  DI SMK NEGERI 1 CILEUNGSI</t>
  </si>
  <si>
    <t>PERLUASAN RUANG DAN PERAPIHAN DINDING PENAHAN TANAH MUSHOLLA PONDOK MANGGIS RT 03/ RW 04,  BOJONG BARU   KECAMATAN BOJONG GEDE, BOGOR</t>
  </si>
  <si>
    <t>Pengembangan Produksi Marchendising Desa Wisata Adat Kampung Urug Kabupaten Bogor - Jawa Barat</t>
  </si>
  <si>
    <t>Peningkatan Kemampuan Kewirausahaan Masyarakat Desa,  Dengan Pelatihan Pemasaran Digital dan Keuangan Bagi Para Pelaku UMK  Desa Cilember Kabupaten Bogor</t>
  </si>
  <si>
    <t xml:space="preserve">Pembangunan Jembatan Penyebrangan Orang Rt 03 Rw 04 Kampung Pondok Manggis, Kelurahan Bojong Baru, Kecamtan Bojonggede Kabupatem Bogor </t>
  </si>
  <si>
    <t>Pembuatan System Bank Sampah Online pada Kelurahan Serua Kecamatan Bojong Sari Depok</t>
  </si>
  <si>
    <t>PERBAIKAN SANITASI AIR DAN TEMPAT WUDHU MASJID RIYADUS SOLIHIN DI KAMPUNG KEBON DUREN RT 03/04 KELURAHAN KALIMULYA KECAMATAN CILODONG KOTA DEPOK</t>
  </si>
  <si>
    <t>Pelatihan Komputasi Menggunakan Spredsheet untuk Guru PAUD Kecamatan Pancoran Mas Kota Depok</t>
  </si>
  <si>
    <t>PERBAIKAN ATAP DAN DINDING   MASJID RIYADUS SOLIHIN DI KAMPUNG KEBON DUREN RT 03/04 KELURAHAN KALIMULYA KECAMATAN CILODONG KOTA DEPOK</t>
  </si>
  <si>
    <t>Pembuatan Sign System di Kawasan Wisata Kampung Urug, Bogor - Jawa Barat</t>
  </si>
  <si>
    <t>IbM  Pembuatan Media Digital Interaktif Untuk Penyluhan Informasi Kesehatan Pada Posyandu di Keluarahan Kalimulya Kecamatan Cilodong Kota Depok</t>
  </si>
  <si>
    <t>Pendidikan dan Pelatihan Vokasional Bagi Individu Dengan Hambatan Intelektual</t>
  </si>
  <si>
    <t>PELATIHAN DASAR PREVENTIF MAINTENANCE  1 UNTUK  MASYARAKAT   CIPAYUNG -DEPOK, JAWA BARAT.</t>
  </si>
  <si>
    <t>Pelatihan Rancang bangunan Jaringan Lokal Menggunakan Mikrotik Sebagai Penunjang Kompetensi Siswa Program Keahlian Teknik Komputer dan Jaringan SMK Negeri 3 Depok</t>
  </si>
  <si>
    <t>Pembuatan Produk Kreatif Dengan Teknologi Digital Screen Printing Dalam Rangka Pemberdayaan Masyarakat Desa Urug Bogor</t>
  </si>
  <si>
    <t>Pelatihan Anggota dan Pengembangan Bisnis Koperasi di Lingkungan Politeknik Negeri jakarta</t>
  </si>
  <si>
    <t>Pengecoran Jalan Warga STA 1 - STA 150 Pondok Manggis RT 3 RW 4 Bojong Baru Kecamatan Bojong Gede Bogor</t>
  </si>
  <si>
    <t>Teknik ELektro</t>
  </si>
  <si>
    <t>Teknik SIpil</t>
  </si>
  <si>
    <t>DR. TITI SUHARTATI, SE, MM, MAK, AK, CA</t>
  </si>
  <si>
    <t>Fatimah, S.E, M.M</t>
  </si>
  <si>
    <t>Dr. Sylvia Rozza</t>
  </si>
  <si>
    <t>Petrus Hari Kuncoro Seno, S.E, M.B.A</t>
  </si>
  <si>
    <t>Utami Puji Lestari, SE Ak MAk PhD CA</t>
  </si>
  <si>
    <t>Ida Syafrida, S.E, M.Si</t>
  </si>
  <si>
    <t>Amirudin, S.E., M.M.</t>
  </si>
  <si>
    <t>Etty Khongrat, S.E, M.Si</t>
  </si>
  <si>
    <t>Dra. tuty Herawati</t>
  </si>
  <si>
    <t>DR EVA ZULFA NAILUFAR</t>
  </si>
  <si>
    <t>Murie Dwiyaniti, S.T,.M.T</t>
  </si>
  <si>
    <t>Ismujianto, S.T, M.T</t>
  </si>
  <si>
    <t>Toto Supriyanto, S.T., M.T.</t>
  </si>
  <si>
    <t>Yoyok Sabar Waluyo, S.S., M.Hum.</t>
  </si>
  <si>
    <t>Adi Syuriadi, MT.</t>
  </si>
  <si>
    <t>Amalia, S.Pd., S.S.T., M.T</t>
  </si>
  <si>
    <t>Anis Rosyidah</t>
  </si>
  <si>
    <t>Andrias Rudi Hermawan, S.T, M.T</t>
  </si>
  <si>
    <t>Drs. R. Agus Murdiyoto, S.T, M.Si</t>
  </si>
  <si>
    <t>Yelvi</t>
  </si>
  <si>
    <t>Model Implementasi dan Evaluasi Pembelajaran Soft Skill yang Terintegrasi dengan Mata Kuliah Akuntansi pada Pendidikan Vokasi</t>
  </si>
  <si>
    <t>STRATEGI  POSITIONING PRODUK UKM  DENGAN MENGGUNAKAN PETA PERSEPSI UNTUK MEMENANGKAN PERSAINGAN</t>
  </si>
  <si>
    <t>PENYUSUNAN SKEMA RESTRUKTURISASI UMKM</t>
  </si>
  <si>
    <t>Analisa Faktor Faktor yang Mempengaruhi Penerimaan Pelanggan atas  Layanan  Tansportasi Umum Berbasis aplikasi On lLne  dengan Menggunakan TECHNOLOGY ACCEPTANCE MODEL (TAM)</t>
  </si>
  <si>
    <t>Model Ukuran Kinerja yang Terintegrasi dengan Kejelasan Peran, Kepercayaan terhadap Atasan dan Rasa Keadilan Prosedural  untuk Meningkatkan Komitmen Terhadap Organisasi di Sektor Jasa</t>
  </si>
  <si>
    <t>Model Strategi Peningkatan Sumber Pendanaan Bank Umum Syariah Melalui Penerbitan Efek  Saham  Publik</t>
  </si>
  <si>
    <t>MODEL KOMUNIKASI E_PEMASARAN   DESTINASI MICE ATAS PEMBUKAAN BANDARA KERTAJATI</t>
  </si>
  <si>
    <t>PENGEMBANGAN PASAR INSENTIF TRAVEL SEBAGAI UNGGULAN DESTINASI MICE LOMBOK</t>
  </si>
  <si>
    <t>Model Bisnis UMKM Fashion dalam Meningkatkan Daya Saing Global</t>
  </si>
  <si>
    <t>KAJIAN KONSEP UPAH MINIMUM BERDASARKAN SYARIAT ISLAM  DI PROPINSI DKI JAKARTA SELATAN SELATAN</t>
  </si>
  <si>
    <t>PROTOTIPE  INDUSTRIAL INTERNET OF THINGS (IIoT)  PADA SCADA MANAJEMEN  PENERANGAN  JALAN UMUM CERDAS</t>
  </si>
  <si>
    <t>PENGENDALIAN KUALITAS GROUNDING SYSTEM MENGGUNAKAN INFRARED TOPOGRAPHY</t>
  </si>
  <si>
    <t>Pengembangan Sistem Real_Time Monitoring Kandang Anak Ayam Broiler (Ayam Ras Pedaging) Berbasis Wireless Sensor Network untuk Mendukung Ketahanan Pangan</t>
  </si>
  <si>
    <t>KUALITAS TERJEMAHAN ISTILAH JARINGAN NIRKABEL DALAM BUKU  WIRELESS NETWORKS FIRST_STEP:  Analisis Studi Kasus pada Buku Rujukan Mata Kuliah di Program Studi Teknik Komputer dan Jaringan</t>
  </si>
  <si>
    <t>Pengembangan Sistem Synchromesh untuk Peningkatan Efisiensi pada Kendaraan Listrik</t>
  </si>
  <si>
    <t>OPTIMASI PEMBANGKIT LISTRIK TENAGA MIKRO HIDRO  TYPE KINCIR BREASTSHOT DENGAN HEAD RENDAH  DI KAWASAN DANAU UI</t>
  </si>
  <si>
    <t>Pengembangan Formula Manajemen Pemeliharaan Jalan Melalui Sistem Manajemen Perkerasan</t>
  </si>
  <si>
    <t>PEMANFAATAN ABU SEKAM PADI SEBAGAI SUBSTITUSI SEMEN DAN LIMBAH SCRAP BAJA PADA BETON SELF COMPACTING CONCRETE (SCC)</t>
  </si>
  <si>
    <t>PENGEMBANGAN MODEL LEKATAN TULANGAN PADA SAMBUNGAN LEWATAN (LAP SPLICES)</t>
  </si>
  <si>
    <t>SAMBUNGAN BALOK PRECAST TIPE WET AND DRY JOINT PADA MOMEN MAKSIMUM</t>
  </si>
  <si>
    <t>Rancang Bangun Alat Penumbuk  Cangkang Kerang Darah (Anadara Granosa) dengan motor penggerak listrik</t>
  </si>
  <si>
    <t>Studi Eksperimen Evaluasi Tingkat Kerapatan Relatif dan Percepatan Maksimum Gempa pada Tanah Potensi Likuifaksi yang Diperkuat Ijuk</t>
  </si>
  <si>
    <t>Tatun Hayatun Nufus, S.Si, M.Si</t>
  </si>
  <si>
    <t>Iwan Susanto, Ph.D</t>
  </si>
  <si>
    <t>Dr. Drs. Ahmad Tossin Alamsyah, S.T, M.T</t>
  </si>
  <si>
    <t>Dr. Ida Nurhayati, S.H, M.H</t>
  </si>
  <si>
    <t>Sabar Warsini</t>
  </si>
  <si>
    <t>Dr. Dra. Eri Ester Khairas, M. Hum</t>
  </si>
  <si>
    <t>KARAKTERISTIK  KINERJA DAN EMISI GAS BUANG  PADA MESIN DIESEL BERBAHAN BAKAR CAMPURAN SOLAR DAN BIODIESEL (MINYAK JELANTAH) YANG DIMAGNETISASI</t>
  </si>
  <si>
    <t>STUDI LAPISAN FILM TIPIS KELOMPOK III_NITRIDA MENGGUNAKAN TEKNIK PLASMA ASSISTED MOLECULAR BEAM EPITAXY</t>
  </si>
  <si>
    <t>REKAYASA CAMPURAN PASIR SILICA DAN MATERIAL LAINNYA  SEBAGAI   MATERIAL SUBSTRAT   PADA    SENSOR  GAS</t>
  </si>
  <si>
    <t>Budaya Dan Kepedulian Anti Fraud Pada Perbankan Indonesia</t>
  </si>
  <si>
    <t>KONSEP COLLABORATIVE KNOWLEDGE CREATION  DAN QUADRUPLE HELIX DALAM MENINGKATKAN DAYA SAING ORGANISASI POLITEKNIK MELALUI MODEL PEMBELAJARAN BERBASIS TERAPAN YANG KREATIF DAN INOVATIF</t>
  </si>
  <si>
    <t>Pengaruh Customer Value, Kualitas Pelayanan, dan Kepuasan Nasabah terhadap Kepercayaan serta Implikasinya terhadap Loyalitas Nasabah</t>
  </si>
  <si>
    <t>Pengaruh Promosi melalui Electronic Word of Mouse (e_WOM) Terhadap Minat Mahasiswa Dalam Membeli Saham : Studi Berkelanjutan Pada Kampus yang Mendirikan Galeri Investasi</t>
  </si>
  <si>
    <t>Konstruksi Korpus dengan Aplikasi Software AntConc 3.4 untuk Merancang Model Pembelajaran Bahasa Inggris Vokasi Bidang Rekayasa</t>
  </si>
  <si>
    <t>Penelitian Terapan Unggulan Perguruan Tinggi</t>
  </si>
  <si>
    <t>AGUS WAGYANA S.T, M.T</t>
  </si>
  <si>
    <t>Dr ISDAWIMAH S.T, S.T</t>
  </si>
  <si>
    <t>RIANDINI S.T</t>
  </si>
  <si>
    <t>Ir SUTANTO M.T</t>
  </si>
  <si>
    <t>Prototipe Sistem Pengendali Smart Building Berbasis Internet of Things (IoT)</t>
  </si>
  <si>
    <t>Peningkatan Kualitas Daya Listrik Melalui Optimasi Galat pada Monitoring Data Secara Online</t>
  </si>
  <si>
    <t xml:space="preserve">
RANCANG BANGUN WIRELESS STETOSKOP ELEKTRONIK 
BERBASIS ANDROID
</t>
  </si>
  <si>
    <t>MODEL ALAT STERILISASI TERPADU ELEKTROKOAGULASI DAN ADSORPSI  PADA PENGOLAHAN AIR LIMBAH MENJADI AIR MINUM</t>
  </si>
  <si>
    <t>Penelitian Dasar Unggulan Perguruan Tinggi</t>
  </si>
  <si>
    <t>MURYETI S.Si</t>
  </si>
  <si>
    <t>Dr NANANG ROHADI S.T, M.T</t>
  </si>
  <si>
    <t xml:space="preserve">Pemanfaatan Limbah Kulit Udang Pada Pembuatan Kertas Anti Rayap </t>
  </si>
  <si>
    <t xml:space="preserve">SINTESIS KOMPOSIT  DARI  BERBAGAI JENIS ZEOLIT ALAM INDONESIA DAN LIMBAH BATANG PISANG UNTUK  PEREDAM  SUARA  YANG RAMAH LINGKUNGAN
</t>
  </si>
  <si>
    <t>AHMAD MAKSUM S.T, M.T</t>
  </si>
  <si>
    <t>Ir PAULUS SUKUSNO A.Md, M.T</t>
  </si>
  <si>
    <t>Benefisiasi Limonite Melalui Metode Reduksi Langsung Menggunakan Gas yang terbuang pada Proses Ekstraksi Silika Sekam Padi</t>
  </si>
  <si>
    <t>Analisis Eksergi dan Energi pada Proses Pembekuan Air-Es dan Daging Sapi Segar Dengan Variasi Tripel Katup Ekspansi</t>
  </si>
  <si>
    <t>Penelitian Strategis Nasional Institusi</t>
  </si>
  <si>
    <t>BAMBANG WALUYO S.E.</t>
  </si>
  <si>
    <t>FACHRUDDIN S.T, M.T</t>
  </si>
  <si>
    <t>Dr NINING LATIANINGSIH M.Hum</t>
  </si>
  <si>
    <t>Dr. Drs NUR HASYIM M.Hum, M.Si</t>
  </si>
  <si>
    <t>RIMSKY KARTIKA JUDISSENO S.E., M.M.</t>
  </si>
  <si>
    <t>YENNIWARTI RAFSYAM</t>
  </si>
  <si>
    <t xml:space="preserve">Pembuatan Model Edukasi Berbasis Sosok dan Segmentasi Konsumen Untuk Membangun Minat Masyarakat Pada Perbankan Syariah </t>
  </si>
  <si>
    <t>Simulasi Analisa dan Perancangan Transmisi Synchromesh pada Unjuk Kerja kendaraan listrik</t>
  </si>
  <si>
    <t>MODEL PENERAPAN KEBIJAKAN  PADA PENGELOLAAN PEMBANGUNAN DESA WISATA  HIJAU  BERBASIS MASYARAKAT KREINOVA</t>
  </si>
  <si>
    <t>Pengembangan Model Penulisan Tesis (Magister Terapan) Berbasis Genre</t>
  </si>
  <si>
    <t>MODEL PENGEMBANGAN DESTINASI PARIWISATA BERBASIS KULINER DI PERKEBUNAN: STUDI KASUS DI MALANG DAN JEMBER</t>
  </si>
  <si>
    <t>Pengembangan Identifikasi Awan Cumulonimbus (Cb) menggunakan Data Sensor Satelit NOAA Frekuensi 137 MHz untuk mendukung Keselamatan Transportasi</t>
  </si>
  <si>
    <t>Penelitian Berbasis Kompetensi</t>
  </si>
  <si>
    <t>Dr. Drs AGUS EDY PRAMONO S.T, M.Si</t>
  </si>
  <si>
    <t>Program Kemitraan Masyarakat</t>
  </si>
  <si>
    <t>PEMBERDAYAAN BANK SAMPAH  DI WILAYAH  DESA DUREN MEKAR</t>
  </si>
  <si>
    <t>Diseminasi Produk Teknologi ke Masyarakat</t>
  </si>
  <si>
    <t>Dr IDA NURHAYATI M.H, S.H.</t>
  </si>
  <si>
    <t>Dr. Dra. Dra IIS MARIAM</t>
  </si>
  <si>
    <t>DISEMINASI TEKNOLOGI PADA PENGEMBANGAN UKM PRODUK BERBASIS UNGGULAN DAERAH DALAM UPAYA PEMBERDAYAAN MASYARAKAT DI KELURAHAN CIBINONG KECAMATAN CIBINONG KABUPATEN BOGOR</t>
  </si>
  <si>
    <t>Pengolahan Sampah Terpadu dalam Upaya Meningkatkan Kualitas Lingkungan dan Partisipasi Masyarakat Desa Ciampea Kabupaten Bogor</t>
  </si>
  <si>
    <t>Penerapan Produk Teknologi Tepat Guna kepada Masyarakat</t>
  </si>
  <si>
    <t>Dr. Drs AHMAD TOSSIN ALAMSYAH</t>
  </si>
  <si>
    <t>Peningkatan Kemapuan Enterpreneurship Masyarakat Berbasis Teknologi Tepat Guna di Kelurahan Kemiri Muka Kecamatan Beji Depok</t>
  </si>
  <si>
    <t xml:space="preserve">Pemberdayaan Masyarakat melalui pemanfaatan teknologi Tepat guna ( TTG ) dalam pengelolaan dan pengolahan sampah terpadu </t>
  </si>
  <si>
    <t>REKAPITULASI PELAKSANA PENELITIAN INTERNAL TAHUN 2018</t>
  </si>
  <si>
    <t>REKAPITULASI PELAKSANA PENGABDIAN INTERNAL TAHUN 2018</t>
  </si>
  <si>
    <t>REKAPITULASI PENERIMA DANA PENGABDIAN DIKTI TAHUN Pendanaan 2018</t>
  </si>
  <si>
    <t>REKAPITULASI PENERIMA DANA PENELITIAN DIKTI TAHUN Pendanaan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</si>
</sst>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0" fontId="0" fillId="0" borderId="0" xfId="0" applyBorder="1"/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41" fontId="6" fillId="0" borderId="0" xfId="0" applyNumberFormat="1" applyFont="1" applyBorder="1" applyAlignment="1">
      <alignment horizontal="right" vertical="center" wrapText="1"/>
    </xf>
    <xf numFmtId="41" fontId="5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1" fontId="0" fillId="0" borderId="0" xfId="0" applyNumberFormat="1" applyAlignment="1">
      <alignment vertical="center" wrapText="1"/>
    </xf>
    <xf numFmtId="0" fontId="0" fillId="0" borderId="1" xfId="0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41" fontId="0" fillId="0" borderId="1" xfId="0" applyNumberFormat="1" applyFont="1" applyBorder="1" applyAlignment="1">
      <alignment horizontal="left" vertical="center" wrapText="1"/>
    </xf>
    <xf numFmtId="0" fontId="12" fillId="0" borderId="1" xfId="0" applyFont="1" applyBorder="1"/>
    <xf numFmtId="41" fontId="0" fillId="0" borderId="1" xfId="0" applyNumberFormat="1" applyFont="1" applyBorder="1" applyAlignment="1">
      <alignment vertical="center" wrapText="1"/>
    </xf>
    <xf numFmtId="0" fontId="0" fillId="0" borderId="1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0" fillId="2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 wrapText="1"/>
    </xf>
    <xf numFmtId="0" fontId="10" fillId="0" borderId="0" xfId="0" applyFont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13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4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 wrapText="1"/>
    </xf>
    <xf numFmtId="0" fontId="0" fillId="0" borderId="3" xfId="0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pelaksanaan</a:t>
            </a:r>
            <a:r>
              <a:rPr lang="en-US" baseline="0"/>
              <a:t> penelitian dikti tahun 2018 per skim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'2018 - Penelitian DIKTI'!$H$11:$H$15</c:f>
              <c:strCache>
                <c:ptCount val="5"/>
                <c:pt idx="0">
                  <c:v>Penelitian Hibah Kompetensi</c:v>
                </c:pt>
                <c:pt idx="1">
                  <c:v>Penelitian Dasar Unggulan Perguruan Tinggi</c:v>
                </c:pt>
                <c:pt idx="2">
                  <c:v>Penelitian Terapan Unggulan Perguruan Tinggi</c:v>
                </c:pt>
                <c:pt idx="3">
                  <c:v>Penelitian Strategis Nasional Institusi</c:v>
                </c:pt>
                <c:pt idx="4">
                  <c:v>Penelitian Disertasi Doktor</c:v>
                </c:pt>
              </c:strCache>
            </c:strRef>
          </c:cat>
          <c:val>
            <c:numRef>
              <c:f>'2018 - Penelitian DIKTI'!$I$11:$I$15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6828256"/>
        <c:axId val="206828648"/>
      </c:barChart>
      <c:catAx>
        <c:axId val="20682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8648"/>
        <c:crosses val="autoZero"/>
        <c:auto val="1"/>
        <c:lblAlgn val="ctr"/>
        <c:lblOffset val="100"/>
        <c:noMultiLvlLbl val="0"/>
      </c:catAx>
      <c:valAx>
        <c:axId val="20682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Pelaksanaan penelitian dikti tahun 2018 per jurusan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'2018 - Penelitian DIKTI'!$H$23:$H$31</c:f>
              <c:strCache>
                <c:ptCount val="9"/>
                <c:pt idx="0">
                  <c:v>Teknik Elektro</c:v>
                </c:pt>
                <c:pt idx="1">
                  <c:v>Teknik Mesin</c:v>
                </c:pt>
                <c:pt idx="2">
                  <c:v>Teknik Sipil</c:v>
                </c:pt>
                <c:pt idx="3">
                  <c:v>Teknik Informatika dan Komputer</c:v>
                </c:pt>
                <c:pt idx="4">
                  <c:v>Teknik Grafika dan Penerbitan</c:v>
                </c:pt>
                <c:pt idx="5">
                  <c:v>Akuntansi</c:v>
                </c:pt>
                <c:pt idx="6">
                  <c:v>Administrasi Niaga</c:v>
                </c:pt>
                <c:pt idx="7">
                  <c:v>MTTE</c:v>
                </c:pt>
                <c:pt idx="8">
                  <c:v>P3M</c:v>
                </c:pt>
              </c:strCache>
            </c:strRef>
          </c:cat>
          <c:val>
            <c:numRef>
              <c:f>'2018 - Penelitian DIKTI'!$I$23:$I$31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206824728"/>
        <c:axId val="206825512"/>
      </c:barChart>
      <c:catAx>
        <c:axId val="206824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5512"/>
        <c:crosses val="autoZero"/>
        <c:auto val="1"/>
        <c:lblAlgn val="ctr"/>
        <c:lblOffset val="100"/>
        <c:noMultiLvlLbl val="0"/>
      </c:catAx>
      <c:valAx>
        <c:axId val="206825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penerima pengabdian dikti tahun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'2018 - Pengabdian DIKTI'!$G$12:$G$14</c:f>
              <c:strCache>
                <c:ptCount val="3"/>
                <c:pt idx="0">
                  <c:v>Program Kemitraan Masyarakat</c:v>
                </c:pt>
                <c:pt idx="1">
                  <c:v>Diseminasi Produk Teknologi ke Masyarakat</c:v>
                </c:pt>
                <c:pt idx="2">
                  <c:v>Penerapan Produk Teknologi Tepat Guna kepada Masyarakat</c:v>
                </c:pt>
              </c:strCache>
            </c:strRef>
          </c:cat>
          <c:val>
            <c:numRef>
              <c:f>'2018 - Pengabdian DIKTI'!$H$12:$H$14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206827080"/>
        <c:axId val="205989256"/>
      </c:barChart>
      <c:catAx>
        <c:axId val="206827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9256"/>
        <c:crosses val="autoZero"/>
        <c:auto val="1"/>
        <c:lblAlgn val="ctr"/>
        <c:lblOffset val="100"/>
        <c:noMultiLvlLbl val="0"/>
      </c:catAx>
      <c:valAx>
        <c:axId val="205989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70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Data pelaksanaan penelitian internal per Skim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'2018 - Penelitian Internal'!$G$16:$G$23</c:f>
              <c:strCache>
                <c:ptCount val="8"/>
                <c:pt idx="0">
                  <c:v>Penelitian Produk Terapan</c:v>
                </c:pt>
                <c:pt idx="1">
                  <c:v>Penelitian Unggulan Perguruan Tinggi</c:v>
                </c:pt>
                <c:pt idx="2">
                  <c:v>Penelitian Kerjasama antar Perguruan Tinggi</c:v>
                </c:pt>
                <c:pt idx="3">
                  <c:v>Penelitian Unggulan Program Studi</c:v>
                </c:pt>
                <c:pt idx="4">
                  <c:v>Penelitian Dosen Pemula</c:v>
                </c:pt>
                <c:pt idx="5">
                  <c:v>Penelitian Bidang Ilmu dan Pengembangan Institusi</c:v>
                </c:pt>
                <c:pt idx="6">
                  <c:v>Penelitian Berbasis Penugasan</c:v>
                </c:pt>
                <c:pt idx="7">
                  <c:v>Penelitian Mandiri</c:v>
                </c:pt>
              </c:strCache>
            </c:strRef>
          </c:cat>
          <c:val>
            <c:numRef>
              <c:f>'2018 - Penelitian Internal'!$H$16:$H$23</c:f>
              <c:numCache>
                <c:formatCode>General</c:formatCode>
                <c:ptCount val="8"/>
                <c:pt idx="0">
                  <c:v>22</c:v>
                </c:pt>
                <c:pt idx="1">
                  <c:v>8</c:v>
                </c:pt>
                <c:pt idx="2">
                  <c:v>0</c:v>
                </c:pt>
                <c:pt idx="3">
                  <c:v>14</c:v>
                </c:pt>
                <c:pt idx="4">
                  <c:v>27</c:v>
                </c:pt>
                <c:pt idx="5">
                  <c:v>9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209135616"/>
        <c:axId val="209138752"/>
      </c:barChart>
      <c:catAx>
        <c:axId val="20913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8752"/>
        <c:crosses val="autoZero"/>
        <c:auto val="1"/>
        <c:lblAlgn val="ctr"/>
        <c:lblOffset val="100"/>
        <c:noMultiLvlLbl val="0"/>
      </c:catAx>
      <c:valAx>
        <c:axId val="209138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pelaksanaan penelitian internal per jurusan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'2018 - Penelitian Internal'!$G$33:$G$42</c:f>
              <c:strCache>
                <c:ptCount val="10"/>
                <c:pt idx="0">
                  <c:v>Teknik Elektro</c:v>
                </c:pt>
                <c:pt idx="1">
                  <c:v>Teknik Mesin</c:v>
                </c:pt>
                <c:pt idx="2">
                  <c:v>Teknik Sipil</c:v>
                </c:pt>
                <c:pt idx="3">
                  <c:v>Teknik Informatika dan Komputer</c:v>
                </c:pt>
                <c:pt idx="4">
                  <c:v>Teknik Grafika dan Penerbitan</c:v>
                </c:pt>
                <c:pt idx="5">
                  <c:v>Akuntansi</c:v>
                </c:pt>
                <c:pt idx="6">
                  <c:v>Administrasi Niaga</c:v>
                </c:pt>
                <c:pt idx="7">
                  <c:v>MTTE</c:v>
                </c:pt>
                <c:pt idx="8">
                  <c:v>P3M</c:v>
                </c:pt>
                <c:pt idx="9">
                  <c:v>MP-WNBK</c:v>
                </c:pt>
              </c:strCache>
            </c:strRef>
          </c:cat>
          <c:val>
            <c:numRef>
              <c:f>'2018 - Penelitian Internal'!$H$33:$H$42</c:f>
              <c:numCache>
                <c:formatCode>General</c:formatCode>
                <c:ptCount val="10"/>
                <c:pt idx="0">
                  <c:v>14</c:v>
                </c:pt>
                <c:pt idx="1">
                  <c:v>10</c:v>
                </c:pt>
                <c:pt idx="2">
                  <c:v>14</c:v>
                </c:pt>
                <c:pt idx="3">
                  <c:v>3</c:v>
                </c:pt>
                <c:pt idx="4">
                  <c:v>10</c:v>
                </c:pt>
                <c:pt idx="5">
                  <c:v>22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209134048"/>
        <c:axId val="209137968"/>
      </c:barChart>
      <c:catAx>
        <c:axId val="20913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7968"/>
        <c:crosses val="autoZero"/>
        <c:auto val="1"/>
        <c:lblAlgn val="ctr"/>
        <c:lblOffset val="100"/>
        <c:noMultiLvlLbl val="0"/>
      </c:catAx>
      <c:valAx>
        <c:axId val="20913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pengabdian internal per</a:t>
            </a:r>
            <a:r>
              <a:rPr lang="en-US" baseline="0"/>
              <a:t> skim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'2018 - Pengabdian Internal'!$G$11:$G$12</c:f>
              <c:strCache>
                <c:ptCount val="2"/>
                <c:pt idx="0">
                  <c:v>Pengabdian Berbasis Jurusan</c:v>
                </c:pt>
                <c:pt idx="1">
                  <c:v>Pengabdian Berbasis Program Studi</c:v>
                </c:pt>
              </c:strCache>
            </c:strRef>
          </c:cat>
          <c:val>
            <c:numRef>
              <c:f>'2018 - Pengabdian Internal'!$H$11:$H$12</c:f>
              <c:numCache>
                <c:formatCode>General</c:formatCode>
                <c:ptCount val="2"/>
                <c:pt idx="0">
                  <c:v>7</c:v>
                </c:pt>
                <c:pt idx="1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209138360"/>
        <c:axId val="209131304"/>
      </c:barChart>
      <c:catAx>
        <c:axId val="209138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1304"/>
        <c:crosses val="autoZero"/>
        <c:auto val="1"/>
        <c:lblAlgn val="ctr"/>
        <c:lblOffset val="100"/>
        <c:noMultiLvlLbl val="0"/>
      </c:catAx>
      <c:valAx>
        <c:axId val="209131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PENGABDIAN INTERNAL PER JURUSAN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'2018 - Pengabdian Internal'!$G$20:$G$29</c:f>
              <c:strCache>
                <c:ptCount val="10"/>
                <c:pt idx="0">
                  <c:v>Teknik Elektro</c:v>
                </c:pt>
                <c:pt idx="1">
                  <c:v>Teknik Mesin</c:v>
                </c:pt>
                <c:pt idx="2">
                  <c:v>Teknik Sipil</c:v>
                </c:pt>
                <c:pt idx="3">
                  <c:v>Teknik Informatika dan Komputer</c:v>
                </c:pt>
                <c:pt idx="4">
                  <c:v>Teknik Grafika dan Penerbitan</c:v>
                </c:pt>
                <c:pt idx="5">
                  <c:v>Akuntansi</c:v>
                </c:pt>
                <c:pt idx="6">
                  <c:v>Administrasi Niaga</c:v>
                </c:pt>
                <c:pt idx="7">
                  <c:v>MTTE</c:v>
                </c:pt>
                <c:pt idx="8">
                  <c:v>P3M</c:v>
                </c:pt>
                <c:pt idx="9">
                  <c:v>MP-WNBK</c:v>
                </c:pt>
              </c:strCache>
            </c:strRef>
          </c:cat>
          <c:val>
            <c:numRef>
              <c:f>'2018 - Pengabdian Internal'!$H$20:$H$29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209136400"/>
        <c:axId val="209132480"/>
      </c:barChart>
      <c:catAx>
        <c:axId val="20913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2480"/>
        <c:crosses val="autoZero"/>
        <c:auto val="1"/>
        <c:lblAlgn val="ctr"/>
        <c:lblOffset val="100"/>
        <c:noMultiLvlLbl val="0"/>
      </c:catAx>
      <c:valAx>
        <c:axId val="209132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3</xdr:row>
      <xdr:rowOff>9524</xdr:rowOff>
    </xdr:from>
    <xdr:to>
      <xdr:col>10</xdr:col>
      <xdr:colOff>1504949</xdr:colOff>
      <xdr:row>8</xdr:row>
      <xdr:rowOff>219074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15</xdr:row>
      <xdr:rowOff>258127</xdr:rowOff>
    </xdr:from>
    <xdr:to>
      <xdr:col>11</xdr:col>
      <xdr:colOff>9525</xdr:colOff>
      <xdr:row>20</xdr:row>
      <xdr:rowOff>361950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180975</xdr:rowOff>
    </xdr:from>
    <xdr:to>
      <xdr:col>10</xdr:col>
      <xdr:colOff>600075</xdr:colOff>
      <xdr:row>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3</xdr:row>
      <xdr:rowOff>9524</xdr:rowOff>
    </xdr:from>
    <xdr:to>
      <xdr:col>17</xdr:col>
      <xdr:colOff>9524</xdr:colOff>
      <xdr:row>13</xdr:row>
      <xdr:rowOff>426719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23811</xdr:colOff>
      <xdr:row>23</xdr:row>
      <xdr:rowOff>257175</xdr:rowOff>
    </xdr:from>
    <xdr:to>
      <xdr:col>14</xdr:col>
      <xdr:colOff>465136</xdr:colOff>
      <xdr:row>30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2</xdr:row>
      <xdr:rowOff>123825</xdr:rowOff>
    </xdr:from>
    <xdr:to>
      <xdr:col>13</xdr:col>
      <xdr:colOff>17462</xdr:colOff>
      <xdr:row>8</xdr:row>
      <xdr:rowOff>333375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1347787</xdr:colOff>
      <xdr:row>12</xdr:row>
      <xdr:rowOff>123825</xdr:rowOff>
    </xdr:from>
    <xdr:to>
      <xdr:col>14</xdr:col>
      <xdr:colOff>514350</xdr:colOff>
      <xdr:row>17</xdr:row>
      <xdr:rowOff>484823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topLeftCell="A16" workbookViewId="0">
      <selection activeCell="I23" sqref="I23:I31"/>
    </sheetView>
  </sheetViews>
  <sheetFormatPr defaultRowHeight="102.75" customHeight="1" x14ac:dyDescent="0.25"/>
  <cols>
    <col min="1" max="1" width="4.7109375" customWidth="1"/>
    <col min="2" max="2" width="20.85546875" customWidth="1"/>
    <col min="3" max="4" width="23.42578125" customWidth="1"/>
    <col min="5" max="5" width="43.28515625" style="33" customWidth="1"/>
    <col min="6" max="6" width="12.28515625" customWidth="1"/>
    <col min="7" max="7" width="12.42578125" customWidth="1"/>
    <col min="8" max="8" width="20.42578125" customWidth="1"/>
    <col min="9" max="9" width="19.7109375" customWidth="1"/>
    <col min="10" max="10" width="14.42578125" customWidth="1"/>
    <col min="11" max="11" width="22.7109375" customWidth="1"/>
    <col min="12" max="12" width="13.7109375" customWidth="1"/>
    <col min="13" max="13" width="12.85546875" customWidth="1"/>
  </cols>
  <sheetData>
    <row r="1" spans="1:11" ht="18.75" customHeight="1" x14ac:dyDescent="0.25">
      <c r="A1" s="46" t="s">
        <v>352</v>
      </c>
      <c r="B1" s="46"/>
      <c r="C1" s="46"/>
      <c r="D1" s="46"/>
      <c r="E1" s="46"/>
      <c r="F1" s="14"/>
      <c r="G1" s="14"/>
      <c r="H1" s="14"/>
      <c r="I1" s="14"/>
      <c r="J1" s="14"/>
      <c r="K1" s="14"/>
    </row>
    <row r="2" spans="1:11" ht="18.7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1" ht="8.25" customHeight="1" x14ac:dyDescent="0.25">
      <c r="A3" s="13"/>
      <c r="B3" s="13"/>
      <c r="C3" s="13"/>
      <c r="D3" s="13"/>
      <c r="E3" s="34"/>
      <c r="F3" s="13"/>
      <c r="G3" s="13"/>
      <c r="H3" s="13"/>
      <c r="I3" s="13"/>
      <c r="J3" s="13"/>
      <c r="K3" s="13"/>
    </row>
    <row r="4" spans="1:11" ht="40.5" customHeight="1" x14ac:dyDescent="0.25">
      <c r="A4" s="9" t="s">
        <v>0</v>
      </c>
      <c r="B4" s="9" t="s">
        <v>1</v>
      </c>
      <c r="C4" s="10" t="s">
        <v>2</v>
      </c>
      <c r="D4" s="10" t="s">
        <v>6</v>
      </c>
      <c r="E4" s="35" t="s">
        <v>3</v>
      </c>
    </row>
    <row r="5" spans="1:11" ht="49.5" customHeight="1" x14ac:dyDescent="0.25">
      <c r="A5" s="37">
        <v>1</v>
      </c>
      <c r="B5" s="38" t="s">
        <v>305</v>
      </c>
      <c r="C5" s="38" t="s">
        <v>306</v>
      </c>
      <c r="D5" s="38" t="s">
        <v>9</v>
      </c>
      <c r="E5" s="38" t="s">
        <v>310</v>
      </c>
      <c r="F5" s="11"/>
      <c r="G5" s="11"/>
    </row>
    <row r="6" spans="1:11" ht="49.5" customHeight="1" x14ac:dyDescent="0.25">
      <c r="A6" s="39">
        <v>2</v>
      </c>
      <c r="B6" s="38" t="s">
        <v>305</v>
      </c>
      <c r="C6" s="38" t="s">
        <v>307</v>
      </c>
      <c r="D6" s="38" t="s">
        <v>9</v>
      </c>
      <c r="E6" s="38" t="s">
        <v>311</v>
      </c>
      <c r="F6" s="11"/>
      <c r="G6" s="11"/>
    </row>
    <row r="7" spans="1:11" ht="48.75" customHeight="1" x14ac:dyDescent="0.25">
      <c r="A7" s="37">
        <v>3</v>
      </c>
      <c r="B7" s="38" t="s">
        <v>305</v>
      </c>
      <c r="C7" s="38" t="s">
        <v>308</v>
      </c>
      <c r="D7" s="38" t="s">
        <v>9</v>
      </c>
      <c r="E7" s="38" t="s">
        <v>312</v>
      </c>
      <c r="F7" s="11"/>
      <c r="G7" s="11"/>
    </row>
    <row r="8" spans="1:11" ht="48" customHeight="1" x14ac:dyDescent="0.25">
      <c r="A8" s="39">
        <v>4</v>
      </c>
      <c r="B8" s="38" t="s">
        <v>305</v>
      </c>
      <c r="C8" s="38" t="s">
        <v>309</v>
      </c>
      <c r="D8" s="38" t="s">
        <v>9</v>
      </c>
      <c r="E8" s="38" t="s">
        <v>313</v>
      </c>
      <c r="F8" s="11"/>
      <c r="G8" s="11"/>
    </row>
    <row r="9" spans="1:11" ht="48.75" customHeight="1" x14ac:dyDescent="0.25">
      <c r="A9" s="37">
        <v>5</v>
      </c>
      <c r="B9" s="38" t="s">
        <v>314</v>
      </c>
      <c r="C9" s="38" t="s">
        <v>315</v>
      </c>
      <c r="D9" s="38" t="s">
        <v>10</v>
      </c>
      <c r="E9" s="38" t="s">
        <v>317</v>
      </c>
      <c r="F9" s="11" t="s">
        <v>4</v>
      </c>
      <c r="G9" s="11"/>
    </row>
    <row r="10" spans="1:11" ht="36.75" customHeight="1" x14ac:dyDescent="0.25">
      <c r="A10" s="39">
        <v>6</v>
      </c>
      <c r="B10" s="38" t="s">
        <v>314</v>
      </c>
      <c r="C10" s="38" t="s">
        <v>316</v>
      </c>
      <c r="D10" s="38" t="s">
        <v>9</v>
      </c>
      <c r="E10" s="38" t="s">
        <v>318</v>
      </c>
      <c r="F10" s="11"/>
      <c r="G10" s="11"/>
      <c r="H10" s="15" t="s">
        <v>17</v>
      </c>
      <c r="I10" s="15" t="s">
        <v>18</v>
      </c>
    </row>
    <row r="11" spans="1:11" ht="59.25" customHeight="1" x14ac:dyDescent="0.25">
      <c r="A11" s="37">
        <v>7</v>
      </c>
      <c r="B11" s="38" t="s">
        <v>19</v>
      </c>
      <c r="C11" s="38" t="s">
        <v>319</v>
      </c>
      <c r="D11" s="38" t="s">
        <v>11</v>
      </c>
      <c r="E11" s="38" t="s">
        <v>321</v>
      </c>
      <c r="F11" s="11" t="s">
        <v>4</v>
      </c>
      <c r="G11" s="11"/>
      <c r="H11" s="16" t="s">
        <v>13</v>
      </c>
      <c r="I11" s="17">
        <f>COUNTIF(B5:B19,"Penelitian Berbasis Kompetensi")</f>
        <v>1</v>
      </c>
    </row>
    <row r="12" spans="1:11" ht="43.5" customHeight="1" x14ac:dyDescent="0.25">
      <c r="A12" s="39">
        <v>8</v>
      </c>
      <c r="B12" s="38" t="s">
        <v>19</v>
      </c>
      <c r="C12" s="38" t="s">
        <v>320</v>
      </c>
      <c r="D12" s="38" t="s">
        <v>11</v>
      </c>
      <c r="E12" s="38" t="s">
        <v>322</v>
      </c>
      <c r="F12" s="11" t="s">
        <v>4</v>
      </c>
      <c r="G12" s="11"/>
      <c r="H12" s="16" t="s">
        <v>314</v>
      </c>
      <c r="I12" s="17">
        <f>COUNTIF(B5:B19,"Penelitian Dasar Unggulan Perguruan Tinggi")</f>
        <v>2</v>
      </c>
    </row>
    <row r="13" spans="1:11" ht="47.25" customHeight="1" x14ac:dyDescent="0.25">
      <c r="A13" s="37">
        <v>9</v>
      </c>
      <c r="B13" s="38" t="s">
        <v>323</v>
      </c>
      <c r="C13" s="38" t="s">
        <v>324</v>
      </c>
      <c r="D13" s="38" t="s">
        <v>8</v>
      </c>
      <c r="E13" s="38" t="s">
        <v>330</v>
      </c>
      <c r="F13" s="11" t="s">
        <v>4</v>
      </c>
      <c r="G13" s="11"/>
      <c r="H13" s="16" t="s">
        <v>305</v>
      </c>
      <c r="I13" s="19">
        <f>COUNTIF(B5:B19,"Penelitian Terapan Unggulan Perguruan Tinggi")</f>
        <v>4</v>
      </c>
    </row>
    <row r="14" spans="1:11" ht="40.5" customHeight="1" x14ac:dyDescent="0.25">
      <c r="A14" s="39">
        <v>10</v>
      </c>
      <c r="B14" s="38" t="s">
        <v>323</v>
      </c>
      <c r="C14" s="38" t="s">
        <v>325</v>
      </c>
      <c r="D14" s="40" t="s">
        <v>11</v>
      </c>
      <c r="E14" s="38" t="s">
        <v>331</v>
      </c>
      <c r="F14" s="11" t="s">
        <v>4</v>
      </c>
      <c r="G14" s="11"/>
      <c r="H14" s="18" t="s">
        <v>323</v>
      </c>
      <c r="I14" s="19">
        <f>COUNTIF(B5:B19,"Penelitian Strategis Nasional Institusi")</f>
        <v>6</v>
      </c>
    </row>
    <row r="15" spans="1:11" ht="33" customHeight="1" x14ac:dyDescent="0.25">
      <c r="A15" s="37">
        <v>11</v>
      </c>
      <c r="B15" s="38" t="s">
        <v>323</v>
      </c>
      <c r="C15" s="38" t="s">
        <v>326</v>
      </c>
      <c r="D15" s="38" t="s">
        <v>8</v>
      </c>
      <c r="E15" s="38" t="s">
        <v>332</v>
      </c>
      <c r="F15" s="11"/>
      <c r="G15" s="11"/>
      <c r="H15" s="18" t="s">
        <v>19</v>
      </c>
      <c r="I15" s="19">
        <f>COUNTIF(B5:B19,"Penelitian Disertasi Doktor")</f>
        <v>2</v>
      </c>
    </row>
    <row r="16" spans="1:11" ht="48" customHeight="1" x14ac:dyDescent="0.25">
      <c r="A16" s="39">
        <v>12</v>
      </c>
      <c r="B16" s="38" t="s">
        <v>323</v>
      </c>
      <c r="C16" s="38" t="s">
        <v>327</v>
      </c>
      <c r="D16" s="38" t="s">
        <v>7</v>
      </c>
      <c r="E16" s="38" t="s">
        <v>333</v>
      </c>
      <c r="F16" s="11"/>
      <c r="G16" s="11"/>
      <c r="H16" s="11"/>
    </row>
    <row r="17" spans="1:14" ht="34.5" customHeight="1" x14ac:dyDescent="0.25">
      <c r="A17" s="37">
        <v>13</v>
      </c>
      <c r="B17" s="38" t="s">
        <v>323</v>
      </c>
      <c r="C17" s="38" t="s">
        <v>328</v>
      </c>
      <c r="D17" s="38" t="s">
        <v>8</v>
      </c>
      <c r="E17" s="38" t="s">
        <v>334</v>
      </c>
      <c r="F17" s="11"/>
      <c r="G17" s="11"/>
      <c r="H17" s="11"/>
    </row>
    <row r="18" spans="1:14" ht="54.75" customHeight="1" x14ac:dyDescent="0.25">
      <c r="A18" s="39">
        <v>14</v>
      </c>
      <c r="B18" s="38" t="s">
        <v>323</v>
      </c>
      <c r="C18" s="38" t="s">
        <v>329</v>
      </c>
      <c r="D18" s="40" t="s">
        <v>9</v>
      </c>
      <c r="E18" s="38" t="s">
        <v>335</v>
      </c>
      <c r="F18" s="11"/>
      <c r="G18" s="11"/>
      <c r="H18" s="11"/>
    </row>
    <row r="19" spans="1:14" ht="57" customHeight="1" x14ac:dyDescent="0.25">
      <c r="A19" s="37">
        <v>15</v>
      </c>
      <c r="B19" s="38" t="s">
        <v>336</v>
      </c>
      <c r="C19" s="38" t="s">
        <v>337</v>
      </c>
      <c r="D19" s="40" t="s">
        <v>11</v>
      </c>
      <c r="E19" s="38" t="s">
        <v>12</v>
      </c>
      <c r="F19" s="11"/>
      <c r="G19" s="11"/>
      <c r="H19" s="11"/>
    </row>
    <row r="20" spans="1:14" ht="41.25" customHeight="1" x14ac:dyDescent="0.25">
      <c r="A20" s="1"/>
      <c r="B20" s="2"/>
      <c r="C20" s="3"/>
      <c r="D20" s="3"/>
      <c r="E20" s="36"/>
      <c r="F20" s="11"/>
      <c r="G20" s="11"/>
      <c r="H20" s="11"/>
    </row>
    <row r="21" spans="1:14" ht="42.75" customHeight="1" x14ac:dyDescent="0.25">
      <c r="A21" s="1"/>
      <c r="B21" s="2"/>
      <c r="C21" s="3"/>
      <c r="D21" s="3"/>
      <c r="E21" s="36"/>
      <c r="F21" s="11"/>
      <c r="G21" s="11"/>
      <c r="H21" s="11"/>
    </row>
    <row r="22" spans="1:14" ht="48" customHeight="1" x14ac:dyDescent="0.25">
      <c r="A22" s="1"/>
      <c r="B22" s="2"/>
      <c r="C22" s="3"/>
      <c r="D22" s="3"/>
      <c r="E22" s="36"/>
      <c r="F22" s="11"/>
      <c r="G22" s="11"/>
      <c r="H22" s="28" t="s">
        <v>6</v>
      </c>
      <c r="I22" s="28" t="s">
        <v>18</v>
      </c>
    </row>
    <row r="23" spans="1:14" ht="50.25" customHeight="1" x14ac:dyDescent="0.25">
      <c r="A23" s="1"/>
      <c r="B23" s="2"/>
      <c r="C23" s="3"/>
      <c r="D23" s="3"/>
      <c r="E23" s="36"/>
      <c r="F23" s="11"/>
      <c r="G23" s="11"/>
      <c r="H23" s="21" t="s">
        <v>9</v>
      </c>
      <c r="I23" s="21">
        <f>COUNTIF(D5:D19,"Teknik Elektro")</f>
        <v>6</v>
      </c>
    </row>
    <row r="24" spans="1:14" ht="17.25" customHeight="1" x14ac:dyDescent="0.25">
      <c r="A24" s="1"/>
      <c r="B24" s="2"/>
      <c r="C24" s="3"/>
      <c r="D24" s="3"/>
      <c r="E24" s="36"/>
      <c r="F24" s="11"/>
      <c r="G24" s="11"/>
      <c r="H24" s="21" t="s">
        <v>11</v>
      </c>
      <c r="I24" s="21">
        <f>COUNTIF(D5:D19,"Teknik Mesin")</f>
        <v>4</v>
      </c>
    </row>
    <row r="25" spans="1:14" ht="17.25" customHeight="1" x14ac:dyDescent="0.25">
      <c r="A25" s="1"/>
      <c r="B25" s="2"/>
      <c r="C25" s="2"/>
      <c r="D25" s="2"/>
      <c r="E25" s="36"/>
      <c r="F25" s="4"/>
      <c r="G25" s="5"/>
      <c r="H25" s="27" t="s">
        <v>33</v>
      </c>
      <c r="I25" s="21">
        <f>COUNTIF(D5:D19,"Teknik Sipil")</f>
        <v>0</v>
      </c>
      <c r="J25" s="1"/>
      <c r="K25" s="6"/>
      <c r="L25" s="11"/>
      <c r="M25" s="11"/>
      <c r="N25" s="11"/>
    </row>
    <row r="26" spans="1:14" ht="15" customHeight="1" x14ac:dyDescent="0.25">
      <c r="A26" s="1"/>
      <c r="B26" s="2"/>
      <c r="C26" s="3"/>
      <c r="D26" s="3"/>
      <c r="E26" s="36"/>
      <c r="F26" s="7"/>
      <c r="G26" s="8"/>
      <c r="H26" s="27" t="s">
        <v>34</v>
      </c>
      <c r="I26" s="21">
        <f>COUNTIF(D5:D19,"Teknik Informatika dan Komputer")</f>
        <v>0</v>
      </c>
      <c r="J26" s="1"/>
      <c r="K26" s="6"/>
      <c r="L26" s="11"/>
      <c r="M26" s="11"/>
      <c r="N26" s="11"/>
    </row>
    <row r="27" spans="1:14" ht="15" customHeight="1" x14ac:dyDescent="0.25">
      <c r="A27" s="1"/>
      <c r="B27" s="2"/>
      <c r="C27" s="3"/>
      <c r="D27" s="3"/>
      <c r="E27" s="36"/>
      <c r="F27" s="3"/>
      <c r="G27" s="3"/>
      <c r="H27" s="27" t="s">
        <v>10</v>
      </c>
      <c r="I27" s="21">
        <f>COUNTIF(D5:D19,"Teknik Grafika dan Penerbitan")</f>
        <v>1</v>
      </c>
      <c r="J27" s="1"/>
      <c r="K27" s="6"/>
      <c r="L27" s="11"/>
      <c r="M27" s="11"/>
      <c r="N27" s="11"/>
    </row>
    <row r="28" spans="1:14" ht="15" customHeight="1" x14ac:dyDescent="0.25">
      <c r="A28" s="1" t="s">
        <v>4</v>
      </c>
      <c r="B28" s="2"/>
      <c r="C28" s="3"/>
      <c r="D28" s="3"/>
      <c r="E28" s="36"/>
      <c r="F28" s="3"/>
      <c r="G28" s="3"/>
      <c r="H28" s="27" t="s">
        <v>7</v>
      </c>
      <c r="I28" s="21">
        <f>COUNTIF(D5:D19,"Akuntansi")</f>
        <v>1</v>
      </c>
      <c r="J28" s="1"/>
      <c r="K28" s="6"/>
      <c r="L28" s="11"/>
      <c r="M28" s="11"/>
      <c r="N28" s="11"/>
    </row>
    <row r="29" spans="1:14" ht="15" customHeight="1" x14ac:dyDescent="0.25">
      <c r="A29" s="1" t="s">
        <v>4</v>
      </c>
      <c r="B29" s="2"/>
      <c r="C29" s="3"/>
      <c r="D29" s="3"/>
      <c r="E29" s="36"/>
      <c r="F29" s="3"/>
      <c r="G29" s="3"/>
      <c r="H29" s="27" t="s">
        <v>8</v>
      </c>
      <c r="I29" s="21">
        <f>COUNTIF(D5:D19,"Administrasi Niaga")</f>
        <v>3</v>
      </c>
      <c r="J29" s="1"/>
      <c r="K29" s="6"/>
      <c r="L29" s="11"/>
      <c r="M29" s="11"/>
      <c r="N29" s="11"/>
    </row>
    <row r="30" spans="1:14" ht="15" customHeight="1" x14ac:dyDescent="0.25">
      <c r="A30" s="1"/>
      <c r="B30" s="1"/>
      <c r="C30" s="1" t="s">
        <v>4</v>
      </c>
      <c r="D30" s="1"/>
      <c r="E30" s="36"/>
      <c r="F30" s="3"/>
      <c r="G30" s="3"/>
      <c r="H30" s="27" t="s">
        <v>38</v>
      </c>
      <c r="I30" s="21">
        <f>COUNTIF(D5:D19,"MTTE")</f>
        <v>0</v>
      </c>
      <c r="J30" s="1"/>
      <c r="K30" s="6"/>
      <c r="L30" s="11"/>
      <c r="M30" s="11"/>
      <c r="N30" s="11"/>
    </row>
    <row r="31" spans="1:14" ht="15" customHeight="1" x14ac:dyDescent="0.25">
      <c r="A31" s="1"/>
      <c r="B31" s="1"/>
      <c r="C31" s="1"/>
      <c r="D31" s="1"/>
      <c r="E31" s="36"/>
      <c r="F31" s="3"/>
      <c r="G31" s="3"/>
      <c r="H31" s="27" t="s">
        <v>39</v>
      </c>
      <c r="I31" s="21">
        <f>COUNTIF(D5:D19,"P3M")</f>
        <v>0</v>
      </c>
      <c r="J31" s="1"/>
      <c r="K31" s="6"/>
      <c r="L31" s="11"/>
      <c r="M31" s="11"/>
      <c r="N31" s="11"/>
    </row>
    <row r="32" spans="1:14" ht="15" customHeight="1" x14ac:dyDescent="0.25">
      <c r="A32" s="1"/>
      <c r="B32" s="1"/>
      <c r="C32" s="1"/>
      <c r="D32" s="1"/>
      <c r="E32" s="36"/>
      <c r="F32" s="3"/>
      <c r="G32" s="3"/>
      <c r="H32" s="3"/>
      <c r="J32" s="1"/>
      <c r="K32" s="6" t="s">
        <v>4</v>
      </c>
      <c r="L32" s="11"/>
      <c r="M32" s="11"/>
      <c r="N32" s="11"/>
    </row>
    <row r="33" spans="1:14" ht="15" customHeight="1" x14ac:dyDescent="0.25">
      <c r="A33" s="1"/>
      <c r="B33" s="1"/>
      <c r="C33" s="1"/>
      <c r="D33" s="1"/>
      <c r="E33" s="36"/>
      <c r="F33" s="3"/>
      <c r="G33" s="3"/>
      <c r="H33" s="3"/>
      <c r="I33" s="3"/>
      <c r="J33" s="1"/>
      <c r="K33" s="6" t="s">
        <v>4</v>
      </c>
      <c r="L33" s="11"/>
      <c r="M33" s="11"/>
      <c r="N33" s="11"/>
    </row>
    <row r="34" spans="1:14" ht="15" customHeight="1" x14ac:dyDescent="0.25">
      <c r="A34" s="1"/>
      <c r="B34" s="1"/>
      <c r="C34" s="1"/>
      <c r="D34" s="1"/>
      <c r="E34" s="36"/>
      <c r="F34" s="1"/>
      <c r="G34" s="1"/>
      <c r="H34" s="1"/>
      <c r="I34" s="1"/>
      <c r="J34" s="1"/>
      <c r="K34" s="1"/>
      <c r="L34" s="11"/>
      <c r="M34" s="11"/>
      <c r="N34" s="11"/>
    </row>
    <row r="35" spans="1:14" ht="15" customHeight="1" x14ac:dyDescent="0.25">
      <c r="A35" s="1"/>
      <c r="B35" s="1"/>
      <c r="C35" s="1"/>
      <c r="D35" s="1"/>
      <c r="E35" s="36"/>
      <c r="F35" s="1"/>
      <c r="G35" s="1"/>
      <c r="H35" s="1"/>
      <c r="I35" s="1"/>
      <c r="J35" s="1"/>
      <c r="K35" s="1"/>
      <c r="L35" s="11"/>
      <c r="M35" s="11"/>
      <c r="N35" s="11"/>
    </row>
    <row r="36" spans="1:14" ht="15" customHeight="1" x14ac:dyDescent="0.25">
      <c r="A36" s="1"/>
      <c r="B36" s="1"/>
      <c r="C36" s="1"/>
      <c r="D36" s="1"/>
      <c r="E36" s="36"/>
      <c r="F36" s="1"/>
      <c r="G36" s="1"/>
      <c r="H36" s="1"/>
      <c r="I36" s="1"/>
      <c r="J36" s="1"/>
      <c r="K36" s="1"/>
      <c r="L36" s="11"/>
      <c r="M36" s="11"/>
      <c r="N36" s="11"/>
    </row>
    <row r="37" spans="1:14" ht="15" customHeight="1" x14ac:dyDescent="0.25">
      <c r="A37" s="1"/>
      <c r="B37" s="1"/>
      <c r="C37" s="1"/>
      <c r="D37" s="1"/>
      <c r="E37" s="36"/>
      <c r="F37" s="1"/>
      <c r="G37" s="1"/>
      <c r="H37" s="1"/>
      <c r="I37" s="1"/>
      <c r="J37" s="1"/>
      <c r="K37" s="1"/>
      <c r="L37" s="11"/>
      <c r="M37" s="11"/>
      <c r="N37" s="11"/>
    </row>
    <row r="38" spans="1:14" ht="15" customHeight="1" x14ac:dyDescent="0.25">
      <c r="A38" s="1"/>
      <c r="B38" s="1"/>
      <c r="C38" s="1"/>
      <c r="D38" s="1"/>
      <c r="E38" s="36"/>
      <c r="F38" s="1"/>
      <c r="G38" s="1"/>
      <c r="H38" s="1"/>
      <c r="I38" s="1"/>
      <c r="J38" s="1"/>
      <c r="K38" s="1"/>
      <c r="L38" s="11"/>
      <c r="M38" s="11"/>
      <c r="N38" s="11"/>
    </row>
    <row r="39" spans="1:14" ht="15" customHeight="1" x14ac:dyDescent="0.25">
      <c r="A39" s="1"/>
      <c r="B39" s="1"/>
      <c r="C39" s="1"/>
      <c r="D39" s="1"/>
      <c r="E39" s="36"/>
      <c r="F39" s="1"/>
      <c r="G39" s="1"/>
      <c r="H39" s="1"/>
      <c r="I39" s="1"/>
      <c r="J39" s="1"/>
      <c r="K39" s="1"/>
      <c r="L39" s="11"/>
      <c r="M39" s="11"/>
      <c r="N39" s="11"/>
    </row>
    <row r="40" spans="1:14" ht="15" customHeight="1" x14ac:dyDescent="0.25">
      <c r="A40" s="1"/>
      <c r="B40" s="1"/>
      <c r="C40" s="1"/>
      <c r="D40" s="1"/>
      <c r="E40" s="36"/>
      <c r="F40" s="1"/>
      <c r="G40" s="1"/>
      <c r="H40" s="1"/>
      <c r="I40" s="1"/>
      <c r="J40" s="1"/>
      <c r="K40" s="1"/>
      <c r="L40" s="11"/>
      <c r="M40" s="11"/>
      <c r="N40" s="11"/>
    </row>
    <row r="41" spans="1:14" ht="15" customHeight="1" x14ac:dyDescent="0.25">
      <c r="A41" s="1"/>
      <c r="B41" s="1"/>
      <c r="C41" s="1"/>
      <c r="D41" s="1"/>
      <c r="E41" s="36"/>
      <c r="F41" s="1"/>
      <c r="G41" s="1"/>
      <c r="H41" s="1"/>
      <c r="I41" s="1"/>
      <c r="J41" s="1"/>
      <c r="K41" s="1"/>
      <c r="L41" s="11"/>
      <c r="M41" s="11"/>
      <c r="N41" s="11"/>
    </row>
    <row r="42" spans="1:14" ht="15" customHeight="1" x14ac:dyDescent="0.25">
      <c r="F42" s="1"/>
      <c r="G42" s="1"/>
      <c r="H42" s="1"/>
      <c r="I42" s="1"/>
      <c r="J42" s="1"/>
      <c r="K42" s="1"/>
      <c r="L42" s="11"/>
      <c r="M42" s="11"/>
      <c r="N42" s="11"/>
    </row>
    <row r="43" spans="1:14" ht="15" customHeight="1" x14ac:dyDescent="0.25">
      <c r="F43" s="1"/>
      <c r="G43" s="1"/>
      <c r="H43" s="1"/>
      <c r="I43" s="1"/>
      <c r="J43" s="1"/>
      <c r="K43" s="1"/>
      <c r="L43" s="11"/>
      <c r="M43" s="11"/>
      <c r="N43" s="11"/>
    </row>
    <row r="44" spans="1:14" ht="15" customHeight="1" x14ac:dyDescent="0.25">
      <c r="F44" s="1"/>
      <c r="G44" s="1"/>
      <c r="H44" s="1"/>
      <c r="I44" s="1"/>
      <c r="J44" s="1"/>
      <c r="K44" s="1"/>
      <c r="L44" s="11"/>
      <c r="M44" s="11"/>
      <c r="N44" s="11"/>
    </row>
    <row r="45" spans="1:14" ht="15" customHeight="1" x14ac:dyDescent="0.25">
      <c r="F45" s="1"/>
      <c r="G45" s="1"/>
      <c r="H45" s="1"/>
      <c r="I45" s="1"/>
      <c r="J45" s="1"/>
      <c r="K45" s="1"/>
      <c r="L45" s="11"/>
      <c r="M45" s="11"/>
      <c r="N45" s="11"/>
    </row>
    <row r="46" spans="1:14" ht="15" customHeight="1" x14ac:dyDescent="0.25">
      <c r="L46" s="11"/>
      <c r="M46" s="11"/>
      <c r="N46" s="11"/>
    </row>
    <row r="47" spans="1:14" ht="15" customHeight="1" x14ac:dyDescent="0.25">
      <c r="L47" s="11"/>
      <c r="M47" s="11"/>
      <c r="N47" s="11"/>
    </row>
    <row r="48" spans="1:14" ht="15" customHeight="1" x14ac:dyDescent="0.25">
      <c r="L48" s="11"/>
      <c r="M48" s="11"/>
      <c r="N48" s="11"/>
    </row>
    <row r="49" spans="1:14" ht="15" customHeight="1" x14ac:dyDescent="0.25">
      <c r="L49" s="11"/>
      <c r="M49" s="11"/>
      <c r="N49" s="11"/>
    </row>
    <row r="50" spans="1:14" ht="15" customHeight="1" x14ac:dyDescent="0.25">
      <c r="L50" s="11"/>
      <c r="M50" s="11"/>
      <c r="N50" s="11"/>
    </row>
    <row r="51" spans="1:14" ht="15" customHeight="1" x14ac:dyDescent="0.25">
      <c r="L51" s="11"/>
      <c r="M51" s="11"/>
      <c r="N51" s="11"/>
    </row>
    <row r="52" spans="1:14" ht="15" customHeight="1" x14ac:dyDescent="0.25">
      <c r="L52" s="11"/>
      <c r="M52" s="11"/>
      <c r="N52" s="11"/>
    </row>
    <row r="53" spans="1:14" ht="15" customHeight="1" x14ac:dyDescent="0.25">
      <c r="A53" s="11"/>
      <c r="B53" s="11"/>
      <c r="C53" s="11"/>
      <c r="D53" s="11"/>
      <c r="L53" s="11"/>
      <c r="M53" s="11"/>
      <c r="N53" s="11"/>
    </row>
    <row r="54" spans="1:14" ht="15" customHeight="1" x14ac:dyDescent="0.25">
      <c r="A54" s="11"/>
      <c r="B54" s="11"/>
      <c r="C54" s="11"/>
      <c r="D54" s="11"/>
      <c r="L54" s="11"/>
      <c r="M54" s="11"/>
      <c r="N54" s="11"/>
    </row>
    <row r="55" spans="1:14" ht="15" customHeight="1" x14ac:dyDescent="0.25">
      <c r="A55" s="11"/>
      <c r="B55" s="11"/>
      <c r="C55" s="11"/>
      <c r="D55" s="11"/>
      <c r="L55" s="11"/>
      <c r="M55" s="11"/>
      <c r="N55" s="11"/>
    </row>
    <row r="56" spans="1:14" ht="15" customHeight="1" x14ac:dyDescent="0.25">
      <c r="A56" s="11"/>
      <c r="B56" s="11"/>
      <c r="C56" s="11"/>
      <c r="D56" s="11"/>
      <c r="L56" s="11"/>
      <c r="M56" s="11"/>
      <c r="N56" s="11"/>
    </row>
    <row r="57" spans="1:14" ht="15" customHeight="1" x14ac:dyDescent="0.25">
      <c r="A57" s="11"/>
      <c r="B57" s="11"/>
      <c r="C57" s="11"/>
      <c r="D57" s="11"/>
    </row>
    <row r="58" spans="1:14" ht="15" customHeight="1" x14ac:dyDescent="0.25">
      <c r="A58" s="11"/>
      <c r="B58" s="11"/>
      <c r="C58" s="11"/>
      <c r="D58" s="11"/>
    </row>
    <row r="59" spans="1:14" ht="15" customHeight="1" x14ac:dyDescent="0.25">
      <c r="A59" s="11"/>
      <c r="B59" s="11"/>
      <c r="C59" s="11"/>
      <c r="D59" s="11"/>
    </row>
    <row r="60" spans="1:14" ht="15" customHeight="1" x14ac:dyDescent="0.25">
      <c r="A60" s="11"/>
      <c r="B60" s="11"/>
      <c r="C60" s="11"/>
      <c r="D60" s="11"/>
    </row>
    <row r="61" spans="1:14" ht="44.25" customHeight="1" x14ac:dyDescent="0.25">
      <c r="A61" s="11"/>
      <c r="B61" s="11"/>
      <c r="C61" s="11"/>
      <c r="D61" s="11"/>
    </row>
    <row r="62" spans="1:14" ht="44.25" customHeight="1" x14ac:dyDescent="0.25">
      <c r="A62" s="11"/>
      <c r="B62" s="11"/>
      <c r="C62" s="11"/>
      <c r="D62" s="11"/>
    </row>
    <row r="63" spans="1:14" ht="44.25" customHeight="1" x14ac:dyDescent="0.25">
      <c r="A63" s="11"/>
      <c r="B63" s="11"/>
      <c r="C63" s="11"/>
      <c r="D63" s="11"/>
    </row>
    <row r="64" spans="1:14" ht="44.25" customHeight="1" x14ac:dyDescent="0.25">
      <c r="A64" s="11"/>
      <c r="B64" s="11"/>
      <c r="C64" s="11"/>
      <c r="D64" s="11"/>
    </row>
    <row r="65" spans="1:4" ht="44.25" customHeight="1" x14ac:dyDescent="0.25">
      <c r="A65" s="11"/>
      <c r="B65" s="11"/>
      <c r="C65" s="11"/>
      <c r="D65" s="11"/>
    </row>
    <row r="66" spans="1:4" ht="44.25" customHeight="1" x14ac:dyDescent="0.25">
      <c r="A66" s="11"/>
      <c r="B66" s="11"/>
      <c r="C66" s="11"/>
      <c r="D66" s="11"/>
    </row>
    <row r="67" spans="1:4" ht="44.25" customHeight="1" x14ac:dyDescent="0.25">
      <c r="A67" s="11"/>
      <c r="B67" s="11"/>
      <c r="C67" s="11"/>
      <c r="D67" s="11"/>
    </row>
    <row r="68" spans="1:4" ht="44.25" customHeight="1" x14ac:dyDescent="0.25">
      <c r="A68" s="11"/>
      <c r="B68" s="11"/>
      <c r="C68" s="11"/>
      <c r="D68" s="11"/>
    </row>
    <row r="69" spans="1:4" ht="44.25" customHeight="1" x14ac:dyDescent="0.25">
      <c r="A69" s="11"/>
      <c r="B69" s="11"/>
      <c r="C69" s="11"/>
      <c r="D69" s="11"/>
    </row>
    <row r="70" spans="1:4" ht="44.25" customHeight="1" x14ac:dyDescent="0.25">
      <c r="A70" s="11"/>
      <c r="B70" s="11"/>
      <c r="C70" s="11"/>
      <c r="D70" s="11"/>
    </row>
    <row r="71" spans="1:4" ht="44.25" customHeight="1" x14ac:dyDescent="0.25">
      <c r="A71" s="11"/>
      <c r="B71" s="11"/>
      <c r="C71" s="11"/>
      <c r="D71" s="11"/>
    </row>
    <row r="72" spans="1:4" ht="44.25" customHeight="1" x14ac:dyDescent="0.25">
      <c r="A72" s="11"/>
      <c r="B72" s="11"/>
      <c r="C72" s="11"/>
      <c r="D72" s="11"/>
    </row>
    <row r="73" spans="1:4" ht="44.25" customHeight="1" x14ac:dyDescent="0.25">
      <c r="A73" s="11"/>
      <c r="B73" s="11"/>
      <c r="C73" s="11"/>
      <c r="D73" s="11"/>
    </row>
    <row r="74" spans="1:4" ht="44.25" customHeight="1" x14ac:dyDescent="0.25">
      <c r="A74" s="11"/>
      <c r="B74" s="11"/>
      <c r="C74" s="11"/>
      <c r="D74" s="11"/>
    </row>
    <row r="75" spans="1:4" ht="44.25" customHeight="1" x14ac:dyDescent="0.25">
      <c r="A75" s="11"/>
      <c r="B75" s="11"/>
      <c r="C75" s="11"/>
      <c r="D75" s="11"/>
    </row>
    <row r="76" spans="1:4" ht="44.25" customHeight="1" x14ac:dyDescent="0.25">
      <c r="A76" s="11"/>
      <c r="B76" s="11"/>
      <c r="C76" s="11"/>
      <c r="D76" s="11"/>
    </row>
    <row r="77" spans="1:4" ht="44.25" customHeight="1" x14ac:dyDescent="0.25">
      <c r="A77" s="11"/>
      <c r="B77" s="11"/>
      <c r="C77" s="11"/>
      <c r="D77" s="11"/>
    </row>
    <row r="78" spans="1:4" ht="44.25" customHeight="1" x14ac:dyDescent="0.25">
      <c r="A78" s="11"/>
      <c r="B78" s="11"/>
      <c r="C78" s="11"/>
      <c r="D78" s="11"/>
    </row>
    <row r="79" spans="1:4" ht="44.25" customHeight="1" x14ac:dyDescent="0.25">
      <c r="A79" s="11"/>
      <c r="B79" s="11"/>
      <c r="C79" s="11"/>
      <c r="D79" s="11"/>
    </row>
    <row r="80" spans="1:4" ht="44.25" customHeight="1" x14ac:dyDescent="0.25">
      <c r="A80" s="11"/>
      <c r="B80" s="11"/>
      <c r="C80" s="11"/>
      <c r="D80" s="11"/>
    </row>
    <row r="81" spans="1:4" ht="15" customHeight="1" x14ac:dyDescent="0.25">
      <c r="A81" s="11"/>
      <c r="B81" s="11"/>
      <c r="C81" s="11"/>
      <c r="D81" s="11"/>
    </row>
    <row r="82" spans="1:4" ht="15" customHeight="1" x14ac:dyDescent="0.25">
      <c r="A82" s="11"/>
      <c r="B82" s="11"/>
      <c r="C82" s="11"/>
      <c r="D82" s="11"/>
    </row>
    <row r="83" spans="1:4" ht="15" customHeight="1" x14ac:dyDescent="0.25">
      <c r="A83" s="11"/>
      <c r="B83" s="11"/>
      <c r="C83" s="11"/>
      <c r="D83" s="11"/>
    </row>
    <row r="84" spans="1:4" ht="15" customHeight="1" x14ac:dyDescent="0.25">
      <c r="A84" s="11"/>
      <c r="B84" s="11"/>
      <c r="C84" s="11"/>
      <c r="D84" s="11"/>
    </row>
    <row r="85" spans="1:4" ht="15" customHeight="1" x14ac:dyDescent="0.25">
      <c r="A85" s="11"/>
      <c r="B85" s="11"/>
      <c r="C85" s="11"/>
      <c r="D85" s="11"/>
    </row>
    <row r="86" spans="1:4" ht="15" customHeight="1" x14ac:dyDescent="0.25">
      <c r="A86" s="11"/>
      <c r="B86" s="11"/>
      <c r="C86" s="11"/>
      <c r="D86" s="11"/>
    </row>
    <row r="87" spans="1:4" ht="15" customHeight="1" x14ac:dyDescent="0.25">
      <c r="A87" s="11"/>
      <c r="B87" s="11"/>
      <c r="C87" s="11"/>
      <c r="D87" s="11"/>
    </row>
    <row r="88" spans="1:4" ht="15" customHeight="1" x14ac:dyDescent="0.25">
      <c r="A88" s="11"/>
      <c r="B88" s="11"/>
      <c r="C88" s="11"/>
      <c r="D88" s="11"/>
    </row>
    <row r="89" spans="1:4" ht="15" customHeight="1" x14ac:dyDescent="0.25">
      <c r="A89" s="11"/>
      <c r="B89" s="11"/>
      <c r="C89" s="11"/>
      <c r="D89" s="11"/>
    </row>
    <row r="90" spans="1:4" ht="15" customHeight="1" x14ac:dyDescent="0.25">
      <c r="A90" s="11"/>
      <c r="B90" s="11"/>
      <c r="C90" s="11"/>
      <c r="D90" s="11"/>
    </row>
    <row r="91" spans="1:4" ht="15" customHeight="1" x14ac:dyDescent="0.25">
      <c r="A91" s="11"/>
      <c r="B91" s="11"/>
      <c r="C91" s="11"/>
      <c r="D91" s="11"/>
    </row>
    <row r="92" spans="1:4" ht="15" customHeight="1" x14ac:dyDescent="0.25">
      <c r="A92" s="11"/>
      <c r="B92" s="11"/>
      <c r="C92" s="11"/>
      <c r="D92" s="11"/>
    </row>
    <row r="93" spans="1:4" ht="15" customHeight="1" x14ac:dyDescent="0.25">
      <c r="A93" s="11"/>
      <c r="B93" s="11"/>
      <c r="C93" s="11"/>
      <c r="D93" s="11"/>
    </row>
    <row r="94" spans="1:4" ht="15" customHeight="1" x14ac:dyDescent="0.25">
      <c r="A94" s="11"/>
      <c r="B94" s="11"/>
      <c r="C94" s="11"/>
      <c r="D94" s="11"/>
    </row>
    <row r="95" spans="1:4" ht="15" customHeight="1" x14ac:dyDescent="0.25">
      <c r="A95" s="11"/>
      <c r="B95" s="11"/>
      <c r="C95" s="11"/>
      <c r="D95" s="11"/>
    </row>
    <row r="96" spans="1:4" ht="15" customHeight="1" x14ac:dyDescent="0.25">
      <c r="A96" s="11"/>
      <c r="B96" s="11"/>
      <c r="C96" s="11"/>
      <c r="D96" s="11"/>
    </row>
    <row r="97" spans="1:4" ht="15" customHeight="1" x14ac:dyDescent="0.25">
      <c r="A97" s="11"/>
      <c r="B97" s="11"/>
      <c r="C97" s="11"/>
      <c r="D97" s="11"/>
    </row>
    <row r="98" spans="1:4" ht="15" customHeight="1" x14ac:dyDescent="0.25">
      <c r="A98" s="11"/>
      <c r="B98" s="11"/>
      <c r="C98" s="11"/>
      <c r="D98" s="11"/>
    </row>
    <row r="99" spans="1:4" ht="15" customHeight="1" x14ac:dyDescent="0.25">
      <c r="A99" s="11"/>
      <c r="B99" s="11"/>
      <c r="C99" s="11"/>
      <c r="D99" s="11"/>
    </row>
    <row r="100" spans="1:4" ht="15" customHeight="1" x14ac:dyDescent="0.25">
      <c r="A100" s="11"/>
      <c r="B100" s="11"/>
      <c r="C100" s="11"/>
      <c r="D100" s="11"/>
    </row>
    <row r="101" spans="1:4" ht="15" customHeight="1" x14ac:dyDescent="0.25">
      <c r="A101" s="11"/>
      <c r="B101" s="11"/>
      <c r="C101" s="11"/>
      <c r="D101" s="11"/>
    </row>
    <row r="102" spans="1:4" ht="15" customHeight="1" x14ac:dyDescent="0.25">
      <c r="A102" s="11"/>
      <c r="B102" s="11"/>
      <c r="C102" s="11"/>
      <c r="D102" s="11"/>
    </row>
    <row r="103" spans="1:4" ht="15" customHeight="1" x14ac:dyDescent="0.25">
      <c r="A103" s="11"/>
      <c r="B103" s="11"/>
      <c r="C103" s="11"/>
      <c r="D103" s="11"/>
    </row>
    <row r="104" spans="1:4" ht="15" customHeight="1" x14ac:dyDescent="0.25">
      <c r="A104" s="11"/>
      <c r="B104" s="11"/>
      <c r="C104" s="11"/>
      <c r="D104" s="11"/>
    </row>
    <row r="105" spans="1:4" ht="15" customHeight="1" x14ac:dyDescent="0.25">
      <c r="A105" s="11"/>
      <c r="B105" s="11"/>
      <c r="C105" s="11"/>
      <c r="D105" s="11"/>
    </row>
    <row r="106" spans="1:4" ht="15" customHeight="1" x14ac:dyDescent="0.25">
      <c r="A106" s="11"/>
      <c r="B106" s="11"/>
      <c r="C106" s="11"/>
      <c r="D106" s="11"/>
    </row>
    <row r="107" spans="1:4" ht="15" customHeight="1" x14ac:dyDescent="0.25">
      <c r="A107" s="11"/>
      <c r="B107" s="11"/>
      <c r="C107" s="11"/>
      <c r="D107" s="11"/>
    </row>
    <row r="108" spans="1:4" ht="15" customHeight="1" x14ac:dyDescent="0.25">
      <c r="A108" s="11"/>
      <c r="B108" s="11"/>
      <c r="C108" s="11"/>
      <c r="D108" s="11"/>
    </row>
    <row r="109" spans="1:4" ht="15" customHeight="1" x14ac:dyDescent="0.25">
      <c r="A109" s="11"/>
      <c r="B109" s="11"/>
      <c r="C109" s="11"/>
      <c r="D109" s="11"/>
    </row>
    <row r="110" spans="1:4" ht="15" customHeight="1" x14ac:dyDescent="0.25">
      <c r="A110" s="11"/>
      <c r="B110" s="11"/>
      <c r="C110" s="11"/>
      <c r="D110" s="11"/>
    </row>
    <row r="111" spans="1:4" ht="15" customHeight="1" x14ac:dyDescent="0.25">
      <c r="A111" s="11"/>
      <c r="B111" s="11"/>
      <c r="C111" s="11"/>
      <c r="D111" s="11"/>
    </row>
    <row r="112" spans="1:4" ht="15" customHeight="1" x14ac:dyDescent="0.25">
      <c r="A112" s="11"/>
      <c r="B112" s="11"/>
      <c r="C112" s="11"/>
      <c r="D112" s="11"/>
    </row>
    <row r="113" spans="1:14" ht="15" customHeight="1" x14ac:dyDescent="0.25">
      <c r="A113" s="11"/>
      <c r="B113" s="11"/>
      <c r="C113" s="11"/>
      <c r="D113" s="11"/>
    </row>
    <row r="114" spans="1:14" ht="15" customHeight="1" x14ac:dyDescent="0.25">
      <c r="A114" s="11"/>
      <c r="B114" s="11"/>
      <c r="C114" s="11"/>
      <c r="D114" s="11"/>
    </row>
    <row r="115" spans="1:14" ht="15" customHeight="1" x14ac:dyDescent="0.25"/>
    <row r="116" spans="1:14" ht="15" customHeight="1" x14ac:dyDescent="0.25"/>
    <row r="117" spans="1:14" ht="15" customHeight="1" x14ac:dyDescent="0.25"/>
    <row r="118" spans="1:14" ht="15" customHeight="1" x14ac:dyDescent="0.25"/>
    <row r="119" spans="1:14" ht="15" customHeight="1" x14ac:dyDescent="0.25">
      <c r="L119" s="11"/>
      <c r="M119" s="11"/>
      <c r="N119" s="11"/>
    </row>
    <row r="120" spans="1:14" ht="15" customHeight="1" x14ac:dyDescent="0.25">
      <c r="L120" s="11"/>
      <c r="M120" s="11"/>
      <c r="N120" s="11"/>
    </row>
    <row r="121" spans="1:14" ht="15" customHeight="1" x14ac:dyDescent="0.25">
      <c r="L121" s="11"/>
      <c r="M121" s="11"/>
      <c r="N121" s="11"/>
    </row>
    <row r="122" spans="1:14" ht="15" customHeight="1" x14ac:dyDescent="0.25">
      <c r="L122" s="11"/>
      <c r="M122" s="11"/>
      <c r="N122" s="11"/>
    </row>
    <row r="123" spans="1:14" ht="15" customHeight="1" x14ac:dyDescent="0.25"/>
    <row r="124" spans="1:14" ht="15" customHeight="1" x14ac:dyDescent="0.25"/>
    <row r="125" spans="1:14" ht="15" customHeight="1" x14ac:dyDescent="0.25"/>
    <row r="126" spans="1:14" ht="15" customHeight="1" x14ac:dyDescent="0.25"/>
    <row r="127" spans="1:14" ht="15" customHeight="1" x14ac:dyDescent="0.25"/>
    <row r="128" spans="1:14" ht="15" customHeight="1" x14ac:dyDescent="0.25"/>
  </sheetData>
  <autoFilter ref="A4:E19"/>
  <mergeCells count="2">
    <mergeCell ref="A2:K2"/>
    <mergeCell ref="A1:E1"/>
  </mergeCells>
  <pageMargins left="0.45" right="0.2" top="0.5" bottom="0.25" header="0.3" footer="0.3"/>
  <pageSetup paperSize="9" scale="75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E1"/>
    </sheetView>
  </sheetViews>
  <sheetFormatPr defaultRowHeight="15" x14ac:dyDescent="0.25"/>
  <cols>
    <col min="2" max="2" width="24.140625" customWidth="1"/>
    <col min="3" max="3" width="26.140625" customWidth="1"/>
    <col min="4" max="4" width="25.85546875" customWidth="1"/>
    <col min="5" max="5" width="60.5703125" customWidth="1"/>
    <col min="7" max="7" width="18.42578125" customWidth="1"/>
    <col min="8" max="8" width="22" customWidth="1"/>
  </cols>
  <sheetData>
    <row r="1" spans="1:8" ht="18.75" x14ac:dyDescent="0.25">
      <c r="A1" s="46" t="s">
        <v>351</v>
      </c>
      <c r="B1" s="46"/>
      <c r="C1" s="46"/>
      <c r="D1" s="46"/>
      <c r="E1" s="46"/>
    </row>
    <row r="4" spans="1:8" x14ac:dyDescent="0.25">
      <c r="A4" s="9" t="s">
        <v>0</v>
      </c>
      <c r="B4" s="9" t="s">
        <v>20</v>
      </c>
      <c r="C4" s="10" t="s">
        <v>21</v>
      </c>
      <c r="D4" s="10" t="s">
        <v>6</v>
      </c>
      <c r="E4" s="10" t="s">
        <v>3</v>
      </c>
    </row>
    <row r="5" spans="1:8" ht="30" x14ac:dyDescent="0.25">
      <c r="A5" s="37">
        <v>1</v>
      </c>
      <c r="B5" s="41" t="s">
        <v>338</v>
      </c>
      <c r="C5" s="41" t="s">
        <v>309</v>
      </c>
      <c r="D5" s="40" t="s">
        <v>9</v>
      </c>
      <c r="E5" s="41" t="s">
        <v>339</v>
      </c>
    </row>
    <row r="6" spans="1:8" ht="60" x14ac:dyDescent="0.25">
      <c r="A6" s="39">
        <v>2</v>
      </c>
      <c r="B6" s="41" t="s">
        <v>340</v>
      </c>
      <c r="C6" s="41" t="s">
        <v>341</v>
      </c>
      <c r="D6" s="40" t="s">
        <v>7</v>
      </c>
      <c r="E6" s="41" t="s">
        <v>343</v>
      </c>
    </row>
    <row r="7" spans="1:8" ht="45" x14ac:dyDescent="0.25">
      <c r="A7" s="42">
        <v>3</v>
      </c>
      <c r="B7" s="41" t="s">
        <v>340</v>
      </c>
      <c r="C7" s="41" t="s">
        <v>342</v>
      </c>
      <c r="D7" s="40" t="s">
        <v>8</v>
      </c>
      <c r="E7" s="41" t="s">
        <v>344</v>
      </c>
    </row>
    <row r="8" spans="1:8" ht="45" x14ac:dyDescent="0.25">
      <c r="A8" s="43">
        <v>4</v>
      </c>
      <c r="B8" s="41" t="s">
        <v>345</v>
      </c>
      <c r="C8" s="41" t="s">
        <v>346</v>
      </c>
      <c r="D8" s="40" t="s">
        <v>9</v>
      </c>
      <c r="E8" s="41" t="s">
        <v>347</v>
      </c>
    </row>
    <row r="9" spans="1:8" ht="45" x14ac:dyDescent="0.25">
      <c r="A9" s="41"/>
      <c r="B9" s="41" t="s">
        <v>345</v>
      </c>
      <c r="C9" s="41" t="s">
        <v>326</v>
      </c>
      <c r="D9" s="40" t="s">
        <v>8</v>
      </c>
      <c r="E9" s="41" t="s">
        <v>348</v>
      </c>
    </row>
    <row r="11" spans="1:8" x14ac:dyDescent="0.25">
      <c r="G11" s="15" t="s">
        <v>17</v>
      </c>
      <c r="H11" s="15" t="s">
        <v>18</v>
      </c>
    </row>
    <row r="12" spans="1:8" ht="45" x14ac:dyDescent="0.25">
      <c r="G12" s="16" t="s">
        <v>338</v>
      </c>
      <c r="H12" s="17">
        <f>COUNTIF(B5:B9,"Program Kemitraan Masyarakat")</f>
        <v>1</v>
      </c>
    </row>
    <row r="13" spans="1:8" ht="45" x14ac:dyDescent="0.25">
      <c r="G13" s="16" t="s">
        <v>340</v>
      </c>
      <c r="H13" s="17">
        <f>COUNTIF(B5:B9,"Diseminasi Produk Teknologi ke Masyarakat")</f>
        <v>2</v>
      </c>
    </row>
    <row r="14" spans="1:8" ht="60" x14ac:dyDescent="0.25">
      <c r="G14" s="21" t="s">
        <v>345</v>
      </c>
      <c r="H14" s="17">
        <f>COUNTIF(B6:B10,"Penerapan Produk Teknologi Tepat Guna kepada Masyarakat")</f>
        <v>2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6"/>
  <sheetViews>
    <sheetView workbookViewId="0">
      <selection activeCell="G42" sqref="G42"/>
    </sheetView>
  </sheetViews>
  <sheetFormatPr defaultRowHeight="15" x14ac:dyDescent="0.25"/>
  <cols>
    <col min="2" max="2" width="27.140625" style="20" customWidth="1"/>
    <col min="3" max="4" width="26.140625" style="20" customWidth="1"/>
    <col min="5" max="5" width="61.28515625" style="20" customWidth="1"/>
    <col min="7" max="7" width="16.42578125" customWidth="1"/>
    <col min="8" max="8" width="11.85546875" customWidth="1"/>
  </cols>
  <sheetData>
    <row r="1" spans="1:8" ht="18.75" x14ac:dyDescent="0.25">
      <c r="A1" s="46" t="s">
        <v>349</v>
      </c>
      <c r="B1" s="46"/>
      <c r="C1" s="46"/>
      <c r="D1" s="46"/>
      <c r="E1" s="46"/>
    </row>
    <row r="4" spans="1:8" x14ac:dyDescent="0.25">
      <c r="A4" s="9" t="s">
        <v>0</v>
      </c>
      <c r="B4" s="9" t="s">
        <v>1</v>
      </c>
      <c r="C4" s="10" t="s">
        <v>23</v>
      </c>
      <c r="D4" s="10" t="s">
        <v>6</v>
      </c>
      <c r="E4" s="10" t="s">
        <v>3</v>
      </c>
    </row>
    <row r="5" spans="1:8" ht="30" x14ac:dyDescent="0.25">
      <c r="A5" s="30">
        <v>1</v>
      </c>
      <c r="B5" s="29" t="s">
        <v>45</v>
      </c>
      <c r="C5" s="31" t="s">
        <v>46</v>
      </c>
      <c r="D5" s="31" t="s">
        <v>7</v>
      </c>
      <c r="E5" s="31" t="s">
        <v>65</v>
      </c>
    </row>
    <row r="6" spans="1:8" ht="30" x14ac:dyDescent="0.25">
      <c r="A6" s="30">
        <v>2</v>
      </c>
      <c r="B6" s="29" t="s">
        <v>45</v>
      </c>
      <c r="C6" s="31" t="s">
        <v>47</v>
      </c>
      <c r="D6" s="31" t="s">
        <v>7</v>
      </c>
      <c r="E6" s="31" t="s">
        <v>66</v>
      </c>
    </row>
    <row r="7" spans="1:8" ht="30" x14ac:dyDescent="0.25">
      <c r="A7" s="30">
        <v>3</v>
      </c>
      <c r="B7" s="29" t="s">
        <v>45</v>
      </c>
      <c r="C7" s="31" t="s">
        <v>48</v>
      </c>
      <c r="D7" s="31" t="s">
        <v>8</v>
      </c>
      <c r="E7" s="31" t="s">
        <v>67</v>
      </c>
    </row>
    <row r="8" spans="1:8" ht="30" x14ac:dyDescent="0.25">
      <c r="A8" s="30">
        <v>4</v>
      </c>
      <c r="B8" s="29" t="s">
        <v>45</v>
      </c>
      <c r="C8" s="31" t="s">
        <v>49</v>
      </c>
      <c r="D8" s="31" t="s">
        <v>8</v>
      </c>
      <c r="E8" s="31" t="s">
        <v>68</v>
      </c>
    </row>
    <row r="9" spans="1:8" ht="30" x14ac:dyDescent="0.25">
      <c r="A9" s="30">
        <v>5</v>
      </c>
      <c r="B9" s="29" t="s">
        <v>45</v>
      </c>
      <c r="C9" s="31" t="s">
        <v>50</v>
      </c>
      <c r="D9" s="31" t="s">
        <v>8</v>
      </c>
      <c r="E9" s="31" t="s">
        <v>69</v>
      </c>
    </row>
    <row r="10" spans="1:8" ht="30" x14ac:dyDescent="0.25">
      <c r="A10" s="30">
        <v>6</v>
      </c>
      <c r="B10" s="29" t="s">
        <v>45</v>
      </c>
      <c r="C10" s="31" t="s">
        <v>51</v>
      </c>
      <c r="D10" s="31" t="s">
        <v>9</v>
      </c>
      <c r="E10" s="31" t="s">
        <v>70</v>
      </c>
    </row>
    <row r="11" spans="1:8" ht="30" x14ac:dyDescent="0.25">
      <c r="A11" s="30">
        <v>7</v>
      </c>
      <c r="B11" s="29" t="s">
        <v>45</v>
      </c>
      <c r="C11" s="31" t="s">
        <v>52</v>
      </c>
      <c r="D11" s="31" t="s">
        <v>33</v>
      </c>
      <c r="E11" s="31" t="s">
        <v>71</v>
      </c>
    </row>
    <row r="12" spans="1:8" ht="30" x14ac:dyDescent="0.25">
      <c r="A12" s="30">
        <v>8</v>
      </c>
      <c r="B12" s="29" t="s">
        <v>45</v>
      </c>
      <c r="C12" s="31" t="s">
        <v>53</v>
      </c>
      <c r="D12" s="31" t="s">
        <v>33</v>
      </c>
      <c r="E12" s="31" t="s">
        <v>72</v>
      </c>
    </row>
    <row r="13" spans="1:8" ht="30" x14ac:dyDescent="0.25">
      <c r="A13" s="30">
        <v>9</v>
      </c>
      <c r="B13" s="29" t="s">
        <v>45</v>
      </c>
      <c r="C13" s="31" t="s">
        <v>54</v>
      </c>
      <c r="D13" s="31" t="s">
        <v>33</v>
      </c>
      <c r="E13" s="31" t="s">
        <v>73</v>
      </c>
    </row>
    <row r="14" spans="1:8" ht="30" x14ac:dyDescent="0.25">
      <c r="A14" s="30">
        <v>10</v>
      </c>
      <c r="B14" s="29" t="s">
        <v>45</v>
      </c>
      <c r="C14" s="31" t="s">
        <v>55</v>
      </c>
      <c r="D14" s="31" t="s">
        <v>9</v>
      </c>
      <c r="E14" s="31" t="s">
        <v>74</v>
      </c>
    </row>
    <row r="15" spans="1:8" ht="45" x14ac:dyDescent="0.25">
      <c r="A15" s="30">
        <v>11</v>
      </c>
      <c r="B15" s="29" t="s">
        <v>26</v>
      </c>
      <c r="C15" s="31" t="s">
        <v>56</v>
      </c>
      <c r="D15" s="31" t="s">
        <v>7</v>
      </c>
      <c r="E15" s="31" t="s">
        <v>75</v>
      </c>
      <c r="G15" s="15" t="s">
        <v>17</v>
      </c>
      <c r="H15" s="15" t="s">
        <v>18</v>
      </c>
    </row>
    <row r="16" spans="1:8" ht="30" x14ac:dyDescent="0.25">
      <c r="A16" s="30">
        <v>12</v>
      </c>
      <c r="B16" s="29" t="s">
        <v>26</v>
      </c>
      <c r="C16" s="31" t="s">
        <v>57</v>
      </c>
      <c r="D16" s="31" t="s">
        <v>7</v>
      </c>
      <c r="E16" s="31" t="s">
        <v>76</v>
      </c>
      <c r="G16" s="16" t="s">
        <v>14</v>
      </c>
      <c r="H16" s="17">
        <f>COUNTIF(B5:B96,"Penelitian Produk Terapan")</f>
        <v>22</v>
      </c>
    </row>
    <row r="17" spans="1:8" ht="45" x14ac:dyDescent="0.25">
      <c r="A17" s="30">
        <v>13</v>
      </c>
      <c r="B17" s="29" t="s">
        <v>26</v>
      </c>
      <c r="C17" s="31" t="s">
        <v>58</v>
      </c>
      <c r="D17" s="31" t="s">
        <v>8</v>
      </c>
      <c r="E17" s="31" t="s">
        <v>77</v>
      </c>
      <c r="G17" s="22" t="s">
        <v>15</v>
      </c>
      <c r="H17" s="12">
        <f>COUNTIF(B5:B96,"Penelitian Unggulan Perguruan Tinggi")</f>
        <v>8</v>
      </c>
    </row>
    <row r="18" spans="1:8" ht="45" x14ac:dyDescent="0.25">
      <c r="A18" s="30">
        <v>14</v>
      </c>
      <c r="B18" s="29" t="s">
        <v>26</v>
      </c>
      <c r="C18" s="31" t="s">
        <v>59</v>
      </c>
      <c r="D18" s="31" t="s">
        <v>8</v>
      </c>
      <c r="E18" s="31" t="s">
        <v>78</v>
      </c>
      <c r="G18" s="22" t="s">
        <v>31</v>
      </c>
      <c r="H18" s="12">
        <f>COUNTIF(B5:B96,"Penelitian Kerjasama antar Perguruan Tinggi")</f>
        <v>0</v>
      </c>
    </row>
    <row r="19" spans="1:8" ht="45" x14ac:dyDescent="0.25">
      <c r="A19" s="30">
        <v>15</v>
      </c>
      <c r="B19" s="29" t="s">
        <v>26</v>
      </c>
      <c r="C19" s="31" t="s">
        <v>60</v>
      </c>
      <c r="D19" s="31" t="s">
        <v>8</v>
      </c>
      <c r="E19" s="31" t="s">
        <v>79</v>
      </c>
      <c r="G19" s="22" t="s">
        <v>25</v>
      </c>
      <c r="H19" s="12">
        <f>COUNTIF(B5:B96,"Penelitian Unggulan berbasis Program Studi")</f>
        <v>14</v>
      </c>
    </row>
    <row r="20" spans="1:8" ht="30" x14ac:dyDescent="0.25">
      <c r="A20" s="30">
        <v>16</v>
      </c>
      <c r="B20" s="29" t="s">
        <v>26</v>
      </c>
      <c r="C20" s="31" t="s">
        <v>61</v>
      </c>
      <c r="D20" s="31" t="s">
        <v>9</v>
      </c>
      <c r="E20" s="31" t="s">
        <v>80</v>
      </c>
      <c r="G20" s="22" t="s">
        <v>16</v>
      </c>
      <c r="H20" s="12">
        <f>COUNTIF(B5:B96,"Penelitian Dosen Pemula")</f>
        <v>27</v>
      </c>
    </row>
    <row r="21" spans="1:8" ht="60" x14ac:dyDescent="0.25">
      <c r="A21" s="30">
        <v>17</v>
      </c>
      <c r="B21" s="29" t="s">
        <v>26</v>
      </c>
      <c r="C21" s="31" t="s">
        <v>62</v>
      </c>
      <c r="D21" s="31" t="s">
        <v>9</v>
      </c>
      <c r="E21" s="31" t="s">
        <v>81</v>
      </c>
      <c r="G21" s="22" t="s">
        <v>26</v>
      </c>
      <c r="H21" s="12">
        <f>COUNTIF(B5:B96,"Penelitian Bidang Ilmu dan Pengembangan Institusi")</f>
        <v>9</v>
      </c>
    </row>
    <row r="22" spans="1:8" ht="45" x14ac:dyDescent="0.25">
      <c r="A22" s="30">
        <v>18</v>
      </c>
      <c r="B22" s="29" t="s">
        <v>26</v>
      </c>
      <c r="C22" s="31" t="s">
        <v>63</v>
      </c>
      <c r="D22" s="31" t="s">
        <v>10</v>
      </c>
      <c r="E22" s="31" t="s">
        <v>82</v>
      </c>
      <c r="G22" s="22" t="s">
        <v>167</v>
      </c>
      <c r="H22" s="12">
        <f>COUNTIF(B5:B96,"Penelitian Berbasis Penugasan")</f>
        <v>12</v>
      </c>
    </row>
    <row r="23" spans="1:8" ht="45" x14ac:dyDescent="0.25">
      <c r="A23" s="30">
        <v>19</v>
      </c>
      <c r="B23" s="29" t="s">
        <v>26</v>
      </c>
      <c r="C23" s="31" t="s">
        <v>64</v>
      </c>
      <c r="D23" s="31" t="s">
        <v>34</v>
      </c>
      <c r="E23" s="31" t="s">
        <v>83</v>
      </c>
      <c r="G23" s="22" t="s">
        <v>30</v>
      </c>
      <c r="H23" s="12">
        <f>COUNTIF(B5:B66,"Penelitian Mandiri")</f>
        <v>0</v>
      </c>
    </row>
    <row r="24" spans="1:8" ht="45" x14ac:dyDescent="0.25">
      <c r="A24" s="30">
        <v>20</v>
      </c>
      <c r="B24" s="31" t="s">
        <v>16</v>
      </c>
      <c r="C24" s="31" t="s">
        <v>88</v>
      </c>
      <c r="D24" s="31" t="s">
        <v>7</v>
      </c>
      <c r="E24" s="31" t="s">
        <v>110</v>
      </c>
    </row>
    <row r="25" spans="1:8" ht="45" x14ac:dyDescent="0.25">
      <c r="A25" s="30">
        <v>21</v>
      </c>
      <c r="B25" s="31" t="s">
        <v>16</v>
      </c>
      <c r="C25" s="31" t="s">
        <v>89</v>
      </c>
      <c r="D25" s="31" t="s">
        <v>7</v>
      </c>
      <c r="E25" s="31" t="s">
        <v>111</v>
      </c>
    </row>
    <row r="26" spans="1:8" ht="30" x14ac:dyDescent="0.25">
      <c r="A26" s="30">
        <v>22</v>
      </c>
      <c r="B26" s="31" t="s">
        <v>16</v>
      </c>
      <c r="C26" s="31" t="s">
        <v>90</v>
      </c>
      <c r="D26" s="31" t="s">
        <v>7</v>
      </c>
      <c r="E26" s="31" t="s">
        <v>112</v>
      </c>
    </row>
    <row r="27" spans="1:8" ht="60" x14ac:dyDescent="0.25">
      <c r="A27" s="30">
        <v>23</v>
      </c>
      <c r="B27" s="31" t="s">
        <v>16</v>
      </c>
      <c r="C27" s="31" t="s">
        <v>91</v>
      </c>
      <c r="D27" s="31" t="s">
        <v>7</v>
      </c>
      <c r="E27" s="31" t="s">
        <v>113</v>
      </c>
    </row>
    <row r="28" spans="1:8" ht="45" x14ac:dyDescent="0.25">
      <c r="A28" s="30">
        <v>24</v>
      </c>
      <c r="B28" s="31" t="s">
        <v>16</v>
      </c>
      <c r="C28" s="31" t="s">
        <v>93</v>
      </c>
      <c r="D28" s="31" t="s">
        <v>7</v>
      </c>
      <c r="E28" s="31" t="s">
        <v>114</v>
      </c>
    </row>
    <row r="29" spans="1:8" ht="45" x14ac:dyDescent="0.25">
      <c r="A29" s="30">
        <v>25</v>
      </c>
      <c r="B29" s="31" t="s">
        <v>16</v>
      </c>
      <c r="C29" s="31" t="s">
        <v>94</v>
      </c>
      <c r="D29" s="31" t="s">
        <v>138</v>
      </c>
      <c r="E29" s="31" t="s">
        <v>115</v>
      </c>
    </row>
    <row r="30" spans="1:8" ht="45" x14ac:dyDescent="0.25">
      <c r="A30" s="30">
        <v>26</v>
      </c>
      <c r="B30" s="31" t="s">
        <v>16</v>
      </c>
      <c r="C30" s="31" t="s">
        <v>95</v>
      </c>
      <c r="D30" s="31" t="s">
        <v>8</v>
      </c>
      <c r="E30" s="31" t="s">
        <v>116</v>
      </c>
    </row>
    <row r="31" spans="1:8" ht="30" x14ac:dyDescent="0.25">
      <c r="A31" s="30">
        <v>27</v>
      </c>
      <c r="B31" s="31" t="s">
        <v>16</v>
      </c>
      <c r="C31" s="31" t="s">
        <v>96</v>
      </c>
      <c r="D31" s="31" t="s">
        <v>8</v>
      </c>
      <c r="E31" s="31" t="s">
        <v>117</v>
      </c>
    </row>
    <row r="32" spans="1:8" ht="30" x14ac:dyDescent="0.25">
      <c r="A32" s="30">
        <v>28</v>
      </c>
      <c r="B32" s="31" t="s">
        <v>16</v>
      </c>
      <c r="C32" s="31" t="s">
        <v>97</v>
      </c>
      <c r="D32" s="31" t="s">
        <v>8</v>
      </c>
      <c r="E32" s="31" t="s">
        <v>118</v>
      </c>
      <c r="G32" s="28" t="s">
        <v>6</v>
      </c>
      <c r="H32" s="28" t="s">
        <v>18</v>
      </c>
    </row>
    <row r="33" spans="1:8" ht="75" x14ac:dyDescent="0.25">
      <c r="A33" s="30">
        <v>29</v>
      </c>
      <c r="B33" s="31" t="s">
        <v>16</v>
      </c>
      <c r="C33" s="31" t="s">
        <v>98</v>
      </c>
      <c r="D33" s="31" t="s">
        <v>8</v>
      </c>
      <c r="E33" s="31" t="s">
        <v>119</v>
      </c>
      <c r="G33" s="21" t="s">
        <v>9</v>
      </c>
      <c r="H33" s="21">
        <f>COUNTIF(D5:D96,"Teknik Elektro")</f>
        <v>14</v>
      </c>
    </row>
    <row r="34" spans="1:8" ht="30" x14ac:dyDescent="0.25">
      <c r="A34" s="30">
        <v>30</v>
      </c>
      <c r="B34" s="31" t="s">
        <v>16</v>
      </c>
      <c r="C34" s="31" t="s">
        <v>99</v>
      </c>
      <c r="D34" s="31" t="s">
        <v>9</v>
      </c>
      <c r="E34" s="31" t="s">
        <v>120</v>
      </c>
      <c r="G34" s="21" t="s">
        <v>11</v>
      </c>
      <c r="H34" s="12">
        <f>COUNTIF(D5:D96,"Teknik Mesin")</f>
        <v>10</v>
      </c>
    </row>
    <row r="35" spans="1:8" ht="30" x14ac:dyDescent="0.25">
      <c r="A35" s="30">
        <v>31</v>
      </c>
      <c r="B35" s="31" t="s">
        <v>16</v>
      </c>
      <c r="C35" s="31" t="s">
        <v>27</v>
      </c>
      <c r="D35" s="31" t="s">
        <v>9</v>
      </c>
      <c r="E35" s="31" t="s">
        <v>121</v>
      </c>
      <c r="G35" s="27" t="s">
        <v>33</v>
      </c>
      <c r="H35" s="12">
        <f>COUNTIF(D5:D96,"Teknik Sipil")</f>
        <v>14</v>
      </c>
    </row>
    <row r="36" spans="1:8" ht="45" x14ac:dyDescent="0.25">
      <c r="A36" s="30">
        <v>32</v>
      </c>
      <c r="B36" s="31" t="s">
        <v>16</v>
      </c>
      <c r="C36" s="31" t="s">
        <v>100</v>
      </c>
      <c r="D36" s="31" t="s">
        <v>9</v>
      </c>
      <c r="E36" s="31" t="s">
        <v>122</v>
      </c>
      <c r="G36" s="27" t="s">
        <v>34</v>
      </c>
      <c r="H36" s="12">
        <f>COUNTIF(D5:D96,"Teknik Informatika dan Komputer")</f>
        <v>3</v>
      </c>
    </row>
    <row r="37" spans="1:8" ht="30" x14ac:dyDescent="0.25">
      <c r="A37" s="30">
        <v>33</v>
      </c>
      <c r="B37" s="31" t="s">
        <v>16</v>
      </c>
      <c r="C37" s="31" t="s">
        <v>101</v>
      </c>
      <c r="D37" s="31" t="s">
        <v>9</v>
      </c>
      <c r="E37" s="31" t="s">
        <v>123</v>
      </c>
      <c r="G37" s="27" t="s">
        <v>10</v>
      </c>
      <c r="H37" s="12">
        <f>COUNTIF(D5:D96,"Teknik Grafika dan Penerbitan")</f>
        <v>10</v>
      </c>
    </row>
    <row r="38" spans="1:8" ht="30" x14ac:dyDescent="0.25">
      <c r="A38" s="30">
        <v>34</v>
      </c>
      <c r="B38" s="31" t="s">
        <v>16</v>
      </c>
      <c r="C38" s="31" t="s">
        <v>102</v>
      </c>
      <c r="D38" s="31" t="s">
        <v>10</v>
      </c>
      <c r="E38" s="31" t="s">
        <v>124</v>
      </c>
      <c r="G38" s="27" t="s">
        <v>7</v>
      </c>
      <c r="H38" s="12">
        <f>COUNTIF(D5:D96,"Akuntansi")</f>
        <v>22</v>
      </c>
    </row>
    <row r="39" spans="1:8" ht="30" x14ac:dyDescent="0.25">
      <c r="A39" s="30">
        <v>35</v>
      </c>
      <c r="B39" s="31" t="s">
        <v>16</v>
      </c>
      <c r="C39" s="31" t="s">
        <v>103</v>
      </c>
      <c r="D39" s="31" t="s">
        <v>10</v>
      </c>
      <c r="E39" s="31" t="s">
        <v>125</v>
      </c>
      <c r="G39" s="27" t="s">
        <v>8</v>
      </c>
      <c r="H39" s="12">
        <f>COUNTIF(D5:D96,"Administrasi Niaga")</f>
        <v>18</v>
      </c>
    </row>
    <row r="40" spans="1:8" ht="30" x14ac:dyDescent="0.25">
      <c r="A40" s="30">
        <v>36</v>
      </c>
      <c r="B40" s="31" t="s">
        <v>16</v>
      </c>
      <c r="C40" s="31" t="s">
        <v>104</v>
      </c>
      <c r="D40" s="31" t="s">
        <v>10</v>
      </c>
      <c r="E40" s="31" t="s">
        <v>126</v>
      </c>
      <c r="G40" s="27" t="s">
        <v>38</v>
      </c>
      <c r="H40" s="12">
        <f>COUNTIF(D5:D96,"MTTE")</f>
        <v>0</v>
      </c>
    </row>
    <row r="41" spans="1:8" ht="30" x14ac:dyDescent="0.25">
      <c r="A41" s="30">
        <v>37</v>
      </c>
      <c r="B41" s="31" t="s">
        <v>16</v>
      </c>
      <c r="C41" s="31" t="s">
        <v>105</v>
      </c>
      <c r="D41" s="31" t="s">
        <v>10</v>
      </c>
      <c r="E41" s="31" t="s">
        <v>127</v>
      </c>
      <c r="G41" s="27" t="s">
        <v>39</v>
      </c>
      <c r="H41" s="12">
        <f>COUNTIF(D5:D96,"P3M")</f>
        <v>0</v>
      </c>
    </row>
    <row r="42" spans="1:8" ht="30" x14ac:dyDescent="0.25">
      <c r="A42" s="30">
        <v>38</v>
      </c>
      <c r="B42" s="31" t="s">
        <v>16</v>
      </c>
      <c r="C42" s="31" t="s">
        <v>106</v>
      </c>
      <c r="D42" s="31" t="s">
        <v>10</v>
      </c>
      <c r="E42" s="31" t="s">
        <v>128</v>
      </c>
      <c r="G42" s="47" t="s">
        <v>138</v>
      </c>
      <c r="H42" s="12">
        <f>COUNTIF(D6:D97,"MP-WNBK")</f>
        <v>1</v>
      </c>
    </row>
    <row r="43" spans="1:8" ht="30" x14ac:dyDescent="0.25">
      <c r="A43" s="30">
        <v>39</v>
      </c>
      <c r="B43" s="31" t="s">
        <v>16</v>
      </c>
      <c r="C43" s="31" t="s">
        <v>35</v>
      </c>
      <c r="D43" s="31" t="s">
        <v>10</v>
      </c>
      <c r="E43" s="31" t="s">
        <v>129</v>
      </c>
    </row>
    <row r="44" spans="1:8" ht="45" x14ac:dyDescent="0.25">
      <c r="A44" s="30">
        <v>40</v>
      </c>
      <c r="B44" s="31" t="s">
        <v>16</v>
      </c>
      <c r="C44" s="31" t="s">
        <v>107</v>
      </c>
      <c r="D44" s="31" t="s">
        <v>10</v>
      </c>
      <c r="E44" s="31" t="s">
        <v>130</v>
      </c>
    </row>
    <row r="45" spans="1:8" ht="60" x14ac:dyDescent="0.25">
      <c r="A45" s="30">
        <v>41</v>
      </c>
      <c r="B45" s="31" t="s">
        <v>16</v>
      </c>
      <c r="C45" s="31" t="s">
        <v>109</v>
      </c>
      <c r="D45" s="31" t="s">
        <v>34</v>
      </c>
      <c r="E45" s="31" t="s">
        <v>131</v>
      </c>
    </row>
    <row r="46" spans="1:8" ht="30" x14ac:dyDescent="0.25">
      <c r="A46" s="30">
        <v>42</v>
      </c>
      <c r="B46" s="31" t="s">
        <v>16</v>
      </c>
      <c r="C46" s="31" t="s">
        <v>84</v>
      </c>
      <c r="D46" s="31" t="s">
        <v>11</v>
      </c>
      <c r="E46" s="31" t="s">
        <v>132</v>
      </c>
    </row>
    <row r="47" spans="1:8" ht="30" x14ac:dyDescent="0.25">
      <c r="A47" s="30">
        <v>43</v>
      </c>
      <c r="B47" s="31" t="s">
        <v>16</v>
      </c>
      <c r="C47" s="31" t="s">
        <v>85</v>
      </c>
      <c r="D47" s="31" t="s">
        <v>11</v>
      </c>
      <c r="E47" s="31" t="s">
        <v>133</v>
      </c>
    </row>
    <row r="48" spans="1:8" ht="30" x14ac:dyDescent="0.25">
      <c r="A48" s="30">
        <v>44</v>
      </c>
      <c r="B48" s="31" t="s">
        <v>16</v>
      </c>
      <c r="C48" s="31" t="s">
        <v>86</v>
      </c>
      <c r="D48" s="31" t="s">
        <v>11</v>
      </c>
      <c r="E48" s="31" t="s">
        <v>134</v>
      </c>
    </row>
    <row r="49" spans="1:5" ht="30" x14ac:dyDescent="0.25">
      <c r="A49" s="30">
        <v>45</v>
      </c>
      <c r="B49" s="31" t="s">
        <v>16</v>
      </c>
      <c r="C49" s="31" t="s">
        <v>87</v>
      </c>
      <c r="D49" s="31" t="s">
        <v>11</v>
      </c>
      <c r="E49" s="31" t="s">
        <v>135</v>
      </c>
    </row>
    <row r="50" spans="1:5" x14ac:dyDescent="0.25">
      <c r="A50" s="30">
        <v>46</v>
      </c>
      <c r="B50" s="31" t="s">
        <v>16</v>
      </c>
      <c r="C50" s="31" t="s">
        <v>136</v>
      </c>
      <c r="D50" s="31" t="s">
        <v>33</v>
      </c>
      <c r="E50" s="31" t="s">
        <v>137</v>
      </c>
    </row>
    <row r="51" spans="1:5" ht="30" x14ac:dyDescent="0.25">
      <c r="A51" s="30">
        <v>47</v>
      </c>
      <c r="B51" s="31" t="s">
        <v>139</v>
      </c>
      <c r="C51" s="32" t="s">
        <v>140</v>
      </c>
      <c r="D51" s="32" t="s">
        <v>7</v>
      </c>
      <c r="E51" s="31" t="s">
        <v>153</v>
      </c>
    </row>
    <row r="52" spans="1:5" ht="45" x14ac:dyDescent="0.25">
      <c r="A52" s="30">
        <v>48</v>
      </c>
      <c r="B52" s="31" t="s">
        <v>139</v>
      </c>
      <c r="C52" s="32" t="s">
        <v>36</v>
      </c>
      <c r="D52" s="32" t="s">
        <v>7</v>
      </c>
      <c r="E52" s="31" t="s">
        <v>154</v>
      </c>
    </row>
    <row r="53" spans="1:5" ht="30" x14ac:dyDescent="0.25">
      <c r="A53" s="30">
        <v>49</v>
      </c>
      <c r="B53" s="31" t="s">
        <v>139</v>
      </c>
      <c r="C53" s="32" t="s">
        <v>141</v>
      </c>
      <c r="D53" s="32" t="s">
        <v>7</v>
      </c>
      <c r="E53" s="31" t="s">
        <v>155</v>
      </c>
    </row>
    <row r="54" spans="1:5" ht="45" x14ac:dyDescent="0.25">
      <c r="A54" s="30">
        <v>50</v>
      </c>
      <c r="B54" s="31" t="s">
        <v>139</v>
      </c>
      <c r="C54" s="32" t="s">
        <v>142</v>
      </c>
      <c r="D54" s="32" t="s">
        <v>7</v>
      </c>
      <c r="E54" s="31" t="s">
        <v>156</v>
      </c>
    </row>
    <row r="55" spans="1:5" ht="60" x14ac:dyDescent="0.25">
      <c r="A55" s="30">
        <v>51</v>
      </c>
      <c r="B55" s="31" t="s">
        <v>139</v>
      </c>
      <c r="C55" s="31" t="s">
        <v>143</v>
      </c>
      <c r="D55" s="31" t="s">
        <v>8</v>
      </c>
      <c r="E55" s="31" t="s">
        <v>157</v>
      </c>
    </row>
    <row r="56" spans="1:5" ht="45" x14ac:dyDescent="0.25">
      <c r="A56" s="30">
        <v>52</v>
      </c>
      <c r="B56" s="31" t="s">
        <v>139</v>
      </c>
      <c r="C56" s="31" t="s">
        <v>144</v>
      </c>
      <c r="D56" s="31" t="s">
        <v>9</v>
      </c>
      <c r="E56" s="31" t="s">
        <v>158</v>
      </c>
    </row>
    <row r="57" spans="1:5" ht="30" x14ac:dyDescent="0.25">
      <c r="A57" s="30">
        <v>53</v>
      </c>
      <c r="B57" s="31" t="s">
        <v>139</v>
      </c>
      <c r="C57" s="31" t="s">
        <v>145</v>
      </c>
      <c r="D57" s="31" t="s">
        <v>9</v>
      </c>
      <c r="E57" s="31" t="s">
        <v>159</v>
      </c>
    </row>
    <row r="58" spans="1:5" ht="45" x14ac:dyDescent="0.25">
      <c r="A58" s="30">
        <v>54</v>
      </c>
      <c r="B58" s="31" t="s">
        <v>139</v>
      </c>
      <c r="C58" s="31" t="s">
        <v>146</v>
      </c>
      <c r="D58" s="31" t="s">
        <v>10</v>
      </c>
      <c r="E58" s="31" t="s">
        <v>160</v>
      </c>
    </row>
    <row r="59" spans="1:5" ht="45" x14ac:dyDescent="0.25">
      <c r="A59" s="30">
        <v>55</v>
      </c>
      <c r="B59" s="31" t="s">
        <v>139</v>
      </c>
      <c r="C59" s="31" t="s">
        <v>147</v>
      </c>
      <c r="D59" s="31" t="s">
        <v>10</v>
      </c>
      <c r="E59" s="31" t="s">
        <v>161</v>
      </c>
    </row>
    <row r="60" spans="1:5" ht="30" x14ac:dyDescent="0.25">
      <c r="A60" s="30">
        <v>56</v>
      </c>
      <c r="B60" s="31" t="s">
        <v>139</v>
      </c>
      <c r="C60" s="31" t="s">
        <v>148</v>
      </c>
      <c r="D60" s="31" t="s">
        <v>11</v>
      </c>
      <c r="E60" s="31" t="s">
        <v>162</v>
      </c>
    </row>
    <row r="61" spans="1:5" ht="45" x14ac:dyDescent="0.25">
      <c r="A61" s="30">
        <v>57</v>
      </c>
      <c r="B61" s="31" t="s">
        <v>139</v>
      </c>
      <c r="C61" s="31" t="s">
        <v>149</v>
      </c>
      <c r="D61" s="31" t="s">
        <v>11</v>
      </c>
      <c r="E61" s="31" t="s">
        <v>163</v>
      </c>
    </row>
    <row r="62" spans="1:5" ht="30" x14ac:dyDescent="0.25">
      <c r="A62" s="30">
        <v>58</v>
      </c>
      <c r="B62" s="31" t="s">
        <v>139</v>
      </c>
      <c r="C62" s="31" t="s">
        <v>150</v>
      </c>
      <c r="D62" s="31" t="s">
        <v>33</v>
      </c>
      <c r="E62" s="31" t="s">
        <v>164</v>
      </c>
    </row>
    <row r="63" spans="1:5" ht="30" x14ac:dyDescent="0.25">
      <c r="A63" s="30">
        <v>59</v>
      </c>
      <c r="B63" s="31" t="s">
        <v>139</v>
      </c>
      <c r="C63" s="31" t="s">
        <v>151</v>
      </c>
      <c r="D63" s="31" t="s">
        <v>33</v>
      </c>
      <c r="E63" s="31" t="s">
        <v>165</v>
      </c>
    </row>
    <row r="64" spans="1:5" ht="30" x14ac:dyDescent="0.25">
      <c r="A64" s="30">
        <v>60</v>
      </c>
      <c r="B64" s="31" t="s">
        <v>139</v>
      </c>
      <c r="C64" s="31" t="s">
        <v>152</v>
      </c>
      <c r="D64" s="31" t="s">
        <v>33</v>
      </c>
      <c r="E64" s="31" t="s">
        <v>166</v>
      </c>
    </row>
    <row r="65" spans="1:5" ht="30" x14ac:dyDescent="0.25">
      <c r="A65" s="30">
        <v>61</v>
      </c>
      <c r="B65" s="31" t="s">
        <v>167</v>
      </c>
      <c r="C65" s="31" t="s">
        <v>168</v>
      </c>
      <c r="D65" s="31" t="s">
        <v>8</v>
      </c>
      <c r="E65" s="31" t="s">
        <v>170</v>
      </c>
    </row>
    <row r="66" spans="1:5" ht="30" x14ac:dyDescent="0.25">
      <c r="A66" s="30">
        <v>62</v>
      </c>
      <c r="B66" s="31" t="s">
        <v>167</v>
      </c>
      <c r="C66" s="31" t="s">
        <v>169</v>
      </c>
      <c r="D66" s="31" t="s">
        <v>8</v>
      </c>
      <c r="E66" s="31" t="s">
        <v>171</v>
      </c>
    </row>
    <row r="67" spans="1:5" ht="45" x14ac:dyDescent="0.25">
      <c r="A67" s="30">
        <v>63</v>
      </c>
      <c r="B67" s="32" t="s">
        <v>14</v>
      </c>
      <c r="C67" s="31" t="s">
        <v>249</v>
      </c>
      <c r="D67" s="32" t="s">
        <v>7</v>
      </c>
      <c r="E67" s="31" t="s">
        <v>269</v>
      </c>
    </row>
    <row r="68" spans="1:5" ht="30" x14ac:dyDescent="0.25">
      <c r="A68" s="30">
        <v>64</v>
      </c>
      <c r="B68" s="32" t="s">
        <v>14</v>
      </c>
      <c r="C68" s="31" t="s">
        <v>250</v>
      </c>
      <c r="D68" s="32" t="s">
        <v>7</v>
      </c>
      <c r="E68" s="31" t="s">
        <v>270</v>
      </c>
    </row>
    <row r="69" spans="1:5" x14ac:dyDescent="0.25">
      <c r="A69" s="30">
        <v>65</v>
      </c>
      <c r="B69" s="32" t="s">
        <v>14</v>
      </c>
      <c r="C69" s="31" t="s">
        <v>251</v>
      </c>
      <c r="D69" s="32" t="s">
        <v>7</v>
      </c>
      <c r="E69" s="31" t="s">
        <v>271</v>
      </c>
    </row>
    <row r="70" spans="1:5" ht="45" x14ac:dyDescent="0.25">
      <c r="A70" s="30">
        <v>66</v>
      </c>
      <c r="B70" s="32" t="s">
        <v>14</v>
      </c>
      <c r="C70" s="31" t="s">
        <v>252</v>
      </c>
      <c r="D70" s="32" t="s">
        <v>7</v>
      </c>
      <c r="E70" s="31" t="s">
        <v>272</v>
      </c>
    </row>
    <row r="71" spans="1:5" ht="45" x14ac:dyDescent="0.25">
      <c r="A71" s="30">
        <v>67</v>
      </c>
      <c r="B71" s="32" t="s">
        <v>14</v>
      </c>
      <c r="C71" s="31" t="s">
        <v>253</v>
      </c>
      <c r="D71" s="32" t="s">
        <v>7</v>
      </c>
      <c r="E71" s="31" t="s">
        <v>273</v>
      </c>
    </row>
    <row r="72" spans="1:5" ht="30" x14ac:dyDescent="0.25">
      <c r="A72" s="30">
        <v>68</v>
      </c>
      <c r="B72" s="32" t="s">
        <v>14</v>
      </c>
      <c r="C72" s="31" t="s">
        <v>254</v>
      </c>
      <c r="D72" s="32" t="s">
        <v>7</v>
      </c>
      <c r="E72" s="31" t="s">
        <v>274</v>
      </c>
    </row>
    <row r="73" spans="1:5" ht="30" x14ac:dyDescent="0.25">
      <c r="A73" s="30">
        <v>69</v>
      </c>
      <c r="B73" s="32" t="s">
        <v>14</v>
      </c>
      <c r="C73" s="31" t="s">
        <v>255</v>
      </c>
      <c r="D73" s="31" t="s">
        <v>8</v>
      </c>
      <c r="E73" s="31" t="s">
        <v>275</v>
      </c>
    </row>
    <row r="74" spans="1:5" ht="30" x14ac:dyDescent="0.25">
      <c r="A74" s="30">
        <v>70</v>
      </c>
      <c r="B74" s="32" t="s">
        <v>14</v>
      </c>
      <c r="C74" s="31" t="s">
        <v>256</v>
      </c>
      <c r="D74" s="31" t="s">
        <v>8</v>
      </c>
      <c r="E74" s="31" t="s">
        <v>276</v>
      </c>
    </row>
    <row r="75" spans="1:5" ht="30" x14ac:dyDescent="0.25">
      <c r="A75" s="30">
        <v>71</v>
      </c>
      <c r="B75" s="32" t="s">
        <v>14</v>
      </c>
      <c r="C75" s="31" t="s">
        <v>257</v>
      </c>
      <c r="D75" s="31" t="s">
        <v>8</v>
      </c>
      <c r="E75" s="31" t="s">
        <v>277</v>
      </c>
    </row>
    <row r="76" spans="1:5" ht="30" x14ac:dyDescent="0.25">
      <c r="A76" s="30">
        <v>72</v>
      </c>
      <c r="B76" s="32" t="s">
        <v>14</v>
      </c>
      <c r="C76" s="31" t="s">
        <v>258</v>
      </c>
      <c r="D76" s="31" t="s">
        <v>8</v>
      </c>
      <c r="E76" s="31" t="s">
        <v>278</v>
      </c>
    </row>
    <row r="77" spans="1:5" ht="30" x14ac:dyDescent="0.25">
      <c r="A77" s="30">
        <v>73</v>
      </c>
      <c r="B77" s="32" t="s">
        <v>14</v>
      </c>
      <c r="C77" s="31" t="s">
        <v>259</v>
      </c>
      <c r="D77" s="31" t="s">
        <v>9</v>
      </c>
      <c r="E77" s="31" t="s">
        <v>279</v>
      </c>
    </row>
    <row r="78" spans="1:5" ht="30" x14ac:dyDescent="0.25">
      <c r="A78" s="30">
        <v>74</v>
      </c>
      <c r="B78" s="32" t="s">
        <v>14</v>
      </c>
      <c r="C78" s="31" t="s">
        <v>260</v>
      </c>
      <c r="D78" s="31" t="s">
        <v>9</v>
      </c>
      <c r="E78" s="31" t="s">
        <v>280</v>
      </c>
    </row>
    <row r="79" spans="1:5" ht="45" x14ac:dyDescent="0.25">
      <c r="A79" s="30">
        <v>75</v>
      </c>
      <c r="B79" s="32" t="s">
        <v>14</v>
      </c>
      <c r="C79" s="31" t="s">
        <v>261</v>
      </c>
      <c r="D79" s="31" t="s">
        <v>9</v>
      </c>
      <c r="E79" s="31" t="s">
        <v>281</v>
      </c>
    </row>
    <row r="80" spans="1:5" ht="60" x14ac:dyDescent="0.25">
      <c r="A80" s="30">
        <v>76</v>
      </c>
      <c r="B80" s="32" t="s">
        <v>14</v>
      </c>
      <c r="C80" s="31" t="s">
        <v>262</v>
      </c>
      <c r="D80" s="31" t="s">
        <v>34</v>
      </c>
      <c r="E80" s="31" t="s">
        <v>282</v>
      </c>
    </row>
    <row r="81" spans="1:5" ht="30" x14ac:dyDescent="0.25">
      <c r="A81" s="30">
        <v>77</v>
      </c>
      <c r="B81" s="32" t="s">
        <v>14</v>
      </c>
      <c r="C81" s="31" t="s">
        <v>199</v>
      </c>
      <c r="D81" s="31" t="s">
        <v>11</v>
      </c>
      <c r="E81" s="31" t="s">
        <v>283</v>
      </c>
    </row>
    <row r="82" spans="1:5" ht="45" x14ac:dyDescent="0.25">
      <c r="A82" s="30">
        <v>78</v>
      </c>
      <c r="B82" s="32" t="s">
        <v>14</v>
      </c>
      <c r="C82" s="31" t="s">
        <v>263</v>
      </c>
      <c r="D82" s="31" t="s">
        <v>11</v>
      </c>
      <c r="E82" s="31" t="s">
        <v>284</v>
      </c>
    </row>
    <row r="83" spans="1:5" ht="30" x14ac:dyDescent="0.25">
      <c r="A83" s="30">
        <v>79</v>
      </c>
      <c r="B83" s="32" t="s">
        <v>14</v>
      </c>
      <c r="C83" s="31" t="s">
        <v>22</v>
      </c>
      <c r="D83" s="31" t="s">
        <v>33</v>
      </c>
      <c r="E83" s="31" t="s">
        <v>285</v>
      </c>
    </row>
    <row r="84" spans="1:5" ht="45" x14ac:dyDescent="0.25">
      <c r="A84" s="30">
        <v>80</v>
      </c>
      <c r="B84" s="32" t="s">
        <v>14</v>
      </c>
      <c r="C84" s="31" t="s">
        <v>264</v>
      </c>
      <c r="D84" s="31" t="s">
        <v>33</v>
      </c>
      <c r="E84" s="31" t="s">
        <v>286</v>
      </c>
    </row>
    <row r="85" spans="1:5" ht="30" x14ac:dyDescent="0.25">
      <c r="A85" s="30">
        <v>81</v>
      </c>
      <c r="B85" s="32" t="s">
        <v>14</v>
      </c>
      <c r="C85" s="31" t="s">
        <v>265</v>
      </c>
      <c r="D85" s="31" t="s">
        <v>33</v>
      </c>
      <c r="E85" s="31" t="s">
        <v>287</v>
      </c>
    </row>
    <row r="86" spans="1:5" ht="30" x14ac:dyDescent="0.25">
      <c r="A86" s="30">
        <v>82</v>
      </c>
      <c r="B86" s="32" t="s">
        <v>14</v>
      </c>
      <c r="C86" s="31" t="s">
        <v>266</v>
      </c>
      <c r="D86" s="31" t="s">
        <v>33</v>
      </c>
      <c r="E86" s="31" t="s">
        <v>288</v>
      </c>
    </row>
    <row r="87" spans="1:5" ht="30" x14ac:dyDescent="0.25">
      <c r="A87" s="30">
        <v>83</v>
      </c>
      <c r="B87" s="32" t="s">
        <v>14</v>
      </c>
      <c r="C87" s="31" t="s">
        <v>267</v>
      </c>
      <c r="D87" s="31" t="s">
        <v>33</v>
      </c>
      <c r="E87" s="31" t="s">
        <v>289</v>
      </c>
    </row>
    <row r="88" spans="1:5" ht="45" x14ac:dyDescent="0.25">
      <c r="A88" s="30">
        <v>84</v>
      </c>
      <c r="B88" s="32" t="s">
        <v>14</v>
      </c>
      <c r="C88" s="31" t="s">
        <v>268</v>
      </c>
      <c r="D88" s="31" t="s">
        <v>33</v>
      </c>
      <c r="E88" s="31" t="s">
        <v>290</v>
      </c>
    </row>
    <row r="89" spans="1:5" ht="45" x14ac:dyDescent="0.25">
      <c r="A89" s="30">
        <v>85</v>
      </c>
      <c r="B89" s="31" t="s">
        <v>15</v>
      </c>
      <c r="C89" s="31" t="s">
        <v>291</v>
      </c>
      <c r="D89" s="31" t="s">
        <v>11</v>
      </c>
      <c r="E89" s="31" t="s">
        <v>297</v>
      </c>
    </row>
    <row r="90" spans="1:5" ht="30" x14ac:dyDescent="0.25">
      <c r="A90" s="30">
        <v>86</v>
      </c>
      <c r="B90" s="31" t="s">
        <v>15</v>
      </c>
      <c r="C90" s="31" t="s">
        <v>292</v>
      </c>
      <c r="D90" s="31" t="s">
        <v>11</v>
      </c>
      <c r="E90" s="31" t="s">
        <v>298</v>
      </c>
    </row>
    <row r="91" spans="1:5" ht="30" x14ac:dyDescent="0.25">
      <c r="A91" s="30">
        <v>87</v>
      </c>
      <c r="B91" s="31" t="s">
        <v>15</v>
      </c>
      <c r="C91" s="31" t="s">
        <v>293</v>
      </c>
      <c r="D91" s="31" t="s">
        <v>9</v>
      </c>
      <c r="E91" s="31" t="s">
        <v>299</v>
      </c>
    </row>
    <row r="92" spans="1:5" ht="30" x14ac:dyDescent="0.25">
      <c r="A92" s="30">
        <v>88</v>
      </c>
      <c r="B92" s="31" t="s">
        <v>15</v>
      </c>
      <c r="C92" s="31" t="s">
        <v>294</v>
      </c>
      <c r="D92" s="32" t="s">
        <v>7</v>
      </c>
      <c r="E92" s="31" t="s">
        <v>300</v>
      </c>
    </row>
    <row r="93" spans="1:5" ht="60" x14ac:dyDescent="0.25">
      <c r="A93" s="30">
        <v>89</v>
      </c>
      <c r="B93" s="31" t="s">
        <v>15</v>
      </c>
      <c r="C93" s="31" t="s">
        <v>184</v>
      </c>
      <c r="D93" s="31" t="s">
        <v>8</v>
      </c>
      <c r="E93" s="31" t="s">
        <v>301</v>
      </c>
    </row>
    <row r="94" spans="1:5" ht="45" x14ac:dyDescent="0.25">
      <c r="A94" s="30">
        <v>90</v>
      </c>
      <c r="B94" s="31" t="s">
        <v>15</v>
      </c>
      <c r="C94" s="31" t="s">
        <v>179</v>
      </c>
      <c r="D94" s="32" t="s">
        <v>7</v>
      </c>
      <c r="E94" s="31" t="s">
        <v>302</v>
      </c>
    </row>
    <row r="95" spans="1:5" ht="45" x14ac:dyDescent="0.25">
      <c r="A95" s="30">
        <v>91</v>
      </c>
      <c r="B95" s="31" t="s">
        <v>15</v>
      </c>
      <c r="C95" s="31" t="s">
        <v>295</v>
      </c>
      <c r="D95" s="32" t="s">
        <v>7</v>
      </c>
      <c r="E95" s="31" t="s">
        <v>303</v>
      </c>
    </row>
    <row r="96" spans="1:5" ht="45" x14ac:dyDescent="0.25">
      <c r="A96" s="30">
        <v>92</v>
      </c>
      <c r="B96" s="31" t="s">
        <v>15</v>
      </c>
      <c r="C96" s="31" t="s">
        <v>296</v>
      </c>
      <c r="D96" s="31" t="s">
        <v>33</v>
      </c>
      <c r="E96" s="31" t="s">
        <v>304</v>
      </c>
    </row>
  </sheetData>
  <autoFilter ref="A4:E96"/>
  <mergeCells count="1">
    <mergeCell ref="A1:E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13" workbookViewId="0">
      <selection activeCell="G31" sqref="G31"/>
    </sheetView>
  </sheetViews>
  <sheetFormatPr defaultRowHeight="15" x14ac:dyDescent="0.25"/>
  <cols>
    <col min="2" max="4" width="20.28515625" style="44" customWidth="1"/>
    <col min="5" max="5" width="52.85546875" style="44" customWidth="1"/>
    <col min="6" max="6" width="20.28515625" style="20" customWidth="1"/>
    <col min="7" max="7" width="17" customWidth="1"/>
  </cols>
  <sheetData>
    <row r="1" spans="1:8" ht="18.75" x14ac:dyDescent="0.25">
      <c r="A1" s="46" t="s">
        <v>350</v>
      </c>
      <c r="B1" s="46"/>
      <c r="C1" s="46"/>
      <c r="D1" s="46"/>
      <c r="E1" s="46"/>
    </row>
    <row r="4" spans="1:8" x14ac:dyDescent="0.25">
      <c r="A4" s="23" t="s">
        <v>0</v>
      </c>
      <c r="B4" s="23" t="s">
        <v>20</v>
      </c>
      <c r="C4" s="24" t="s">
        <v>21</v>
      </c>
      <c r="D4" s="24" t="s">
        <v>6</v>
      </c>
      <c r="E4" s="24" t="s">
        <v>3</v>
      </c>
    </row>
    <row r="5" spans="1:8" ht="45" x14ac:dyDescent="0.25">
      <c r="A5" s="25">
        <v>1</v>
      </c>
      <c r="B5" s="45" t="s">
        <v>32</v>
      </c>
      <c r="C5" s="45" t="s">
        <v>88</v>
      </c>
      <c r="D5" s="45" t="s">
        <v>7</v>
      </c>
      <c r="E5" s="45" t="s">
        <v>207</v>
      </c>
    </row>
    <row r="6" spans="1:8" ht="45" x14ac:dyDescent="0.25">
      <c r="A6" s="26">
        <v>2</v>
      </c>
      <c r="B6" s="45" t="s">
        <v>32</v>
      </c>
      <c r="C6" s="45" t="s">
        <v>173</v>
      </c>
      <c r="D6" s="45" t="s">
        <v>33</v>
      </c>
      <c r="E6" s="45" t="s">
        <v>208</v>
      </c>
    </row>
    <row r="7" spans="1:8" ht="45" x14ac:dyDescent="0.25">
      <c r="A7" s="25">
        <v>3</v>
      </c>
      <c r="B7" s="45" t="s">
        <v>32</v>
      </c>
      <c r="C7" s="45" t="s">
        <v>174</v>
      </c>
      <c r="D7" s="45" t="s">
        <v>10</v>
      </c>
      <c r="E7" s="45" t="s">
        <v>209</v>
      </c>
    </row>
    <row r="8" spans="1:8" ht="45" x14ac:dyDescent="0.25">
      <c r="A8" s="26">
        <v>4</v>
      </c>
      <c r="B8" s="45" t="s">
        <v>32</v>
      </c>
      <c r="C8" s="45" t="s">
        <v>175</v>
      </c>
      <c r="D8" s="45" t="s">
        <v>34</v>
      </c>
      <c r="E8" s="45" t="s">
        <v>210</v>
      </c>
    </row>
    <row r="9" spans="1:8" ht="45" x14ac:dyDescent="0.25">
      <c r="A9" s="25">
        <v>5</v>
      </c>
      <c r="B9" s="45" t="s">
        <v>32</v>
      </c>
      <c r="C9" s="45" t="s">
        <v>176</v>
      </c>
      <c r="D9" s="45" t="s">
        <v>9</v>
      </c>
      <c r="E9" s="45" t="s">
        <v>211</v>
      </c>
    </row>
    <row r="10" spans="1:8" ht="60" x14ac:dyDescent="0.25">
      <c r="A10" s="26">
        <v>6</v>
      </c>
      <c r="B10" s="45" t="s">
        <v>32</v>
      </c>
      <c r="C10" s="45" t="s">
        <v>92</v>
      </c>
      <c r="D10" s="45" t="s">
        <v>8</v>
      </c>
      <c r="E10" s="45" t="s">
        <v>212</v>
      </c>
      <c r="G10" s="28" t="s">
        <v>17</v>
      </c>
      <c r="H10" s="28" t="s">
        <v>18</v>
      </c>
    </row>
    <row r="11" spans="1:8" ht="45" x14ac:dyDescent="0.25">
      <c r="A11" s="25">
        <v>7</v>
      </c>
      <c r="B11" s="45" t="s">
        <v>32</v>
      </c>
      <c r="C11" s="45" t="s">
        <v>177</v>
      </c>
      <c r="D11" s="45" t="s">
        <v>11</v>
      </c>
      <c r="E11" s="45" t="s">
        <v>213</v>
      </c>
      <c r="G11" s="21" t="s">
        <v>43</v>
      </c>
      <c r="H11" s="21">
        <f>COUNTIF(B5:B47,"Pengabdian Kepada Masyarakat Berbasis Jurusan")</f>
        <v>7</v>
      </c>
    </row>
    <row r="12" spans="1:8" ht="45" x14ac:dyDescent="0.25">
      <c r="A12" s="26">
        <v>8</v>
      </c>
      <c r="B12" s="45" t="s">
        <v>172</v>
      </c>
      <c r="C12" s="45" t="s">
        <v>28</v>
      </c>
      <c r="D12" s="45" t="s">
        <v>247</v>
      </c>
      <c r="E12" s="45" t="s">
        <v>214</v>
      </c>
      <c r="G12" s="21" t="s">
        <v>44</v>
      </c>
      <c r="H12" s="21">
        <f>COUNTIF(B5:B47,"Pengabdian Kepada Masyarakat Berbasis Program Studi")</f>
        <v>36</v>
      </c>
    </row>
    <row r="13" spans="1:8" ht="60" x14ac:dyDescent="0.25">
      <c r="A13" s="25">
        <v>9</v>
      </c>
      <c r="B13" s="45" t="s">
        <v>172</v>
      </c>
      <c r="C13" s="45" t="s">
        <v>108</v>
      </c>
      <c r="D13" s="45" t="s">
        <v>34</v>
      </c>
      <c r="E13" s="45" t="s">
        <v>215</v>
      </c>
    </row>
    <row r="14" spans="1:8" ht="45" x14ac:dyDescent="0.25">
      <c r="A14" s="26">
        <v>10</v>
      </c>
      <c r="B14" s="45" t="s">
        <v>172</v>
      </c>
      <c r="C14" s="45" t="s">
        <v>178</v>
      </c>
      <c r="D14" s="45" t="s">
        <v>7</v>
      </c>
      <c r="E14" s="45" t="s">
        <v>216</v>
      </c>
    </row>
    <row r="15" spans="1:8" ht="45" x14ac:dyDescent="0.25">
      <c r="A15" s="25">
        <v>11</v>
      </c>
      <c r="B15" s="45" t="s">
        <v>172</v>
      </c>
      <c r="C15" s="45" t="s">
        <v>179</v>
      </c>
      <c r="D15" s="45" t="s">
        <v>7</v>
      </c>
      <c r="E15" s="45" t="s">
        <v>217</v>
      </c>
    </row>
    <row r="16" spans="1:8" ht="45" x14ac:dyDescent="0.25">
      <c r="A16" s="26">
        <v>12</v>
      </c>
      <c r="B16" s="45" t="s">
        <v>172</v>
      </c>
      <c r="C16" s="45" t="s">
        <v>180</v>
      </c>
      <c r="D16" s="45" t="s">
        <v>10</v>
      </c>
      <c r="E16" s="45" t="s">
        <v>218</v>
      </c>
    </row>
    <row r="17" spans="1:8" ht="45" x14ac:dyDescent="0.25">
      <c r="A17" s="25">
        <v>13</v>
      </c>
      <c r="B17" s="45" t="s">
        <v>172</v>
      </c>
      <c r="C17" s="45" t="s">
        <v>181</v>
      </c>
      <c r="D17" s="45" t="s">
        <v>9</v>
      </c>
      <c r="E17" s="45" t="s">
        <v>219</v>
      </c>
    </row>
    <row r="18" spans="1:8" ht="45" x14ac:dyDescent="0.25">
      <c r="A18" s="26">
        <v>14</v>
      </c>
      <c r="B18" s="45" t="s">
        <v>172</v>
      </c>
      <c r="C18" s="45" t="s">
        <v>182</v>
      </c>
      <c r="D18" s="45" t="s">
        <v>34</v>
      </c>
      <c r="E18" s="45" t="s">
        <v>220</v>
      </c>
    </row>
    <row r="19" spans="1:8" ht="45" x14ac:dyDescent="0.25">
      <c r="A19" s="25">
        <v>15</v>
      </c>
      <c r="B19" s="45" t="s">
        <v>172</v>
      </c>
      <c r="C19" s="45" t="s">
        <v>183</v>
      </c>
      <c r="D19" s="45" t="s">
        <v>8</v>
      </c>
      <c r="E19" s="45" t="s">
        <v>221</v>
      </c>
      <c r="G19" s="28" t="s">
        <v>6</v>
      </c>
      <c r="H19" s="28" t="s">
        <v>18</v>
      </c>
    </row>
    <row r="20" spans="1:8" ht="45" x14ac:dyDescent="0.25">
      <c r="A20" s="26">
        <v>16</v>
      </c>
      <c r="B20" s="45" t="s">
        <v>172</v>
      </c>
      <c r="C20" s="45" t="s">
        <v>184</v>
      </c>
      <c r="D20" s="45" t="s">
        <v>8</v>
      </c>
      <c r="E20" s="45" t="s">
        <v>222</v>
      </c>
      <c r="G20" s="21" t="s">
        <v>9</v>
      </c>
      <c r="H20" s="21">
        <f>COUNTIF(D5:D47,"Teknik Elektro")</f>
        <v>8</v>
      </c>
    </row>
    <row r="21" spans="1:8" ht="45" x14ac:dyDescent="0.25">
      <c r="A21" s="25">
        <v>17</v>
      </c>
      <c r="B21" s="45" t="s">
        <v>172</v>
      </c>
      <c r="C21" s="45" t="s">
        <v>185</v>
      </c>
      <c r="D21" s="45" t="s">
        <v>7</v>
      </c>
      <c r="E21" s="45" t="s">
        <v>223</v>
      </c>
      <c r="G21" s="21" t="s">
        <v>11</v>
      </c>
      <c r="H21" s="12">
        <f>COUNTIF(D5:D47,"Teknik Mesin")</f>
        <v>6</v>
      </c>
    </row>
    <row r="22" spans="1:8" ht="45" x14ac:dyDescent="0.25">
      <c r="A22" s="26">
        <v>18</v>
      </c>
      <c r="B22" s="45" t="s">
        <v>172</v>
      </c>
      <c r="C22" s="45" t="s">
        <v>186</v>
      </c>
      <c r="D22" s="45" t="s">
        <v>9</v>
      </c>
      <c r="E22" s="45" t="s">
        <v>224</v>
      </c>
      <c r="G22" s="27" t="s">
        <v>33</v>
      </c>
      <c r="H22" s="12">
        <f>COUNTIF(D5:D47,"Teknik Sipil")</f>
        <v>6</v>
      </c>
    </row>
    <row r="23" spans="1:8" ht="45" x14ac:dyDescent="0.25">
      <c r="A23" s="25">
        <v>19</v>
      </c>
      <c r="B23" s="45" t="s">
        <v>172</v>
      </c>
      <c r="C23" s="45" t="s">
        <v>187</v>
      </c>
      <c r="D23" s="45" t="s">
        <v>34</v>
      </c>
      <c r="E23" s="45" t="s">
        <v>225</v>
      </c>
      <c r="G23" s="27" t="s">
        <v>34</v>
      </c>
      <c r="H23" s="12">
        <f>COUNTIF(D5:D47,"Teknik Informatika dan Komputer")</f>
        <v>6</v>
      </c>
    </row>
    <row r="24" spans="1:8" ht="60" x14ac:dyDescent="0.25">
      <c r="A24" s="26">
        <v>20</v>
      </c>
      <c r="B24" s="45" t="s">
        <v>172</v>
      </c>
      <c r="C24" s="45" t="s">
        <v>188</v>
      </c>
      <c r="D24" s="45" t="s">
        <v>247</v>
      </c>
      <c r="E24" s="45" t="s">
        <v>226</v>
      </c>
      <c r="G24" s="27" t="s">
        <v>10</v>
      </c>
      <c r="H24" s="12">
        <f>COUNTIF(D5:D47,"Teknik Grafika dan Penerbitan")</f>
        <v>5</v>
      </c>
    </row>
    <row r="25" spans="1:8" ht="45" x14ac:dyDescent="0.25">
      <c r="A25" s="25">
        <v>21</v>
      </c>
      <c r="B25" s="45" t="s">
        <v>172</v>
      </c>
      <c r="C25" s="45" t="s">
        <v>189</v>
      </c>
      <c r="D25" s="45" t="s">
        <v>11</v>
      </c>
      <c r="E25" s="45" t="s">
        <v>227</v>
      </c>
      <c r="G25" s="27" t="s">
        <v>7</v>
      </c>
      <c r="H25" s="12">
        <f>COUNTIF(D5:D47,"Akuntansi")</f>
        <v>5</v>
      </c>
    </row>
    <row r="26" spans="1:8" ht="60" x14ac:dyDescent="0.25">
      <c r="A26" s="26">
        <v>22</v>
      </c>
      <c r="B26" s="45" t="s">
        <v>172</v>
      </c>
      <c r="C26" s="45" t="s">
        <v>190</v>
      </c>
      <c r="D26" s="45" t="s">
        <v>33</v>
      </c>
      <c r="E26" s="45" t="s">
        <v>228</v>
      </c>
      <c r="G26" s="27" t="s">
        <v>8</v>
      </c>
      <c r="H26" s="12">
        <f>COUNTIF(D5:D47,"Administrasi Niaga")</f>
        <v>4</v>
      </c>
    </row>
    <row r="27" spans="1:8" ht="45" x14ac:dyDescent="0.25">
      <c r="A27" s="25">
        <v>23</v>
      </c>
      <c r="B27" s="45" t="s">
        <v>172</v>
      </c>
      <c r="C27" s="45" t="s">
        <v>191</v>
      </c>
      <c r="D27" s="45" t="s">
        <v>11</v>
      </c>
      <c r="E27" s="45" t="s">
        <v>229</v>
      </c>
      <c r="G27" s="27" t="s">
        <v>38</v>
      </c>
      <c r="H27" s="12">
        <f>COUNTIF(D5:D47,"MTTE")</f>
        <v>0</v>
      </c>
    </row>
    <row r="28" spans="1:8" ht="45" x14ac:dyDescent="0.25">
      <c r="A28" s="26">
        <v>24</v>
      </c>
      <c r="B28" s="45" t="s">
        <v>172</v>
      </c>
      <c r="C28" s="45" t="s">
        <v>192</v>
      </c>
      <c r="D28" s="45" t="s">
        <v>247</v>
      </c>
      <c r="E28" s="45" t="s">
        <v>230</v>
      </c>
      <c r="G28" s="27" t="s">
        <v>39</v>
      </c>
      <c r="H28" s="12">
        <f>COUNTIF(D5:D47,"P3M")</f>
        <v>2</v>
      </c>
    </row>
    <row r="29" spans="1:8" ht="45" x14ac:dyDescent="0.25">
      <c r="A29" s="25">
        <v>25</v>
      </c>
      <c r="B29" s="45" t="s">
        <v>172</v>
      </c>
      <c r="C29" s="45" t="s">
        <v>193</v>
      </c>
      <c r="D29" s="45" t="s">
        <v>248</v>
      </c>
      <c r="E29" s="45" t="s">
        <v>231</v>
      </c>
      <c r="G29" s="47" t="s">
        <v>138</v>
      </c>
      <c r="H29" s="12">
        <f>COUNTIF(D6:D48,"MP-WNBK")</f>
        <v>1</v>
      </c>
    </row>
    <row r="30" spans="1:8" ht="45" x14ac:dyDescent="0.25">
      <c r="A30" s="26">
        <v>26</v>
      </c>
      <c r="B30" s="45" t="s">
        <v>172</v>
      </c>
      <c r="C30" s="45" t="s">
        <v>194</v>
      </c>
      <c r="D30" s="45" t="s">
        <v>10</v>
      </c>
      <c r="E30" s="45" t="s">
        <v>232</v>
      </c>
    </row>
    <row r="31" spans="1:8" ht="45" x14ac:dyDescent="0.25">
      <c r="A31" s="25">
        <v>27</v>
      </c>
      <c r="B31" s="45" t="s">
        <v>172</v>
      </c>
      <c r="C31" s="45" t="s">
        <v>195</v>
      </c>
      <c r="D31" s="45" t="s">
        <v>8</v>
      </c>
      <c r="E31" s="45" t="s">
        <v>233</v>
      </c>
    </row>
    <row r="32" spans="1:8" ht="45" x14ac:dyDescent="0.25">
      <c r="A32" s="26">
        <v>28</v>
      </c>
      <c r="B32" s="45" t="s">
        <v>172</v>
      </c>
      <c r="C32" s="45" t="s">
        <v>196</v>
      </c>
      <c r="D32" s="45" t="s">
        <v>33</v>
      </c>
      <c r="E32" s="45" t="s">
        <v>234</v>
      </c>
    </row>
    <row r="33" spans="1:5" ht="45" x14ac:dyDescent="0.25">
      <c r="A33" s="25">
        <v>29</v>
      </c>
      <c r="B33" s="45" t="s">
        <v>172</v>
      </c>
      <c r="C33" s="45" t="s">
        <v>197</v>
      </c>
      <c r="D33" s="45" t="s">
        <v>34</v>
      </c>
      <c r="E33" s="45" t="s">
        <v>235</v>
      </c>
    </row>
    <row r="34" spans="1:5" ht="60" x14ac:dyDescent="0.25">
      <c r="A34" s="26">
        <v>30</v>
      </c>
      <c r="B34" s="45" t="s">
        <v>172</v>
      </c>
      <c r="C34" s="45" t="s">
        <v>198</v>
      </c>
      <c r="D34" s="45" t="s">
        <v>11</v>
      </c>
      <c r="E34" s="45" t="s">
        <v>236</v>
      </c>
    </row>
    <row r="35" spans="1:5" ht="45" x14ac:dyDescent="0.25">
      <c r="A35" s="25">
        <v>31</v>
      </c>
      <c r="B35" s="45" t="s">
        <v>172</v>
      </c>
      <c r="C35" s="45" t="s">
        <v>29</v>
      </c>
      <c r="D35" s="45" t="s">
        <v>9</v>
      </c>
      <c r="E35" s="45" t="s">
        <v>237</v>
      </c>
    </row>
    <row r="36" spans="1:5" ht="60" x14ac:dyDescent="0.25">
      <c r="A36" s="26">
        <v>32</v>
      </c>
      <c r="B36" s="45" t="s">
        <v>172</v>
      </c>
      <c r="C36" s="45" t="s">
        <v>199</v>
      </c>
      <c r="D36" s="45" t="s">
        <v>11</v>
      </c>
      <c r="E36" s="45" t="s">
        <v>238</v>
      </c>
    </row>
    <row r="37" spans="1:5" ht="45" x14ac:dyDescent="0.25">
      <c r="A37" s="25">
        <v>33</v>
      </c>
      <c r="B37" s="45" t="s">
        <v>172</v>
      </c>
      <c r="C37" s="45" t="s">
        <v>200</v>
      </c>
      <c r="D37" s="45" t="s">
        <v>10</v>
      </c>
      <c r="E37" s="45" t="s">
        <v>239</v>
      </c>
    </row>
    <row r="38" spans="1:5" ht="45" x14ac:dyDescent="0.25">
      <c r="A38" s="26">
        <v>34</v>
      </c>
      <c r="B38" s="45" t="s">
        <v>172</v>
      </c>
      <c r="C38" s="45" t="s">
        <v>201</v>
      </c>
      <c r="D38" s="45" t="s">
        <v>34</v>
      </c>
      <c r="E38" s="45" t="s">
        <v>240</v>
      </c>
    </row>
    <row r="39" spans="1:5" ht="45" x14ac:dyDescent="0.25">
      <c r="A39" s="25">
        <v>35</v>
      </c>
      <c r="B39" s="45" t="s">
        <v>172</v>
      </c>
      <c r="C39" s="45" t="s">
        <v>202</v>
      </c>
      <c r="D39" s="45" t="s">
        <v>138</v>
      </c>
      <c r="E39" s="45" t="s">
        <v>241</v>
      </c>
    </row>
    <row r="40" spans="1:5" ht="45" x14ac:dyDescent="0.25">
      <c r="A40" s="26">
        <v>36</v>
      </c>
      <c r="B40" s="45" t="s">
        <v>172</v>
      </c>
      <c r="C40" s="45" t="s">
        <v>148</v>
      </c>
      <c r="D40" s="45" t="s">
        <v>11</v>
      </c>
      <c r="E40" s="45" t="s">
        <v>242</v>
      </c>
    </row>
    <row r="41" spans="1:5" ht="60" x14ac:dyDescent="0.25">
      <c r="A41" s="25">
        <v>37</v>
      </c>
      <c r="B41" s="45" t="s">
        <v>172</v>
      </c>
      <c r="C41" s="45" t="s">
        <v>203</v>
      </c>
      <c r="D41" s="45" t="s">
        <v>9</v>
      </c>
      <c r="E41" s="45" t="s">
        <v>243</v>
      </c>
    </row>
    <row r="42" spans="1:5" ht="45" x14ac:dyDescent="0.25">
      <c r="A42" s="26">
        <v>38</v>
      </c>
      <c r="B42" s="45" t="s">
        <v>172</v>
      </c>
      <c r="C42" s="45" t="s">
        <v>204</v>
      </c>
      <c r="D42" s="45" t="s">
        <v>10</v>
      </c>
      <c r="E42" s="45" t="s">
        <v>244</v>
      </c>
    </row>
    <row r="43" spans="1:5" ht="45" x14ac:dyDescent="0.25">
      <c r="A43" s="25">
        <v>39</v>
      </c>
      <c r="B43" s="45" t="s">
        <v>172</v>
      </c>
      <c r="C43" s="45" t="s">
        <v>205</v>
      </c>
      <c r="D43" s="45" t="s">
        <v>7</v>
      </c>
      <c r="E43" s="45" t="s">
        <v>245</v>
      </c>
    </row>
    <row r="44" spans="1:5" ht="45" x14ac:dyDescent="0.25">
      <c r="A44" s="26">
        <v>40</v>
      </c>
      <c r="B44" s="45" t="s">
        <v>172</v>
      </c>
      <c r="C44" s="45" t="s">
        <v>206</v>
      </c>
      <c r="D44" s="45" t="s">
        <v>33</v>
      </c>
      <c r="E44" s="45" t="s">
        <v>246</v>
      </c>
    </row>
    <row r="45" spans="1:5" ht="45" x14ac:dyDescent="0.25">
      <c r="A45" s="25">
        <v>41</v>
      </c>
      <c r="B45" s="29" t="s">
        <v>172</v>
      </c>
      <c r="C45" s="29" t="s">
        <v>37</v>
      </c>
      <c r="D45" s="29" t="s">
        <v>33</v>
      </c>
      <c r="E45" s="29" t="s">
        <v>40</v>
      </c>
    </row>
    <row r="46" spans="1:5" ht="60" x14ac:dyDescent="0.25">
      <c r="A46" s="26">
        <v>42</v>
      </c>
      <c r="B46" s="29" t="s">
        <v>172</v>
      </c>
      <c r="C46" s="29" t="s">
        <v>24</v>
      </c>
      <c r="D46" s="29" t="s">
        <v>39</v>
      </c>
      <c r="E46" s="29" t="s">
        <v>41</v>
      </c>
    </row>
    <row r="47" spans="1:5" ht="45" x14ac:dyDescent="0.25">
      <c r="A47" s="25">
        <v>43</v>
      </c>
      <c r="B47" s="29" t="s">
        <v>172</v>
      </c>
      <c r="C47" s="29" t="s">
        <v>5</v>
      </c>
      <c r="D47" s="29" t="s">
        <v>39</v>
      </c>
      <c r="E47" s="29" t="s">
        <v>42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2018 - Penelitian DIKTI</vt:lpstr>
      <vt:lpstr>2018 - Pengabdian DIKTI</vt:lpstr>
      <vt:lpstr>2018 - Penelitian Internal</vt:lpstr>
      <vt:lpstr>2018 - Pengabdian Internal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 Ibu Budi</dc:creator>
  <cp:lastModifiedBy>Ini Ibu Budi</cp:lastModifiedBy>
  <cp:lastPrinted>2018-08-07T04:36:58Z</cp:lastPrinted>
  <dcterms:created xsi:type="dcterms:W3CDTF">2016-06-27T04:12:41Z</dcterms:created>
  <dcterms:modified xsi:type="dcterms:W3CDTF">2019-10-01T03:53:28Z</dcterms:modified>
</cp:coreProperties>
</file>