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BF04549B-A828-4B3C-8777-B9AEAC4E38D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1" l="1"/>
  <c r="H41" i="11"/>
  <c r="H39" i="11"/>
  <c r="H38" i="11"/>
  <c r="H37" i="11"/>
  <c r="H36" i="11"/>
  <c r="H35" i="11"/>
  <c r="H34" i="11"/>
  <c r="H33" i="11"/>
  <c r="H28" i="12" l="1"/>
  <c r="H29" i="12"/>
  <c r="H27" i="12"/>
  <c r="H26" i="12"/>
  <c r="H25" i="12"/>
  <c r="H24" i="12"/>
  <c r="H23" i="12"/>
  <c r="H22" i="12"/>
  <c r="H21" i="12"/>
  <c r="H12" i="12"/>
  <c r="H11" i="12"/>
  <c r="H23" i="11" l="1"/>
  <c r="H22" i="11"/>
  <c r="H21" i="11"/>
  <c r="H20" i="11"/>
  <c r="H19" i="11"/>
  <c r="H18" i="11"/>
  <c r="H17" i="11"/>
  <c r="H16" i="11"/>
  <c r="H14" i="10" l="1"/>
  <c r="H13" i="10"/>
  <c r="H12" i="10"/>
  <c r="I15" i="1" l="1"/>
  <c r="I14" i="1"/>
  <c r="I13" i="1"/>
  <c r="I12" i="1"/>
  <c r="I11" i="1"/>
</calcChain>
</file>

<file path=xl/sharedStrings.xml><?xml version="1.0" encoding="utf-8"?>
<sst xmlns="http://schemas.openxmlformats.org/spreadsheetml/2006/main" count="858" uniqueCount="436">
  <si>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</si>
  <si>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</si>
  <si>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</si>
  <si>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</si>
  <si>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</si>
  <si>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</si>
  <si>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</si>
  <si>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</si>
  <si>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</si>
  <si>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</si>
  <si>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</si>
  <si>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</si>
  <si>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</si>
  <si>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</si>
  <si>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</si>
  <si>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</si>
  <si>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</si>
  <si>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</si>
  <si>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</si>
  <si>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</si>
  <si>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</si>
  <si>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</si>
  <si>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</si>
  <si>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</si>
  <si>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</si>
  <si>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</si>
  <si>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</si>
  <si>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</si>
  <si>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</si>
  <si>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</si>
  <si>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</si>
  <si>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</si>
  <si>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</si>
  <si>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</si>
  <si>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</si>
  <si>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</si>
  <si>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</si>
  <si>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</si>
  <si>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</si>
  <si>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</si>
  <si>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</si>
  <si>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</si>
  <si>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ACH. Bakhrul Muchtasib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</si>
  <si>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</si>
  <si>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</si>
  <si>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</si>
  <si>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</si>
  <si>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</si>
  <si>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</si>
  <si>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</si>
  <si>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</si>
  <si>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</si>
  <si>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</si>
  <si>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</si>
  <si>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</si>
  <si>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Prihatin Oktivasari</t>
  </si>
  <si>
    <t>Ade Sumpena</t>
  </si>
  <si>
    <t>Skim</t>
  </si>
  <si>
    <t>REKAPITULASI PENERIMA DANA PENELITIAN DIKTI TAHUN 2017</t>
  </si>
  <si>
    <t>Total</t>
  </si>
  <si>
    <t>Penelitian Disertasi Doktor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</si>
  <si>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</si>
  <si>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</si>
  <si>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</si>
  <si>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</si>
  <si>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</si>
  <si>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</si>
  <si>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</si>
  <si>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Ipteks bagi Masyarakat</t>
  </si>
  <si>
    <t>Ipteks bagi Kreatifitas dan Inovasi Kampus</t>
  </si>
  <si>
    <t>Ahmad Tossin Alamsyah</t>
  </si>
  <si>
    <t>Sri Danaryani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</si>
  <si>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</si>
  <si>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</si>
  <si>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</si>
  <si>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HERI SETYAWAN, SE, MSi.</t>
  </si>
  <si>
    <t>Dr. Ida Nurhayati, S.H., M.H.</t>
  </si>
  <si>
    <t>Titi Suhartati, SE, MM, MAk, Ak.,CA</t>
  </si>
  <si>
    <t>Christina L Rudatin, S.E., M.Si</t>
  </si>
  <si>
    <t>FATIMAH, SE., M.M.</t>
  </si>
  <si>
    <t>Ida Syafrida, S.E., M.Si.</t>
  </si>
  <si>
    <t>Drs. Amirudin, MM</t>
  </si>
  <si>
    <t>Sri Lestari K . ST.,MT</t>
  </si>
  <si>
    <t>Anis Rosyidah, SPd., SST., MT.</t>
  </si>
  <si>
    <t>Zulmaita, SE, MM</t>
  </si>
  <si>
    <t>A.Rudi Hermawan,ST,MT</t>
  </si>
  <si>
    <t>DEWIN PURNAMA, S.T., M.T.</t>
  </si>
  <si>
    <t>Dr. Ade Sukma Mulya, S.S., M.Pd.</t>
  </si>
  <si>
    <t>Ir. Sri Danaryani MT</t>
  </si>
  <si>
    <t>Amalia, S.Pd.,SST.</t>
  </si>
  <si>
    <t>Dr. Isdawimah, ST, MT</t>
  </si>
  <si>
    <t>Muryeti M.Si</t>
  </si>
  <si>
    <t>Eva Azhra Latifa, ST, MT</t>
  </si>
  <si>
    <t>Gun Gun Ramdlan Gunadi, MT</t>
  </si>
  <si>
    <t>Dr. Hidjan, MT</t>
  </si>
  <si>
    <t>YELVI., ST., MT.</t>
  </si>
  <si>
    <t>Hata Maulana, S.Si, M.T.I</t>
  </si>
  <si>
    <t>Drs.R. Agus Murdiyoto, ST, MSi</t>
  </si>
  <si>
    <t>Paulus Sukusno, ST, MT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</si>
  <si>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</si>
  <si>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</si>
  <si>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</si>
  <si>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</si>
  <si>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</si>
  <si>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</si>
  <si>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</si>
  <si>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</si>
  <si>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</si>
  <si>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</si>
  <si>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</si>
  <si>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</si>
  <si>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</si>
  <si>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</si>
  <si>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</si>
  <si>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</si>
  <si>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</si>
  <si>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</si>
  <si>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</si>
  <si>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</si>
  <si>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</si>
  <si>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</si>
  <si>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</si>
  <si>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</si>
  <si>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</si>
  <si>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</si>
  <si>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 xml:space="preserve">Dr. Dra. Iis Mariam, M.Si                      </t>
  </si>
  <si>
    <t>Dr. Nining Latianingsih SH MH</t>
  </si>
  <si>
    <t>Dr Belyamin MSc.Eng., B.Eng(Hons)</t>
  </si>
  <si>
    <t>Dr. Ahmad Tossin Alamsyah,ST,MT</t>
  </si>
  <si>
    <t>Dr. Drs. Nur Hasyim, M.Si., M.Hum.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</si>
  <si>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</si>
  <si>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</si>
  <si>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</si>
  <si>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</si>
  <si>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</si>
  <si>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Ina Sukaesih,M.M.,M.HUM.</t>
  </si>
  <si>
    <t>PENELUSURAN IDENTITAS BUDAYA NUSANTARA DALAM TEKS BERBAHASA INGGRIS: Analisis Terjemahan Karya Sastra Indonesia</t>
  </si>
  <si>
    <t>Penelitian Kerjasama Antar Perguruan Tinggi</t>
  </si>
  <si>
    <t>Dr., Drs. Supriatnoko, M.Hum.</t>
  </si>
  <si>
    <t>Ismujianto,ST.,MT</t>
  </si>
  <si>
    <t>Sudarno</t>
  </si>
  <si>
    <t>A.Damar Aji.ST.,M.Kom</t>
  </si>
  <si>
    <t>Anni Susilowati, S.T., M.Eng.</t>
  </si>
  <si>
    <t xml:space="preserve">Minto Rahayu, S.S.,M.Si.	</t>
  </si>
  <si>
    <t>Atyanto Mahatmyo, SE., MM., Akt</t>
  </si>
  <si>
    <t>Yoyok Sabar Waluyo</t>
  </si>
  <si>
    <t>Titik Purwinarti,S.Sos., M.Pd.</t>
  </si>
  <si>
    <t>Sila Wardono, S.T.,M.Si.</t>
  </si>
  <si>
    <t>Cathryna Rumondang Bulan Simangunsong</t>
  </si>
  <si>
    <t>Prihatin Oktivasari, M.Si</t>
  </si>
  <si>
    <t>Anis Rosyidah, ST, MT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</si>
  <si>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</si>
  <si>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</si>
  <si>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</si>
  <si>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</si>
  <si>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</si>
  <si>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</si>
  <si>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</si>
  <si>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</si>
  <si>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</si>
  <si>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</si>
  <si>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</si>
  <si>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</si>
  <si>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</si>
  <si>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</si>
  <si>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Fauzi Mubarak S.S.T, M.T</t>
  </si>
  <si>
    <t>Analisis Kondisi Standar Existing Venue Mice Di Kota Jakarta Selatan</t>
  </si>
  <si>
    <t>Rina Ningtyas, M.Si</t>
  </si>
  <si>
    <t>Optimasi Konsentasi Bahan Pembuat Edible Film Pure Jambu Biji dan Aplikasinya Pada Buah Potong</t>
  </si>
  <si>
    <t>Nuralam, S.T.,M.T.</t>
  </si>
  <si>
    <t>Rancangbangun Intellegent Sensor Ph Dan Temperatur Untuk Monitoring Kualitas Air Berbasis Labview</t>
  </si>
  <si>
    <t>Novi Purnama Sari STP MSi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</si>
  <si>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</si>
  <si>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</si>
  <si>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</si>
  <si>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</si>
  <si>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</si>
  <si>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</si>
  <si>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</si>
  <si>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Rosidi, ST.MT</t>
  </si>
  <si>
    <t>Analisa Pengaruh Kuat Arus Antara Elektroda Merek X dan Merek Y Terhadap Karakteristik Sambungan Las Pelat Lembaran Baja Untuk Tabung Gas 3 Kg</t>
  </si>
  <si>
    <t>Fajar Susilowati, ST. MT.</t>
  </si>
  <si>
    <t>Loyalitas Kerja yang ditimbulkan oleh Kepuasan Kerja Pada Karyawan Perusahaan Konstruksi</t>
  </si>
  <si>
    <t>Emmidia Djonaedi, MT, MBA</t>
  </si>
  <si>
    <t>Pembuatan Bioplastik Dari Kulit Jagung Dengan Variasi Penggunaan Chitosan</t>
  </si>
  <si>
    <t>Iwan Sonjaya, ST.,MT.</t>
  </si>
  <si>
    <t xml:space="preserve">Pengembangan Game Untuk Menstimulasi Kecerdasan  Musik / Irama Dan Kinestik  Dalam  Kecerdasan Jamak (Multiple Intelligence) Pada Anak Usia Dini  </t>
  </si>
  <si>
    <t>Agus Kusumaramdhani, M.Si</t>
  </si>
  <si>
    <t>Model Strategi Pemasaran UMKM dalam menghadapi daya saing</t>
  </si>
  <si>
    <t>Seto Tjahyono,ST, MT.</t>
  </si>
  <si>
    <t>Pembuatan Simulator Rotating Equipment Untuk Balancing Satu Bidang</t>
  </si>
  <si>
    <t>Mauldy Laya, S.Kom, M.Kom</t>
  </si>
  <si>
    <t>Peningkatan Performa Aplikasi Pendeteksi Mengantuk Saat Berkendara Menggunakan Teknologi Computer Vision</t>
  </si>
  <si>
    <t>Dra. Darul Nurjanah., M.Si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</si>
  <si>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</si>
  <si>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</si>
  <si>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</si>
  <si>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Dr. Nining Latianingsih, SH, MH</t>
  </si>
  <si>
    <t>Model Penerapan Bentuk Usaha pada UMKM di Depok</t>
  </si>
  <si>
    <t>Penelitian Unggulan Program Studi</t>
  </si>
  <si>
    <t>MRR. Tiyas Maheni DK, S.H., M.H.</t>
  </si>
  <si>
    <t>Plagiarisme dalam Pembuatan Tugas Gestalt oleh Mahasiswa Program Studi Desain Grafis Jurusan Teknik Grafika dan Penerbitan Politeknik Negeri Jakarta</t>
  </si>
  <si>
    <t>Cecep Gunawan, Drs., M.Si</t>
  </si>
  <si>
    <t>Penyajian Foto pada Desain Halaman Muka Suratkabar harian Ibukota
(Studi Kasus Halaman Muka Suratkabar harian Sindo)</t>
  </si>
  <si>
    <t>SYAMSU RIZAL, S.E., M.M</t>
  </si>
  <si>
    <t>Simulasi Model Portofolio Saham</t>
  </si>
  <si>
    <t>Anwar Said, SST,M.Kom.</t>
  </si>
  <si>
    <t>OPTIMALISASI KINERJA SISTEM PLTS MODEL DIRECT DAN INDIRECT LOAD</t>
  </si>
  <si>
    <t>Dewi Akbar, S.E., M.M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</si>
  <si>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</si>
  <si>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</si>
  <si>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</si>
  <si>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ERIYA, S.KOM, MT</t>
  </si>
  <si>
    <t>PERANCANGAN KNOWLEDGE BASE PROGRAM STUDI BERBASIS ONTOLOGI UNTUK SISTEM PENDUKUNG KEPUTUSAN PENENTUAN DOSEN PEMBIMBING SKRIPSI</t>
  </si>
  <si>
    <t>Drs. Sri Wahyono, M.Si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</si>
  <si>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</si>
  <si>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</si>
  <si>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</si>
  <si>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</si>
  <si>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</si>
  <si>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Dr. Vika Rizkia, ST, MT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</si>
  <si>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</si>
  <si>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</si>
  <si>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</si>
  <si>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Sidiq Ruswanto, ST, Msi</t>
  </si>
  <si>
    <t>Rancang Bangun Mesin Ampelas Dan Poles Spesimen Uji Metalografi Laboratorium Mesin</t>
  </si>
  <si>
    <t>Dra. Bernadeta Siti Rahayu Purwanti, M.Si</t>
  </si>
  <si>
    <t>Model Uji Kecepatan Putar Motor Dideteksi Oleh Rotary Encoder Dipengaruhi Beban Listrik</t>
  </si>
  <si>
    <t>Imam Halimi, ST., M.Si</t>
  </si>
  <si>
    <t>Simulator Pengatur Level Zat Cair Otomatis Pada Industri Berbasis PLC Dan Menggunakan SCADA Sebagai Kontrol Jarak Jauh</t>
  </si>
  <si>
    <t>Darwin ST.,M.Kom</t>
  </si>
  <si>
    <t>Kontrol Dan Monitoring Infus Menggunakan Sistem Embedded Berbasis Labview</t>
  </si>
  <si>
    <t>Drs. Agus Setiawan, M.Kom</t>
  </si>
  <si>
    <t>Rancang Bangun Sistem Pakar Diagnosa Penyakit Tropis Berbasis Web Dan Android</t>
  </si>
  <si>
    <t>Indri Neforawati, ST, MT</t>
  </si>
  <si>
    <t>Rancang Bangun Trash Quiz Dengan Atmega2560 Dan Notifikasi Berbasis Android</t>
  </si>
  <si>
    <t>Ali Masjono SE. MBIT</t>
  </si>
  <si>
    <t>Menabung Saham Sebuah Alternatip Investasi</t>
  </si>
  <si>
    <t>Prihatin Oktivasari, S.Si., M.Si.</t>
  </si>
  <si>
    <t>Rancang Bangun Smart Bottle Berbasis Raspberry Pi Dan Android</t>
  </si>
  <si>
    <t>Asep Apriana ST.M.Kom</t>
  </si>
  <si>
    <t>Meningkatkan Contamination Control Pada Workshop Teknik Alat Berat Politeknik Negeri Jakarta Sesuai Dengan Standar Caterpillar</t>
  </si>
  <si>
    <t>Drs. Indra Z, SST. M.Kom.</t>
  </si>
  <si>
    <t>“Smartklung” Angklung Otomatis Berbasis Komputer Yang Terkoneksi Pada Smartphone</t>
  </si>
  <si>
    <t>Achmad Nadjam, ST, MT</t>
  </si>
  <si>
    <t>Efektifitas Dan Kepuasan Pengguna Terhadap Jembatan Penyeberangan Orang (JPO) Di Pasar Induk Kramat Jati</t>
  </si>
  <si>
    <t>Drs. Mochammad Sholeh, ST, MT</t>
  </si>
  <si>
    <t>Rancang Bangun Meja Kalibrasi 3 DOF Dengan Pengaturan Sudut Sebagai Penunjang Perangkat 3D Scanner Di Lab Mesin Politeknik Negeri Jakarta</t>
  </si>
  <si>
    <t>Frianto, S.E., M.M</t>
  </si>
  <si>
    <t>Pengaruh Perencanaan Strategi Dan Penggunaan Sistem E-Commerce Terhadap Peningkatan Jumlah Konsumen Pada PT. Adira Dinamika Multifinance, Tbk</t>
  </si>
  <si>
    <t>Benny Nixon, ST., MT.</t>
  </si>
  <si>
    <t>Rancang Bangun Antena Hexaquad Omnidirectional 5.8ghz, Antena Helix 10 Lilitan 5.8ghz Dan Antena Yagi Biquad 342.5-600mhz Untuk Sistem Pemantauan Kegiatan PNJ Di Luar Ruangan Secara Live Dengan Menggunakan Drone</t>
  </si>
  <si>
    <t>Drs. Abdul Aziz, M.MSI</t>
  </si>
  <si>
    <t>Rancang Bangun Robot Pembantu Pekerjaan Sekretaris Dengan Perintah Suara Menggunakan Raspberry Pi</t>
  </si>
  <si>
    <t>Asri Wulandari ST., MT</t>
  </si>
  <si>
    <t>Rancang Bangun Antena Mikrostrip MIMO Untuk WIFI Frekuensi 2,4 Ghz Di Laboratorium Telekomunikasi PNJ</t>
  </si>
  <si>
    <t>Ir. Anik Tjandra Setiati, M.M</t>
  </si>
  <si>
    <t>Rancang Bangun Antena Microstrip Yagi Biquad Dan Antena Quadlifiliar Sebagai Sistem Diversity Ruang Pada Penerima Komunikasi Data UAV</t>
  </si>
  <si>
    <t>Kendi Moro Nitisasmita, SST,Mkom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</si>
  <si>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</si>
  <si>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</si>
  <si>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</si>
  <si>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</si>
  <si>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</si>
  <si>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Fatahula, ST., M.Kom</t>
  </si>
  <si>
    <t>Pengaplikasian Sistem Plts Menggunakan Information Board Sebagai Beban</t>
  </si>
  <si>
    <t>Drs. Syafrizal Syarief,  ST, MT</t>
  </si>
  <si>
    <t xml:space="preserve">Penelitian Dan Pengaplikasian Serta Monitoring Sensor LDR Dan Sensor Hujan Pada Miniatur Rumah </t>
  </si>
  <si>
    <t>Ir. Agus Sukandi, MT</t>
  </si>
  <si>
    <t>Rancang Bangun Simulator Desalination Plant Jenis Single Stage Untuk Media Pembelajaran Di Laboratorium Konversi Energi Politeknik Negeri Jakarta</t>
  </si>
  <si>
    <t>Rika Novita, ST, MT</t>
  </si>
  <si>
    <t>Rancang Bangun Portable Smart Green Building</t>
  </si>
  <si>
    <t>ADE HARYANI S.E.,M.M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</si>
  <si>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</si>
  <si>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</si>
  <si>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</si>
  <si>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Drs. Ir. Jauhari Ali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</si>
  <si>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</si>
  <si>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</si>
  <si>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</si>
  <si>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Putera Agung Maha Agung, ST, MT, Ph.D</t>
  </si>
  <si>
    <t>Perancangan Struktur Dinding Penahan Tanah Pada Proyek Pembangunan Pesona Square Depok</t>
  </si>
  <si>
    <t>Dra. Wartiyati. M.Si</t>
  </si>
  <si>
    <t>Prototype Pengatur Sudut Pointing Antena Parabola Menggunakan Radio Frequency</t>
  </si>
  <si>
    <t>Drs. Asrizal Tatang, ST.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</si>
  <si>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</si>
  <si>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</si>
  <si>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</si>
  <si>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Ir. Muhammad Thamrin, M.Si</t>
  </si>
  <si>
    <t>Miniatur Simulasi Pengendalian Level Ketinggian Air Berbasis PLC Dengan Monitoring SCADA</t>
  </si>
  <si>
    <t>Drs. Latif Mawardi, ST., M. Kom</t>
  </si>
  <si>
    <t>Monitoring Laju Aliran Akibat Perubahan Level Zat Cair Dalam Tangki Tertutup</t>
  </si>
  <si>
    <t>Drs.Muhtarom Riyadi, S.S.T., M.Eng</t>
  </si>
  <si>
    <t>Pemanfaatan Limbah Plastik Sebagai Bahan Pengganti Sebagian Agregat Halus Pada Beton Normal</t>
  </si>
  <si>
    <t>Suripto, ST. MSi.</t>
  </si>
  <si>
    <t>Pengembangan Metode Pengolahan Limbah Air Lindi  Di Tempat Pembuangan Akhir Sampah (TPAS) Cipayung Kota Depok</t>
  </si>
  <si>
    <t>Mohamad Fathurahman, ST., MT.</t>
  </si>
  <si>
    <t>Lorawan Network Untuk Jaringan Internet Of Things</t>
  </si>
  <si>
    <t>Ir. Ikhsan Kamil, M.Kom</t>
  </si>
  <si>
    <t>Power Monitoring Pada Panel Daya Bengkel Listrik Dengan Power Meter  PM5350 Berbasis SCADA Dan Perbandingan Data Dengan Power Analyzer</t>
  </si>
  <si>
    <t>Rahmat, SST., MT.</t>
  </si>
  <si>
    <t>Prototipe Sistem Radio Penunjuk Arah Sinyal Pemancar Uhf</t>
  </si>
  <si>
    <t>Drs. Rudi Edial, MT.</t>
  </si>
  <si>
    <t>Rancang Bangun Mesin Press Serbuk Kayu Untuk Pembuatan Papan Partikel</t>
  </si>
  <si>
    <t>Dra. Ardina Askum HR, M. Hum</t>
  </si>
  <si>
    <t>Modul Latih Transceiver 11 Meter</t>
  </si>
  <si>
    <t>Tardi, S.T.,M.Kom</t>
  </si>
  <si>
    <t>Alat Pengendali Ketinggian Level Air Otomatis Dengan Monitoring Supervisory Control And Data Acquisition (SCADA)</t>
  </si>
  <si>
    <t>Drs. Kusnadi, ST, M.Si</t>
  </si>
  <si>
    <t>Pemanas Air (Water Heater) Berbasis Pengendalian PID (Proportional Integral Derivatif)</t>
  </si>
  <si>
    <t>A. Tossin Alamsyah</t>
  </si>
  <si>
    <t>Peningkatan Kualitas Reviewer Dengan Sertifikasi Reviewer</t>
  </si>
  <si>
    <t>Anwar Mustofa</t>
  </si>
  <si>
    <t>Ir. Anik Tjandra Setiati, MM</t>
  </si>
  <si>
    <t>Seto Tjahyono, ST, MT</t>
  </si>
  <si>
    <t>Syaprudin, ST, M.Kom</t>
  </si>
  <si>
    <t>Drs. Jauhari Ali, ST, MT</t>
  </si>
  <si>
    <t>Drs. Tri Widjatmaka, SE, MM</t>
  </si>
  <si>
    <t>Iwan Sonjaya, ST, MT</t>
  </si>
  <si>
    <t>Iwan Supriyadi, Bsc, MT</t>
  </si>
  <si>
    <t>Drs. Azwardi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</si>
  <si>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</si>
  <si>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</si>
  <si>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</si>
  <si>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</si>
  <si>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</si>
  <si>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</si>
  <si>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</si>
  <si>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</si>
  <si>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</si>
  <si>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</si>
  <si>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Penelitian Kerjasama antar Perguruan Tinggi</t>
  </si>
  <si>
    <t>REKAPITULASI PELAKSANA PENELITIAN INTERNAL TAHUN 2017</t>
  </si>
  <si>
    <t>REKAPITULASI PELAKSANA PENGABDIAN INTERNAL TAHUN 2017</t>
  </si>
  <si>
    <t>Pengabdian Kepada Masyarakat Berbasis Jurusan</t>
  </si>
  <si>
    <t>Drs. Ir. Azwardi, ST, M.Kom</t>
  </si>
  <si>
    <t>Riza Hadikusuma, M.Ag</t>
  </si>
  <si>
    <t>Ir. Sri Danaryani, MT</t>
  </si>
  <si>
    <t>Ali Masjono, SE, MBIT</t>
  </si>
  <si>
    <t>Drs. Immanuel Pratomojati</t>
  </si>
  <si>
    <t>Risna Sari, S.Kom, M.T.I</t>
  </si>
  <si>
    <t>MRR. Tyas Maheni DK, SH, MH</t>
  </si>
  <si>
    <t>I. Ketut Sucita, ST, MT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</si>
  <si>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</si>
  <si>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</si>
  <si>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</si>
  <si>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</si>
  <si>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</si>
  <si>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</si>
  <si>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</si>
  <si>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</si>
  <si>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</si>
  <si>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</si>
  <si>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</si>
  <si>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</si>
  <si>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</si>
  <si>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Hata Maulana, S.Si., M.T.I</t>
  </si>
  <si>
    <t>Indri Nevorawati, ST., M.T.</t>
  </si>
  <si>
    <t>Prihatin Oktivasari, S.Si., M.Si</t>
  </si>
  <si>
    <t>Drs. Mochammad Sholeh, ST., MT.</t>
  </si>
  <si>
    <t>Indriyani Rebet</t>
  </si>
  <si>
    <t>Budi Prianto, ST</t>
  </si>
  <si>
    <t>Cecep Selamet  Abadi</t>
  </si>
  <si>
    <t>Andi Ulfiana</t>
  </si>
  <si>
    <t>Syafrizal Syarif, MT.</t>
  </si>
  <si>
    <t>Sila Wardono, ST., MSi.</t>
  </si>
  <si>
    <t>Dr.Isdawimah</t>
  </si>
  <si>
    <t>A. Tossin Alamsyah, Dr.ST., MT.</t>
  </si>
  <si>
    <t>Ir. Anik Tjandra Setiati, M.M.</t>
  </si>
  <si>
    <t>M. Fathurahman, ST, MT</t>
  </si>
  <si>
    <t>Ade Haryani, SE., MM.</t>
  </si>
  <si>
    <t>Ach. Bakhrul Muchtasib, SEI. MSi.</t>
  </si>
  <si>
    <t>Sabar Warsini, SE., MM.</t>
  </si>
  <si>
    <t>Efriyanto, SE., M.M</t>
  </si>
  <si>
    <t>M. Jamal AL Bakri, S.Psi. M.M</t>
  </si>
  <si>
    <t>Novi Purnama Sari</t>
  </si>
  <si>
    <t>Sari Puspita Dewi, MPd.</t>
  </si>
  <si>
    <t>Endang Yuniarti</t>
  </si>
  <si>
    <t>Endah Wartiningsih, SE., MM.</t>
  </si>
  <si>
    <t>Dra. Tuty Herawati</t>
  </si>
  <si>
    <t>Dr. Dra. Iis Mariam, MSi.</t>
  </si>
  <si>
    <t>Lia Ekowati, S.Sos., MPA</t>
  </si>
  <si>
    <t>Hayati Fatimah</t>
  </si>
  <si>
    <t>Novitasari, S.Pd., M.AK</t>
  </si>
  <si>
    <t>Denny Yatmadi</t>
  </si>
  <si>
    <t>Drs. Eko Wiyono, ST., M.E.ng.</t>
  </si>
  <si>
    <t>Kusumo Drajat, ST., MSi.</t>
  </si>
  <si>
    <t>Drs. Sarito, ST.,M.E.ng</t>
  </si>
  <si>
    <t>Tenik Mesin</t>
  </si>
  <si>
    <t>MTTE</t>
  </si>
  <si>
    <t>WNBK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</si>
  <si>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</si>
  <si>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</si>
  <si>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</si>
  <si>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</si>
  <si>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</si>
  <si>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</si>
  <si>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</si>
  <si>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</si>
  <si>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</si>
  <si>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</si>
  <si>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</si>
  <si>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</si>
  <si>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</si>
  <si>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</si>
  <si>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</si>
  <si>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</si>
  <si>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</si>
  <si>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</si>
  <si>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</si>
  <si>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</si>
  <si>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</si>
  <si>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</si>
  <si>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</si>
  <si>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</si>
  <si>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</si>
  <si>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</si>
  <si>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</si>
  <si>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</si>
  <si>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</si>
  <si>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</si>
  <si>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</si>
  <si>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</si>
  <si>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</si>
  <si>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</si>
  <si>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</si>
  <si>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</si>
  <si>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</si>
  <si>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</si>
  <si>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</si>
  <si>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Dra. Yogi Widiawati, M.Hum</t>
  </si>
  <si>
    <t>Teknik sipil</t>
  </si>
  <si>
    <t>Teknik informatika dan Komputer</t>
  </si>
  <si>
    <t>Akuntyansi</t>
  </si>
  <si>
    <t xml:space="preserve">Teknik Grafika dan Penerbitan </t>
  </si>
  <si>
    <t>Administrasi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</si>
</sst>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/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2017 per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'2017 - Penelitian DIKTI'!$H$11:$H$15</c:f>
              <c:strCache>
                <c:ptCount val="5"/>
                <c:pt idx="0">
                  <c:v> Penelitian Hibah Kompetensi </c:v>
                </c:pt>
                <c:pt idx="1">
                  <c:v> Penelitian Produk Terapan </c:v>
                </c:pt>
                <c:pt idx="2">
                  <c:v> Penelitian Unggulan Perguruan Tinggi </c:v>
                </c:pt>
                <c:pt idx="3">
                  <c:v> Penelitian Dosen Pemula </c:v>
                </c:pt>
                <c:pt idx="4">
                  <c:v> Penelitian Disertasi Doktor </c:v>
                </c:pt>
              </c:strCache>
            </c:strRef>
          </c:cat>
          <c:val>
            <c:numRef>
              <c:f>'2017 -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E-4F22-8A5E-7BBE6E98F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3832432"/>
        <c:axId val="353836744"/>
      </c:barChart>
      <c:catAx>
        <c:axId val="3538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6744"/>
        <c:crosses val="autoZero"/>
        <c:auto val="1"/>
        <c:lblAlgn val="ctr"/>
        <c:lblOffset val="100"/>
        <c:noMultiLvlLbl val="0"/>
      </c:catAx>
      <c:valAx>
        <c:axId val="353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2017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'2017 - Penelitian DIKTI'!$H$23:$H$31</c:f>
              <c:numCache>
                <c:formatCode>General</c:formatCode>
                <c:ptCount val="9"/>
              </c:numCache>
            </c:numRef>
          </c:cat>
          <c:val>
            <c:numRef>
              <c:f>'2017 - Penelitian DIKTI'!$I$23:$I$31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FDD-4767-AA3F-963771F6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3028480"/>
        <c:axId val="303026520"/>
      </c:barChart>
      <c:catAx>
        <c:axId val="30302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6520"/>
        <c:crosses val="autoZero"/>
        <c:auto val="1"/>
        <c:lblAlgn val="ctr"/>
        <c:lblOffset val="100"/>
        <c:noMultiLvlLbl val="0"/>
      </c:catAx>
      <c:valAx>
        <c:axId val="30302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DIKTI'!$G$12:$G$14</c:f>
              <c:strCache>
                <c:ptCount val="3"/>
                <c:pt idx="0">
                  <c:v> Ipteks bagi Masyarakat </c:v>
                </c:pt>
                <c:pt idx="1">
                  <c:v> Ipteks bagi Kreatifitas dan Inovasi Kampus </c:v>
                </c:pt>
                <c:pt idx="2">
                  <c:v>Program Diseminasi</c:v>
                </c:pt>
              </c:strCache>
            </c:strRef>
          </c:cat>
          <c:val>
            <c:numRef>
              <c:f>'2017 -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079-9B03-260F61FA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8526456"/>
        <c:axId val="358526848"/>
      </c:barChart>
      <c:catAx>
        <c:axId val="3585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848"/>
        <c:crosses val="autoZero"/>
        <c:auto val="1"/>
        <c:lblAlgn val="ctr"/>
        <c:lblOffset val="100"/>
        <c:noMultiLvlLbl val="0"/>
      </c:catAx>
      <c:valAx>
        <c:axId val="3585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Internal'!$G$16:$G$23</c:f>
              <c:strCache>
                <c:ptCount val="8"/>
                <c:pt idx="0">
                  <c:v> Penelitian Produk Terapan 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Riset Grant</c:v>
                </c:pt>
                <c:pt idx="7">
                  <c:v>Penelitian Mandiri</c:v>
                </c:pt>
              </c:strCache>
            </c:strRef>
          </c:cat>
          <c:val>
            <c:numRef>
              <c:f>'2017 - Penelitian Internal'!$H$16:$H$23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46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183-B638-B9168CB4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6655312"/>
        <c:axId val="356655704"/>
      </c:barChart>
      <c:catAx>
        <c:axId val="356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704"/>
        <c:crosses val="autoZero"/>
        <c:auto val="1"/>
        <c:lblAlgn val="ctr"/>
        <c:lblOffset val="100"/>
        <c:noMultiLvlLbl val="0"/>
      </c:catAx>
      <c:valAx>
        <c:axId val="356655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Internal'!$G$33:$G$41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Internal'!$H$33:$H$41</c:f>
              <c:numCache>
                <c:formatCode>General</c:formatCode>
                <c:ptCount val="9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F01-8D5A-DFF5034D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3022048"/>
        <c:axId val="523022832"/>
      </c:barChart>
      <c:catAx>
        <c:axId val="5230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832"/>
        <c:crosses val="autoZero"/>
        <c:auto val="1"/>
        <c:lblAlgn val="ctr"/>
        <c:lblOffset val="100"/>
        <c:noMultiLvlLbl val="0"/>
      </c:catAx>
      <c:valAx>
        <c:axId val="5230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'2017 - Pengabdian Internal'!$H$11:$H$12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3DD-8AE0-FAE5E0BE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4826376"/>
        <c:axId val="514825200"/>
      </c:barChart>
      <c:catAx>
        <c:axId val="5148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200"/>
        <c:crosses val="autoZero"/>
        <c:auto val="1"/>
        <c:lblAlgn val="ctr"/>
        <c:lblOffset val="100"/>
        <c:noMultiLvlLbl val="0"/>
      </c:catAx>
      <c:valAx>
        <c:axId val="51482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Internal'!$G$21:$G$29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Pengabdian Internal'!$H$21:$H$29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95A-90C5-A643495A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1650224"/>
        <c:axId val="511651400"/>
      </c:barChart>
      <c:catAx>
        <c:axId val="5116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1400"/>
        <c:crosses val="autoZero"/>
        <c:auto val="1"/>
        <c:lblAlgn val="ctr"/>
        <c:lblOffset val="100"/>
        <c:noMultiLvlLbl val="0"/>
      </c:catAx>
      <c:valAx>
        <c:axId val="51165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1347787</xdr:colOff>
      <xdr:row>2</xdr:row>
      <xdr:rowOff>161925</xdr:rowOff>
    </xdr:from>
    <xdr:to>
      <xdr:col>12</xdr:col>
      <xdr:colOff>608012</xdr:colOff>
      <xdr:row>8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238125</xdr:rowOff>
    </xdr:from>
    <xdr:to>
      <xdr:col>14</xdr:col>
      <xdr:colOff>533400</xdr:colOff>
      <xdr:row>18</xdr:row>
      <xdr:rowOff>360998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opLeftCell="A21" workbookViewId="0">
      <selection activeCell="G24" sqref="G24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58</v>
      </c>
      <c r="B1" s="49"/>
      <c r="C1" s="49"/>
      <c r="D1" s="49"/>
      <c r="E1" s="49"/>
      <c r="F1" s="25"/>
      <c r="G1" s="25"/>
      <c r="H1" s="25"/>
      <c r="I1" s="25"/>
      <c r="J1" s="25"/>
      <c r="K1" s="25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6</v>
      </c>
      <c r="E4" s="12" t="s">
        <v>3</v>
      </c>
    </row>
    <row r="5" spans="1:11" ht="49.5" customHeight="1" x14ac:dyDescent="0.25">
      <c r="A5" s="13">
        <v>1</v>
      </c>
      <c r="B5" s="15" t="s">
        <v>48</v>
      </c>
      <c r="C5" s="17" t="s">
        <v>31</v>
      </c>
      <c r="D5" s="17" t="s">
        <v>11</v>
      </c>
      <c r="E5" s="16" t="s">
        <v>12</v>
      </c>
      <c r="F5" s="22"/>
      <c r="G5" s="22"/>
    </row>
    <row r="6" spans="1:11" ht="49.5" customHeight="1" x14ac:dyDescent="0.25">
      <c r="A6" s="14">
        <v>2</v>
      </c>
      <c r="B6" s="21" t="s">
        <v>49</v>
      </c>
      <c r="C6" s="17" t="s">
        <v>32</v>
      </c>
      <c r="D6" s="17" t="s">
        <v>9</v>
      </c>
      <c r="E6" s="16" t="s">
        <v>13</v>
      </c>
      <c r="F6" s="22"/>
      <c r="G6" s="22"/>
    </row>
    <row r="7" spans="1:11" ht="48.75" customHeight="1" x14ac:dyDescent="0.25">
      <c r="A7" s="13">
        <v>3</v>
      </c>
      <c r="B7" s="21" t="s">
        <v>49</v>
      </c>
      <c r="C7" s="17" t="s">
        <v>33</v>
      </c>
      <c r="D7" s="17" t="s">
        <v>9</v>
      </c>
      <c r="E7" s="16" t="s">
        <v>14</v>
      </c>
      <c r="F7" s="22"/>
      <c r="G7" s="22"/>
    </row>
    <row r="8" spans="1:11" ht="48" customHeight="1" x14ac:dyDescent="0.25">
      <c r="A8" s="14">
        <v>4</v>
      </c>
      <c r="B8" s="21" t="s">
        <v>49</v>
      </c>
      <c r="C8" s="17" t="s">
        <v>54</v>
      </c>
      <c r="D8" s="17" t="s">
        <v>8</v>
      </c>
      <c r="E8" s="16" t="s">
        <v>15</v>
      </c>
      <c r="F8" s="22"/>
      <c r="G8" s="22"/>
    </row>
    <row r="9" spans="1:11" ht="48.75" customHeight="1" x14ac:dyDescent="0.25">
      <c r="A9" s="13">
        <v>5</v>
      </c>
      <c r="B9" s="21" t="s">
        <v>49</v>
      </c>
      <c r="C9" s="17" t="s">
        <v>34</v>
      </c>
      <c r="D9" s="17" t="s">
        <v>7</v>
      </c>
      <c r="E9" s="19" t="s">
        <v>16</v>
      </c>
      <c r="F9" s="22" t="s">
        <v>4</v>
      </c>
      <c r="G9" s="22"/>
    </row>
    <row r="10" spans="1:11" ht="36.75" customHeight="1" x14ac:dyDescent="0.25">
      <c r="A10" s="14">
        <v>6</v>
      </c>
      <c r="B10" s="21" t="s">
        <v>49</v>
      </c>
      <c r="C10" s="17" t="s">
        <v>35</v>
      </c>
      <c r="D10" s="17" t="s">
        <v>11</v>
      </c>
      <c r="E10" s="19" t="s">
        <v>17</v>
      </c>
      <c r="F10" s="22"/>
      <c r="G10" s="22"/>
      <c r="H10" s="26" t="s">
        <v>57</v>
      </c>
      <c r="I10" s="26" t="s">
        <v>59</v>
      </c>
    </row>
    <row r="11" spans="1:11" ht="59.25" customHeight="1" x14ac:dyDescent="0.25">
      <c r="A11" s="13">
        <v>7</v>
      </c>
      <c r="B11" s="21" t="s">
        <v>49</v>
      </c>
      <c r="C11" s="17" t="s">
        <v>36</v>
      </c>
      <c r="D11" s="17" t="s">
        <v>9</v>
      </c>
      <c r="E11" s="19" t="s">
        <v>18</v>
      </c>
      <c r="F11" s="22" t="s">
        <v>4</v>
      </c>
      <c r="G11" s="22"/>
      <c r="H11" s="27" t="s">
        <v>48</v>
      </c>
      <c r="I11" s="28">
        <f>COUNTIF(B5:B23,"Penelitian Hibah Kompetensi")</f>
        <v>1</v>
      </c>
    </row>
    <row r="12" spans="1:11" ht="43.5" customHeight="1" x14ac:dyDescent="0.25">
      <c r="A12" s="14">
        <v>8</v>
      </c>
      <c r="B12" s="21" t="s">
        <v>49</v>
      </c>
      <c r="C12" s="18" t="s">
        <v>37</v>
      </c>
      <c r="D12" s="17" t="s">
        <v>9</v>
      </c>
      <c r="E12" s="19" t="s">
        <v>19</v>
      </c>
      <c r="F12" s="22" t="s">
        <v>4</v>
      </c>
      <c r="G12" s="22"/>
      <c r="H12" s="27" t="s">
        <v>49</v>
      </c>
      <c r="I12" s="28">
        <f>COUNTIF(B5:B23,"Penelitian Produk Terapan")</f>
        <v>7</v>
      </c>
    </row>
    <row r="13" spans="1:11" ht="47.25" customHeight="1" x14ac:dyDescent="0.25">
      <c r="A13" s="13">
        <v>9</v>
      </c>
      <c r="B13" s="21" t="s">
        <v>50</v>
      </c>
      <c r="C13" s="18" t="s">
        <v>38</v>
      </c>
      <c r="D13" s="17" t="s">
        <v>9</v>
      </c>
      <c r="E13" s="19" t="s">
        <v>20</v>
      </c>
      <c r="F13" s="22" t="s">
        <v>4</v>
      </c>
      <c r="G13" s="22"/>
      <c r="H13" s="29" t="s">
        <v>50</v>
      </c>
      <c r="I13" s="30">
        <f>COUNTIF(B5:B23,"Penelitian Unggulan Perguruan Tinggi")</f>
        <v>1</v>
      </c>
    </row>
    <row r="14" spans="1:11" ht="40.5" customHeight="1" x14ac:dyDescent="0.25">
      <c r="A14" s="14">
        <v>10</v>
      </c>
      <c r="B14" s="21" t="s">
        <v>51</v>
      </c>
      <c r="C14" s="18" t="s">
        <v>39</v>
      </c>
      <c r="D14" s="18" t="s">
        <v>10</v>
      </c>
      <c r="E14" s="19" t="s">
        <v>21</v>
      </c>
      <c r="F14" s="22" t="s">
        <v>4</v>
      </c>
      <c r="G14" s="22"/>
      <c r="H14" s="29" t="s">
        <v>51</v>
      </c>
      <c r="I14" s="30">
        <f>COUNTIF(B5:B23,"Penelitian Dosen Pemula")</f>
        <v>7</v>
      </c>
    </row>
    <row r="15" spans="1:11" ht="33" customHeight="1" x14ac:dyDescent="0.25">
      <c r="A15" s="13">
        <v>11</v>
      </c>
      <c r="B15" s="21" t="s">
        <v>51</v>
      </c>
      <c r="C15" s="18" t="s">
        <v>53</v>
      </c>
      <c r="D15" s="18" t="s">
        <v>7</v>
      </c>
      <c r="E15" s="19" t="s">
        <v>22</v>
      </c>
      <c r="F15" s="22"/>
      <c r="G15" s="22"/>
      <c r="H15" s="29" t="s">
        <v>60</v>
      </c>
      <c r="I15" s="30">
        <f>COUNTIF(B5:B23,"Penelitian Desertasi Doktor")</f>
        <v>3</v>
      </c>
    </row>
    <row r="16" spans="1:11" ht="48" customHeight="1" x14ac:dyDescent="0.25">
      <c r="A16" s="14">
        <v>12</v>
      </c>
      <c r="B16" s="21" t="s">
        <v>51</v>
      </c>
      <c r="C16" s="18" t="s">
        <v>40</v>
      </c>
      <c r="D16" s="18" t="s">
        <v>11</v>
      </c>
      <c r="E16" s="19" t="s">
        <v>23</v>
      </c>
      <c r="F16" s="22"/>
      <c r="G16" s="22"/>
      <c r="H16" s="22"/>
    </row>
    <row r="17" spans="1:14" ht="34.5" customHeight="1" x14ac:dyDescent="0.25">
      <c r="A17" s="13">
        <v>13</v>
      </c>
      <c r="B17" s="21" t="s">
        <v>51</v>
      </c>
      <c r="C17" s="18" t="s">
        <v>41</v>
      </c>
      <c r="D17" s="18" t="s">
        <v>10</v>
      </c>
      <c r="E17" s="19" t="s">
        <v>24</v>
      </c>
      <c r="F17" s="22"/>
      <c r="G17" s="22"/>
      <c r="H17" s="22"/>
    </row>
    <row r="18" spans="1:14" ht="54.75" customHeight="1" x14ac:dyDescent="0.25">
      <c r="A18" s="14">
        <v>14</v>
      </c>
      <c r="B18" s="21" t="s">
        <v>51</v>
      </c>
      <c r="C18" s="18" t="s">
        <v>42</v>
      </c>
      <c r="D18" s="18" t="s">
        <v>7</v>
      </c>
      <c r="E18" s="19" t="s">
        <v>25</v>
      </c>
      <c r="F18" s="22"/>
      <c r="G18" s="22"/>
      <c r="H18" s="22"/>
    </row>
    <row r="19" spans="1:14" ht="57" customHeight="1" x14ac:dyDescent="0.25">
      <c r="A19" s="13">
        <v>15</v>
      </c>
      <c r="B19" s="21" t="s">
        <v>51</v>
      </c>
      <c r="C19" s="18" t="s">
        <v>47</v>
      </c>
      <c r="D19" s="18" t="s">
        <v>9</v>
      </c>
      <c r="E19" s="19" t="s">
        <v>26</v>
      </c>
      <c r="F19" s="22"/>
      <c r="G19" s="22"/>
      <c r="H19" s="22"/>
    </row>
    <row r="20" spans="1:14" ht="41.25" customHeight="1" x14ac:dyDescent="0.25">
      <c r="A20" s="14">
        <v>16</v>
      </c>
      <c r="B20" s="21" t="s">
        <v>51</v>
      </c>
      <c r="C20" s="18" t="s">
        <v>43</v>
      </c>
      <c r="D20" s="18" t="s">
        <v>344</v>
      </c>
      <c r="E20" s="19" t="s">
        <v>30</v>
      </c>
      <c r="F20" s="22"/>
      <c r="G20" s="22"/>
      <c r="H20" s="22"/>
    </row>
    <row r="21" spans="1:14" ht="42.75" customHeight="1" x14ac:dyDescent="0.25">
      <c r="A21" s="13">
        <v>17</v>
      </c>
      <c r="B21" s="21" t="s">
        <v>52</v>
      </c>
      <c r="C21" s="20" t="s">
        <v>44</v>
      </c>
      <c r="D21" s="20" t="s">
        <v>11</v>
      </c>
      <c r="E21" s="19" t="s">
        <v>27</v>
      </c>
      <c r="F21" s="22"/>
      <c r="G21" s="22"/>
      <c r="H21" s="22"/>
    </row>
    <row r="22" spans="1:14" ht="48" customHeight="1" x14ac:dyDescent="0.25">
      <c r="A22" s="14">
        <v>18</v>
      </c>
      <c r="B22" s="21" t="s">
        <v>52</v>
      </c>
      <c r="C22" s="18" t="s">
        <v>45</v>
      </c>
      <c r="D22" s="18" t="s">
        <v>7</v>
      </c>
      <c r="E22" s="19" t="s">
        <v>28</v>
      </c>
      <c r="F22" s="22"/>
      <c r="G22" s="22"/>
      <c r="H22" s="50"/>
      <c r="I22" s="50"/>
    </row>
    <row r="23" spans="1:14" ht="50.25" customHeight="1" x14ac:dyDescent="0.25">
      <c r="A23" s="13">
        <v>19</v>
      </c>
      <c r="B23" s="21" t="s">
        <v>52</v>
      </c>
      <c r="C23" s="18" t="s">
        <v>46</v>
      </c>
      <c r="D23" s="18" t="s">
        <v>9</v>
      </c>
      <c r="E23" s="19" t="s">
        <v>29</v>
      </c>
      <c r="F23" s="22"/>
      <c r="G23" s="22"/>
      <c r="H23" s="10"/>
      <c r="I23" s="10"/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51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51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51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51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51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51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51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8" sqref="D8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8" ht="18.75" x14ac:dyDescent="0.25">
      <c r="A1" s="49" t="s">
        <v>67</v>
      </c>
      <c r="B1" s="49"/>
      <c r="C1" s="49"/>
      <c r="D1" s="49"/>
      <c r="E1" s="49"/>
    </row>
    <row r="4" spans="1:8" ht="25.5" x14ac:dyDescent="0.25">
      <c r="A4" s="11" t="s">
        <v>0</v>
      </c>
      <c r="B4" s="11" t="s">
        <v>61</v>
      </c>
      <c r="C4" s="12" t="s">
        <v>62</v>
      </c>
      <c r="D4" s="12" t="s">
        <v>6</v>
      </c>
      <c r="E4" s="12" t="s">
        <v>3</v>
      </c>
    </row>
    <row r="5" spans="1:8" ht="30" x14ac:dyDescent="0.25">
      <c r="A5" s="47">
        <v>1</v>
      </c>
      <c r="B5" s="38" t="s">
        <v>63</v>
      </c>
      <c r="C5" s="32" t="s">
        <v>55</v>
      </c>
      <c r="D5" s="32" t="s">
        <v>344</v>
      </c>
      <c r="E5" s="32" t="s">
        <v>64</v>
      </c>
    </row>
    <row r="6" spans="1:8" x14ac:dyDescent="0.25">
      <c r="A6" s="48">
        <v>2</v>
      </c>
      <c r="B6" s="38" t="s">
        <v>65</v>
      </c>
      <c r="C6" s="32" t="s">
        <v>56</v>
      </c>
      <c r="D6" s="32" t="s">
        <v>11</v>
      </c>
      <c r="E6" s="32" t="s">
        <v>66</v>
      </c>
    </row>
    <row r="7" spans="1:8" ht="45" x14ac:dyDescent="0.25">
      <c r="A7" s="13">
        <v>3</v>
      </c>
      <c r="B7" s="31" t="s">
        <v>72</v>
      </c>
      <c r="C7" s="32" t="s">
        <v>70</v>
      </c>
      <c r="D7" s="32" t="s">
        <v>9</v>
      </c>
      <c r="E7" s="32" t="s">
        <v>73</v>
      </c>
    </row>
    <row r="8" spans="1:8" ht="45" x14ac:dyDescent="0.25">
      <c r="A8" s="14">
        <v>4</v>
      </c>
      <c r="B8" s="31" t="s">
        <v>72</v>
      </c>
      <c r="C8" s="32" t="s">
        <v>71</v>
      </c>
      <c r="D8" s="32" t="s">
        <v>9</v>
      </c>
      <c r="E8" s="32" t="s">
        <v>74</v>
      </c>
    </row>
    <row r="11" spans="1:8" x14ac:dyDescent="0.25">
      <c r="G11" s="26" t="s">
        <v>57</v>
      </c>
      <c r="H11" s="26" t="s">
        <v>59</v>
      </c>
    </row>
    <row r="12" spans="1:8" ht="30" x14ac:dyDescent="0.25">
      <c r="G12" s="27" t="s">
        <v>68</v>
      </c>
      <c r="H12" s="28">
        <f>COUNTIF(B5:B8,"IbM")</f>
        <v>1</v>
      </c>
    </row>
    <row r="13" spans="1:8" ht="45" x14ac:dyDescent="0.25">
      <c r="G13" s="27" t="s">
        <v>69</v>
      </c>
      <c r="H13" s="28">
        <f>COUNTIF(B5:B8,"IbKIK")</f>
        <v>1</v>
      </c>
    </row>
    <row r="14" spans="1:8" x14ac:dyDescent="0.25">
      <c r="G14" s="23" t="s">
        <v>72</v>
      </c>
      <c r="H14" s="23">
        <f>COUNTIF(B5:B8,"Program Diseminasi")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0"/>
  <sheetViews>
    <sheetView tabSelected="1" topLeftCell="A111" workbookViewId="0">
      <selection activeCell="D22" sqref="D22"/>
    </sheetView>
  </sheetViews>
  <sheetFormatPr defaultRowHeight="15" x14ac:dyDescent="0.25"/>
  <cols>
    <col min="2" max="2" width="27.140625" style="33" customWidth="1"/>
    <col min="3" max="4" width="26.140625" style="33" customWidth="1"/>
    <col min="5" max="5" width="61.28515625" style="33" customWidth="1"/>
    <col min="7" max="7" width="16.42578125" customWidth="1"/>
    <col min="8" max="8" width="11.85546875" customWidth="1"/>
  </cols>
  <sheetData>
    <row r="1" spans="1:8" ht="18.75" x14ac:dyDescent="0.25">
      <c r="A1" s="49" t="s">
        <v>332</v>
      </c>
      <c r="B1" s="49"/>
      <c r="C1" s="49"/>
      <c r="D1" s="49"/>
      <c r="E1" s="49"/>
    </row>
    <row r="4" spans="1:8" x14ac:dyDescent="0.25">
      <c r="A4" s="11" t="s">
        <v>0</v>
      </c>
      <c r="B4" s="11" t="s">
        <v>1</v>
      </c>
      <c r="C4" s="12" t="s">
        <v>99</v>
      </c>
      <c r="D4" s="12" t="s">
        <v>6</v>
      </c>
      <c r="E4" s="12" t="s">
        <v>3</v>
      </c>
    </row>
    <row r="5" spans="1:8" x14ac:dyDescent="0.25">
      <c r="A5" s="35">
        <v>1</v>
      </c>
      <c r="B5" s="36" t="s">
        <v>49</v>
      </c>
      <c r="C5" s="36" t="s">
        <v>75</v>
      </c>
      <c r="D5" s="36" t="s">
        <v>8</v>
      </c>
      <c r="E5" s="36" t="s">
        <v>100</v>
      </c>
    </row>
    <row r="6" spans="1:8" ht="30" x14ac:dyDescent="0.25">
      <c r="A6" s="35">
        <v>2</v>
      </c>
      <c r="B6" s="36" t="s">
        <v>49</v>
      </c>
      <c r="C6" s="36" t="s">
        <v>76</v>
      </c>
      <c r="D6" s="36" t="s">
        <v>7</v>
      </c>
      <c r="E6" s="36" t="s">
        <v>101</v>
      </c>
    </row>
    <row r="7" spans="1:8" ht="30" x14ac:dyDescent="0.25">
      <c r="A7" s="35">
        <v>3</v>
      </c>
      <c r="B7" s="36" t="s">
        <v>49</v>
      </c>
      <c r="C7" s="36" t="s">
        <v>77</v>
      </c>
      <c r="D7" s="36" t="s">
        <v>7</v>
      </c>
      <c r="E7" s="36" t="s">
        <v>102</v>
      </c>
    </row>
    <row r="8" spans="1:8" ht="30" x14ac:dyDescent="0.25">
      <c r="A8" s="35">
        <v>4</v>
      </c>
      <c r="B8" s="36" t="s">
        <v>49</v>
      </c>
      <c r="C8" s="36" t="s">
        <v>78</v>
      </c>
      <c r="D8" s="36" t="s">
        <v>8</v>
      </c>
      <c r="E8" s="36" t="s">
        <v>103</v>
      </c>
    </row>
    <row r="9" spans="1:8" ht="30" x14ac:dyDescent="0.25">
      <c r="A9" s="35">
        <v>5</v>
      </c>
      <c r="B9" s="36" t="s">
        <v>49</v>
      </c>
      <c r="C9" s="36" t="s">
        <v>79</v>
      </c>
      <c r="D9" s="36" t="s">
        <v>7</v>
      </c>
      <c r="E9" s="36" t="s">
        <v>104</v>
      </c>
    </row>
    <row r="10" spans="1:8" ht="30" x14ac:dyDescent="0.25">
      <c r="A10" s="35">
        <v>6</v>
      </c>
      <c r="B10" s="36" t="s">
        <v>49</v>
      </c>
      <c r="C10" s="36" t="s">
        <v>80</v>
      </c>
      <c r="D10" s="36" t="s">
        <v>7</v>
      </c>
      <c r="E10" s="36" t="s">
        <v>105</v>
      </c>
    </row>
    <row r="11" spans="1:8" ht="60" x14ac:dyDescent="0.25">
      <c r="A11" s="35">
        <v>7</v>
      </c>
      <c r="B11" s="36" t="s">
        <v>49</v>
      </c>
      <c r="C11" s="36" t="s">
        <v>81</v>
      </c>
      <c r="D11" s="36" t="s">
        <v>8</v>
      </c>
      <c r="E11" s="36" t="s">
        <v>106</v>
      </c>
    </row>
    <row r="12" spans="1:8" ht="45" x14ac:dyDescent="0.25">
      <c r="A12" s="35">
        <v>8</v>
      </c>
      <c r="B12" s="36" t="s">
        <v>49</v>
      </c>
      <c r="C12" s="36" t="s">
        <v>82</v>
      </c>
      <c r="D12" s="36" t="s">
        <v>9</v>
      </c>
      <c r="E12" s="36" t="s">
        <v>107</v>
      </c>
    </row>
    <row r="13" spans="1:8" ht="30" x14ac:dyDescent="0.25">
      <c r="A13" s="35">
        <v>9</v>
      </c>
      <c r="B13" s="36" t="s">
        <v>49</v>
      </c>
      <c r="C13" s="36" t="s">
        <v>83</v>
      </c>
      <c r="D13" s="36" t="s">
        <v>343</v>
      </c>
      <c r="E13" s="36" t="s">
        <v>108</v>
      </c>
    </row>
    <row r="14" spans="1:8" ht="45" x14ac:dyDescent="0.25">
      <c r="A14" s="35">
        <v>10</v>
      </c>
      <c r="B14" s="36" t="s">
        <v>49</v>
      </c>
      <c r="C14" s="36" t="s">
        <v>84</v>
      </c>
      <c r="D14" s="36" t="s">
        <v>7</v>
      </c>
      <c r="E14" s="36" t="s">
        <v>109</v>
      </c>
    </row>
    <row r="15" spans="1:8" ht="30" x14ac:dyDescent="0.25">
      <c r="A15" s="35">
        <v>11</v>
      </c>
      <c r="B15" s="36" t="s">
        <v>49</v>
      </c>
      <c r="C15" s="36" t="s">
        <v>85</v>
      </c>
      <c r="D15" s="36" t="s">
        <v>343</v>
      </c>
      <c r="E15" s="36" t="s">
        <v>110</v>
      </c>
      <c r="G15" s="26" t="s">
        <v>57</v>
      </c>
      <c r="H15" s="26" t="s">
        <v>59</v>
      </c>
    </row>
    <row r="16" spans="1:8" ht="45" x14ac:dyDescent="0.25">
      <c r="A16" s="35">
        <v>12</v>
      </c>
      <c r="B16" s="36" t="s">
        <v>49</v>
      </c>
      <c r="C16" s="36" t="s">
        <v>86</v>
      </c>
      <c r="D16" s="36" t="s">
        <v>11</v>
      </c>
      <c r="E16" s="36" t="s">
        <v>111</v>
      </c>
      <c r="G16" s="27" t="s">
        <v>49</v>
      </c>
      <c r="H16" s="28">
        <f>COUNTIF(B5:B130,"Penelitian Produk Terapan")</f>
        <v>25</v>
      </c>
    </row>
    <row r="17" spans="1:8" ht="45" x14ac:dyDescent="0.25">
      <c r="A17" s="35">
        <v>13</v>
      </c>
      <c r="B17" s="36" t="s">
        <v>49</v>
      </c>
      <c r="C17" s="36" t="s">
        <v>87</v>
      </c>
      <c r="D17" s="36" t="s">
        <v>7</v>
      </c>
      <c r="E17" s="36" t="s">
        <v>112</v>
      </c>
      <c r="G17" s="37" t="s">
        <v>50</v>
      </c>
      <c r="H17" s="23">
        <f>COUNTIF(B5:B130,"Penelitian Unggulan Perguruan Tinggi")</f>
        <v>5</v>
      </c>
    </row>
    <row r="18" spans="1:8" ht="45" x14ac:dyDescent="0.25">
      <c r="A18" s="35">
        <v>14</v>
      </c>
      <c r="B18" s="36" t="s">
        <v>49</v>
      </c>
      <c r="C18" s="36" t="s">
        <v>88</v>
      </c>
      <c r="D18" s="36" t="s">
        <v>9</v>
      </c>
      <c r="E18" s="36" t="s">
        <v>113</v>
      </c>
      <c r="G18" s="37" t="s">
        <v>331</v>
      </c>
      <c r="H18" s="23">
        <f>COUNTIF(B5:B130,"Penelitian Kerjasama antar Perguruan Tinggi")</f>
        <v>1</v>
      </c>
    </row>
    <row r="19" spans="1:8" ht="45" x14ac:dyDescent="0.25">
      <c r="A19" s="35">
        <v>15</v>
      </c>
      <c r="B19" s="36" t="s">
        <v>49</v>
      </c>
      <c r="C19" s="36" t="s">
        <v>89</v>
      </c>
      <c r="D19" s="36" t="s">
        <v>343</v>
      </c>
      <c r="E19" s="36" t="s">
        <v>114</v>
      </c>
      <c r="G19" s="37" t="s">
        <v>199</v>
      </c>
      <c r="H19" s="23">
        <f>COUNTIF(B5:B130,"Penelitian Unggulan Program Studi")</f>
        <v>14</v>
      </c>
    </row>
    <row r="20" spans="1:8" ht="30" x14ac:dyDescent="0.25">
      <c r="A20" s="35">
        <v>16</v>
      </c>
      <c r="B20" s="36" t="s">
        <v>49</v>
      </c>
      <c r="C20" s="36" t="s">
        <v>90</v>
      </c>
      <c r="D20" s="36" t="s">
        <v>9</v>
      </c>
      <c r="E20" s="36" t="s">
        <v>115</v>
      </c>
      <c r="G20" s="37" t="s">
        <v>51</v>
      </c>
      <c r="H20" s="23">
        <f>COUNTIF(B5:B130,"Penelitian Dosen Pemula")</f>
        <v>17</v>
      </c>
    </row>
    <row r="21" spans="1:8" ht="60" x14ac:dyDescent="0.25">
      <c r="A21" s="35">
        <v>17</v>
      </c>
      <c r="B21" s="36" t="s">
        <v>49</v>
      </c>
      <c r="C21" s="36" t="s">
        <v>91</v>
      </c>
      <c r="D21" s="36" t="s">
        <v>10</v>
      </c>
      <c r="E21" s="36" t="s">
        <v>116</v>
      </c>
      <c r="G21" s="37" t="s">
        <v>218</v>
      </c>
      <c r="H21" s="23">
        <f>COUNTIF(B5:B130,"Penelitian Bidang Ilmu dan Pengembangan Institusi")</f>
        <v>9</v>
      </c>
    </row>
    <row r="22" spans="1:8" ht="45" x14ac:dyDescent="0.25">
      <c r="A22" s="35">
        <v>18</v>
      </c>
      <c r="B22" s="36" t="s">
        <v>49</v>
      </c>
      <c r="C22" s="36" t="s">
        <v>430</v>
      </c>
      <c r="D22" s="36" t="s">
        <v>9</v>
      </c>
      <c r="E22" s="36" t="s">
        <v>117</v>
      </c>
      <c r="G22" s="37" t="s">
        <v>219</v>
      </c>
      <c r="H22" s="23">
        <f>COUNTIF(B5:B130,"Riset Grant")</f>
        <v>46</v>
      </c>
    </row>
    <row r="23" spans="1:8" ht="30" x14ac:dyDescent="0.25">
      <c r="A23" s="35">
        <v>19</v>
      </c>
      <c r="B23" s="36" t="s">
        <v>49</v>
      </c>
      <c r="C23" s="36" t="s">
        <v>92</v>
      </c>
      <c r="D23" s="36" t="s">
        <v>343</v>
      </c>
      <c r="E23" s="36" t="s">
        <v>118</v>
      </c>
      <c r="G23" s="37" t="s">
        <v>330</v>
      </c>
      <c r="H23" s="23">
        <f>COUNTIF(B5:B130,"Penelitian Mandiri")</f>
        <v>9</v>
      </c>
    </row>
    <row r="24" spans="1:8" ht="30" x14ac:dyDescent="0.25">
      <c r="A24" s="35">
        <v>20</v>
      </c>
      <c r="B24" s="36" t="s">
        <v>49</v>
      </c>
      <c r="C24" s="36" t="s">
        <v>93</v>
      </c>
      <c r="D24" s="36" t="s">
        <v>11</v>
      </c>
      <c r="E24" s="36" t="s">
        <v>119</v>
      </c>
    </row>
    <row r="25" spans="1:8" ht="60" x14ac:dyDescent="0.25">
      <c r="A25" s="35">
        <v>21</v>
      </c>
      <c r="B25" s="36" t="s">
        <v>49</v>
      </c>
      <c r="C25" s="36" t="s">
        <v>94</v>
      </c>
      <c r="D25" s="36" t="s">
        <v>343</v>
      </c>
      <c r="E25" s="36" t="s">
        <v>120</v>
      </c>
    </row>
    <row r="26" spans="1:8" ht="30" x14ac:dyDescent="0.25">
      <c r="A26" s="35">
        <v>22</v>
      </c>
      <c r="B26" s="36" t="s">
        <v>49</v>
      </c>
      <c r="C26" s="36" t="s">
        <v>95</v>
      </c>
      <c r="D26" s="36" t="s">
        <v>343</v>
      </c>
      <c r="E26" s="36" t="s">
        <v>121</v>
      </c>
    </row>
    <row r="27" spans="1:8" ht="30" x14ac:dyDescent="0.25">
      <c r="A27" s="35">
        <v>23</v>
      </c>
      <c r="B27" s="36" t="s">
        <v>49</v>
      </c>
      <c r="C27" s="36" t="s">
        <v>96</v>
      </c>
      <c r="D27" s="36" t="s">
        <v>344</v>
      </c>
      <c r="E27" s="36" t="s">
        <v>122</v>
      </c>
    </row>
    <row r="28" spans="1:8" ht="30" x14ac:dyDescent="0.25">
      <c r="A28" s="35">
        <v>24</v>
      </c>
      <c r="B28" s="36" t="s">
        <v>49</v>
      </c>
      <c r="C28" s="36" t="s">
        <v>97</v>
      </c>
      <c r="D28" s="36" t="s">
        <v>343</v>
      </c>
      <c r="E28" s="36" t="s">
        <v>123</v>
      </c>
    </row>
    <row r="29" spans="1:8" ht="30" x14ac:dyDescent="0.25">
      <c r="A29" s="35">
        <v>25</v>
      </c>
      <c r="B29" s="36" t="s">
        <v>49</v>
      </c>
      <c r="C29" s="36" t="s">
        <v>98</v>
      </c>
      <c r="D29" s="36" t="s">
        <v>11</v>
      </c>
      <c r="E29" s="36" t="s">
        <v>124</v>
      </c>
    </row>
    <row r="30" spans="1:8" ht="45" x14ac:dyDescent="0.25">
      <c r="A30" s="35">
        <v>26</v>
      </c>
      <c r="B30" s="36" t="s">
        <v>50</v>
      </c>
      <c r="C30" s="36" t="s">
        <v>125</v>
      </c>
      <c r="D30" s="36" t="s">
        <v>8</v>
      </c>
      <c r="E30" s="36" t="s">
        <v>130</v>
      </c>
    </row>
    <row r="31" spans="1:8" ht="60" x14ac:dyDescent="0.25">
      <c r="A31" s="35">
        <v>27</v>
      </c>
      <c r="B31" s="36" t="s">
        <v>50</v>
      </c>
      <c r="C31" s="36" t="s">
        <v>126</v>
      </c>
      <c r="D31" s="36" t="s">
        <v>8</v>
      </c>
      <c r="E31" s="36" t="s">
        <v>131</v>
      </c>
    </row>
    <row r="32" spans="1:8" ht="30" x14ac:dyDescent="0.25">
      <c r="A32" s="35">
        <v>28</v>
      </c>
      <c r="B32" s="36" t="s">
        <v>50</v>
      </c>
      <c r="C32" s="36" t="s">
        <v>127</v>
      </c>
      <c r="D32" s="36" t="s">
        <v>11</v>
      </c>
      <c r="E32" s="36" t="s">
        <v>132</v>
      </c>
      <c r="G32" s="46" t="s">
        <v>6</v>
      </c>
      <c r="H32" s="46" t="s">
        <v>59</v>
      </c>
    </row>
    <row r="33" spans="1:8" ht="30" x14ac:dyDescent="0.25">
      <c r="A33" s="35">
        <v>29</v>
      </c>
      <c r="B33" s="36" t="s">
        <v>50</v>
      </c>
      <c r="C33" s="36" t="s">
        <v>128</v>
      </c>
      <c r="D33" s="36" t="s">
        <v>9</v>
      </c>
      <c r="E33" s="36" t="s">
        <v>133</v>
      </c>
      <c r="G33" s="34" t="s">
        <v>9</v>
      </c>
      <c r="H33" s="34">
        <f>COUNTIF(D5:D130,"Teknik Elektro")</f>
        <v>34</v>
      </c>
    </row>
    <row r="34" spans="1:8" ht="30" x14ac:dyDescent="0.25">
      <c r="A34" s="35">
        <v>30</v>
      </c>
      <c r="B34" s="36" t="s">
        <v>50</v>
      </c>
      <c r="C34" s="36" t="s">
        <v>129</v>
      </c>
      <c r="D34" s="36" t="s">
        <v>7</v>
      </c>
      <c r="E34" s="36" t="s">
        <v>134</v>
      </c>
      <c r="G34" s="34" t="s">
        <v>11</v>
      </c>
      <c r="H34" s="23">
        <f>COUNTIF(D5:D130,"Teknik Mesin")</f>
        <v>22</v>
      </c>
    </row>
    <row r="35" spans="1:8" ht="30" x14ac:dyDescent="0.25">
      <c r="A35" s="35">
        <v>31</v>
      </c>
      <c r="B35" s="36" t="s">
        <v>137</v>
      </c>
      <c r="C35" s="36" t="s">
        <v>135</v>
      </c>
      <c r="D35" s="36" t="s">
        <v>7</v>
      </c>
      <c r="E35" s="36" t="s">
        <v>136</v>
      </c>
      <c r="G35" s="45" t="s">
        <v>343</v>
      </c>
      <c r="H35" s="23">
        <f>COUNTIF(D5:D130,"Teknik Sipil")</f>
        <v>19</v>
      </c>
    </row>
    <row r="36" spans="1:8" ht="45" x14ac:dyDescent="0.25">
      <c r="A36" s="35">
        <v>32</v>
      </c>
      <c r="B36" s="36" t="s">
        <v>199</v>
      </c>
      <c r="C36" s="36" t="s">
        <v>138</v>
      </c>
      <c r="D36" s="36" t="s">
        <v>7</v>
      </c>
      <c r="E36" s="36" t="s">
        <v>151</v>
      </c>
      <c r="G36" s="45" t="s">
        <v>344</v>
      </c>
      <c r="H36" s="23">
        <f>COUNTIF(D5:D130,"Teknik Informatika dan Komputer")</f>
        <v>13</v>
      </c>
    </row>
    <row r="37" spans="1:8" ht="30" x14ac:dyDescent="0.25">
      <c r="A37" s="35">
        <v>33</v>
      </c>
      <c r="B37" s="36" t="s">
        <v>199</v>
      </c>
      <c r="C37" s="36" t="s">
        <v>139</v>
      </c>
      <c r="D37" s="36" t="s">
        <v>9</v>
      </c>
      <c r="E37" s="36" t="s">
        <v>152</v>
      </c>
      <c r="G37" s="45" t="s">
        <v>10</v>
      </c>
      <c r="H37" s="23">
        <f>COUNTIF(D5:D130,"Teknik Grafika dan Penerbitan")</f>
        <v>7</v>
      </c>
    </row>
    <row r="38" spans="1:8" ht="30" x14ac:dyDescent="0.25">
      <c r="A38" s="35">
        <v>34</v>
      </c>
      <c r="B38" s="36" t="s">
        <v>199</v>
      </c>
      <c r="C38" s="36" t="s">
        <v>140</v>
      </c>
      <c r="D38" s="36" t="s">
        <v>8</v>
      </c>
      <c r="E38" s="36" t="s">
        <v>153</v>
      </c>
      <c r="G38" s="45" t="s">
        <v>7</v>
      </c>
      <c r="H38" s="23">
        <f>COUNTIF(D5:D130,"Akuntansi")</f>
        <v>14</v>
      </c>
    </row>
    <row r="39" spans="1:8" ht="30" x14ac:dyDescent="0.25">
      <c r="A39" s="35">
        <v>35</v>
      </c>
      <c r="B39" s="36" t="s">
        <v>199</v>
      </c>
      <c r="C39" s="36" t="s">
        <v>141</v>
      </c>
      <c r="D39" s="36" t="s">
        <v>9</v>
      </c>
      <c r="E39" s="36" t="s">
        <v>154</v>
      </c>
      <c r="G39" s="45" t="s">
        <v>8</v>
      </c>
      <c r="H39" s="23">
        <f>COUNTIF(D5:D130,"Administrasi Niaga")</f>
        <v>13</v>
      </c>
    </row>
    <row r="40" spans="1:8" ht="30" x14ac:dyDescent="0.25">
      <c r="A40" s="35">
        <v>36</v>
      </c>
      <c r="B40" s="36" t="s">
        <v>199</v>
      </c>
      <c r="C40" s="36" t="s">
        <v>142</v>
      </c>
      <c r="D40" s="36" t="s">
        <v>343</v>
      </c>
      <c r="E40" s="36" t="s">
        <v>155</v>
      </c>
      <c r="G40" s="45" t="s">
        <v>389</v>
      </c>
      <c r="H40" s="23">
        <f>COUNTIF(D5:D130,"MTTE")</f>
        <v>0</v>
      </c>
    </row>
    <row r="41" spans="1:8" ht="30" x14ac:dyDescent="0.25">
      <c r="A41" s="35">
        <v>37</v>
      </c>
      <c r="B41" s="36" t="s">
        <v>199</v>
      </c>
      <c r="C41" s="36" t="s">
        <v>143</v>
      </c>
      <c r="D41" s="36" t="s">
        <v>11</v>
      </c>
      <c r="E41" s="36" t="s">
        <v>156</v>
      </c>
      <c r="G41" s="45" t="s">
        <v>391</v>
      </c>
      <c r="H41" s="23">
        <f>COUNTIF(D5:D130,"P3M")</f>
        <v>0</v>
      </c>
    </row>
    <row r="42" spans="1:8" ht="30" x14ac:dyDescent="0.25">
      <c r="A42" s="35">
        <v>38</v>
      </c>
      <c r="B42" s="36" t="s">
        <v>199</v>
      </c>
      <c r="C42" s="36" t="s">
        <v>144</v>
      </c>
      <c r="D42" s="36" t="s">
        <v>7</v>
      </c>
      <c r="E42" s="36" t="s">
        <v>157</v>
      </c>
    </row>
    <row r="43" spans="1:8" ht="30" x14ac:dyDescent="0.25">
      <c r="A43" s="35">
        <v>39</v>
      </c>
      <c r="B43" s="36" t="s">
        <v>199</v>
      </c>
      <c r="C43" s="36" t="s">
        <v>145</v>
      </c>
      <c r="D43" s="36" t="s">
        <v>344</v>
      </c>
      <c r="E43" s="36" t="s">
        <v>158</v>
      </c>
    </row>
    <row r="44" spans="1:8" ht="30" x14ac:dyDescent="0.25">
      <c r="A44" s="35">
        <v>40</v>
      </c>
      <c r="B44" s="36" t="s">
        <v>199</v>
      </c>
      <c r="C44" s="36" t="s">
        <v>146</v>
      </c>
      <c r="D44" s="36" t="s">
        <v>8</v>
      </c>
      <c r="E44" s="36" t="s">
        <v>159</v>
      </c>
    </row>
    <row r="45" spans="1:8" ht="45" x14ac:dyDescent="0.25">
      <c r="A45" s="35">
        <v>41</v>
      </c>
      <c r="B45" s="36" t="s">
        <v>199</v>
      </c>
      <c r="C45" s="36" t="s">
        <v>147</v>
      </c>
      <c r="D45" s="36" t="s">
        <v>9</v>
      </c>
      <c r="E45" s="36" t="s">
        <v>160</v>
      </c>
    </row>
    <row r="46" spans="1:8" ht="30" x14ac:dyDescent="0.25">
      <c r="A46" s="35">
        <v>42</v>
      </c>
      <c r="B46" s="36" t="s">
        <v>199</v>
      </c>
      <c r="C46" s="36" t="s">
        <v>148</v>
      </c>
      <c r="D46" s="36" t="s">
        <v>7</v>
      </c>
      <c r="E46" s="36" t="s">
        <v>161</v>
      </c>
    </row>
    <row r="47" spans="1:8" ht="30" x14ac:dyDescent="0.25">
      <c r="A47" s="35">
        <v>43</v>
      </c>
      <c r="B47" s="36" t="s">
        <v>199</v>
      </c>
      <c r="C47" s="36" t="s">
        <v>149</v>
      </c>
      <c r="D47" s="36" t="s">
        <v>344</v>
      </c>
      <c r="E47" s="36" t="s">
        <v>162</v>
      </c>
    </row>
    <row r="48" spans="1:8" ht="30" x14ac:dyDescent="0.25">
      <c r="A48" s="35">
        <v>44</v>
      </c>
      <c r="B48" s="36" t="s">
        <v>199</v>
      </c>
      <c r="C48" s="36" t="s">
        <v>5</v>
      </c>
      <c r="D48" s="36" t="s">
        <v>7</v>
      </c>
      <c r="E48" s="36" t="s">
        <v>163</v>
      </c>
    </row>
    <row r="49" spans="1:5" ht="30" x14ac:dyDescent="0.25">
      <c r="A49" s="35">
        <v>45</v>
      </c>
      <c r="B49" s="36" t="s">
        <v>199</v>
      </c>
      <c r="C49" s="36" t="s">
        <v>150</v>
      </c>
      <c r="D49" s="36" t="s">
        <v>431</v>
      </c>
      <c r="E49" s="36" t="s">
        <v>164</v>
      </c>
    </row>
    <row r="50" spans="1:5" ht="30" x14ac:dyDescent="0.25">
      <c r="A50" s="35">
        <v>46</v>
      </c>
      <c r="B50" s="36" t="s">
        <v>51</v>
      </c>
      <c r="C50" s="36" t="s">
        <v>165</v>
      </c>
      <c r="D50" s="36" t="s">
        <v>8</v>
      </c>
      <c r="E50" s="36" t="s">
        <v>166</v>
      </c>
    </row>
    <row r="51" spans="1:5" ht="30" x14ac:dyDescent="0.25">
      <c r="A51" s="35">
        <v>47</v>
      </c>
      <c r="B51" s="36" t="s">
        <v>51</v>
      </c>
      <c r="C51" s="36" t="s">
        <v>167</v>
      </c>
      <c r="D51" s="36" t="s">
        <v>10</v>
      </c>
      <c r="E51" s="36" t="s">
        <v>168</v>
      </c>
    </row>
    <row r="52" spans="1:5" ht="30" x14ac:dyDescent="0.25">
      <c r="A52" s="35">
        <v>48</v>
      </c>
      <c r="B52" s="36" t="s">
        <v>51</v>
      </c>
      <c r="C52" s="36" t="s">
        <v>169</v>
      </c>
      <c r="D52" s="36" t="s">
        <v>9</v>
      </c>
      <c r="E52" s="36" t="s">
        <v>170</v>
      </c>
    </row>
    <row r="53" spans="1:5" ht="30" x14ac:dyDescent="0.25">
      <c r="A53" s="35">
        <v>49</v>
      </c>
      <c r="B53" s="36" t="s">
        <v>51</v>
      </c>
      <c r="C53" s="36" t="s">
        <v>171</v>
      </c>
      <c r="D53" s="36" t="s">
        <v>10</v>
      </c>
      <c r="E53" s="36" t="s">
        <v>172</v>
      </c>
    </row>
    <row r="54" spans="1:5" ht="30" x14ac:dyDescent="0.25">
      <c r="A54" s="35">
        <v>50</v>
      </c>
      <c r="B54" s="36" t="s">
        <v>51</v>
      </c>
      <c r="C54" s="36" t="s">
        <v>173</v>
      </c>
      <c r="D54" s="36" t="s">
        <v>10</v>
      </c>
      <c r="E54" s="36" t="s">
        <v>174</v>
      </c>
    </row>
    <row r="55" spans="1:5" ht="30" x14ac:dyDescent="0.25">
      <c r="A55" s="35">
        <v>51</v>
      </c>
      <c r="B55" s="36" t="s">
        <v>51</v>
      </c>
      <c r="C55" s="36" t="s">
        <v>175</v>
      </c>
      <c r="D55" s="36" t="s">
        <v>8</v>
      </c>
      <c r="E55" s="36" t="s">
        <v>176</v>
      </c>
    </row>
    <row r="56" spans="1:5" ht="45" x14ac:dyDescent="0.25">
      <c r="A56" s="35">
        <v>52</v>
      </c>
      <c r="B56" s="36" t="s">
        <v>51</v>
      </c>
      <c r="C56" s="36" t="s">
        <v>177</v>
      </c>
      <c r="D56" s="36" t="s">
        <v>344</v>
      </c>
      <c r="E56" s="36" t="s">
        <v>178</v>
      </c>
    </row>
    <row r="57" spans="1:5" ht="45" x14ac:dyDescent="0.25">
      <c r="A57" s="35">
        <v>53</v>
      </c>
      <c r="B57" s="36" t="s">
        <v>51</v>
      </c>
      <c r="C57" s="36" t="s">
        <v>179</v>
      </c>
      <c r="D57" s="36" t="s">
        <v>11</v>
      </c>
      <c r="E57" s="36" t="s">
        <v>180</v>
      </c>
    </row>
    <row r="58" spans="1:5" ht="30" x14ac:dyDescent="0.25">
      <c r="A58" s="35">
        <v>54</v>
      </c>
      <c r="B58" s="36" t="s">
        <v>51</v>
      </c>
      <c r="C58" s="36" t="s">
        <v>181</v>
      </c>
      <c r="D58" s="36" t="s">
        <v>343</v>
      </c>
      <c r="E58" s="36" t="s">
        <v>182</v>
      </c>
    </row>
    <row r="59" spans="1:5" ht="30" x14ac:dyDescent="0.25">
      <c r="A59" s="35">
        <v>55</v>
      </c>
      <c r="B59" s="36" t="s">
        <v>51</v>
      </c>
      <c r="C59" s="36" t="s">
        <v>183</v>
      </c>
      <c r="D59" s="36" t="s">
        <v>10</v>
      </c>
      <c r="E59" s="36" t="s">
        <v>184</v>
      </c>
    </row>
    <row r="60" spans="1:5" ht="45" x14ac:dyDescent="0.25">
      <c r="A60" s="35">
        <v>56</v>
      </c>
      <c r="B60" s="36" t="s">
        <v>51</v>
      </c>
      <c r="C60" s="36" t="s">
        <v>185</v>
      </c>
      <c r="D60" s="36" t="s">
        <v>344</v>
      </c>
      <c r="E60" s="36" t="s">
        <v>186</v>
      </c>
    </row>
    <row r="61" spans="1:5" ht="30" x14ac:dyDescent="0.25">
      <c r="A61" s="35">
        <v>57</v>
      </c>
      <c r="B61" s="36" t="s">
        <v>51</v>
      </c>
      <c r="C61" s="36" t="s">
        <v>187</v>
      </c>
      <c r="D61" s="36" t="s">
        <v>7</v>
      </c>
      <c r="E61" s="36" t="s">
        <v>188</v>
      </c>
    </row>
    <row r="62" spans="1:5" ht="30" x14ac:dyDescent="0.25">
      <c r="A62" s="35">
        <v>58</v>
      </c>
      <c r="B62" s="36" t="s">
        <v>51</v>
      </c>
      <c r="C62" s="36" t="s">
        <v>189</v>
      </c>
      <c r="D62" s="36" t="s">
        <v>11</v>
      </c>
      <c r="E62" s="36" t="s">
        <v>190</v>
      </c>
    </row>
    <row r="63" spans="1:5" ht="30" x14ac:dyDescent="0.25">
      <c r="A63" s="35">
        <v>59</v>
      </c>
      <c r="B63" s="36" t="s">
        <v>51</v>
      </c>
      <c r="C63" s="36" t="s">
        <v>191</v>
      </c>
      <c r="D63" s="36" t="s">
        <v>344</v>
      </c>
      <c r="E63" s="36" t="s">
        <v>192</v>
      </c>
    </row>
    <row r="64" spans="1:5" ht="45" x14ac:dyDescent="0.25">
      <c r="A64" s="35">
        <v>60</v>
      </c>
      <c r="B64" s="36" t="s">
        <v>51</v>
      </c>
      <c r="C64" s="36" t="s">
        <v>193</v>
      </c>
      <c r="D64" s="36" t="s">
        <v>343</v>
      </c>
      <c r="E64" s="36" t="s">
        <v>194</v>
      </c>
    </row>
    <row r="65" spans="1:5" x14ac:dyDescent="0.25">
      <c r="A65" s="35">
        <v>61</v>
      </c>
      <c r="B65" s="36" t="s">
        <v>51</v>
      </c>
      <c r="C65" s="36" t="s">
        <v>195</v>
      </c>
      <c r="D65" s="36" t="s">
        <v>343</v>
      </c>
      <c r="E65" s="36" t="s">
        <v>196</v>
      </c>
    </row>
    <row r="66" spans="1:5" ht="30" x14ac:dyDescent="0.25">
      <c r="A66" s="35">
        <v>62</v>
      </c>
      <c r="B66" s="36" t="s">
        <v>51</v>
      </c>
      <c r="C66" s="36" t="s">
        <v>197</v>
      </c>
      <c r="D66" s="36" t="s">
        <v>8</v>
      </c>
      <c r="E66" s="36" t="s">
        <v>198</v>
      </c>
    </row>
    <row r="67" spans="1:5" ht="45" x14ac:dyDescent="0.25">
      <c r="A67" s="35">
        <v>63</v>
      </c>
      <c r="B67" s="36" t="s">
        <v>218</v>
      </c>
      <c r="C67" s="36" t="s">
        <v>200</v>
      </c>
      <c r="D67" s="36" t="s">
        <v>10</v>
      </c>
      <c r="E67" s="36" t="s">
        <v>201</v>
      </c>
    </row>
    <row r="68" spans="1:5" ht="45" x14ac:dyDescent="0.25">
      <c r="A68" s="35">
        <v>64</v>
      </c>
      <c r="B68" s="36" t="s">
        <v>218</v>
      </c>
      <c r="C68" s="36" t="s">
        <v>202</v>
      </c>
      <c r="D68" s="36" t="s">
        <v>10</v>
      </c>
      <c r="E68" s="36" t="s">
        <v>203</v>
      </c>
    </row>
    <row r="69" spans="1:5" ht="30" x14ac:dyDescent="0.25">
      <c r="A69" s="35">
        <v>65</v>
      </c>
      <c r="B69" s="36" t="s">
        <v>218</v>
      </c>
      <c r="C69" s="36" t="s">
        <v>204</v>
      </c>
      <c r="D69" s="36" t="s">
        <v>8</v>
      </c>
      <c r="E69" s="36" t="s">
        <v>205</v>
      </c>
    </row>
    <row r="70" spans="1:5" ht="30" x14ac:dyDescent="0.25">
      <c r="A70" s="35">
        <v>66</v>
      </c>
      <c r="B70" s="36" t="s">
        <v>218</v>
      </c>
      <c r="C70" s="36" t="s">
        <v>206</v>
      </c>
      <c r="D70" s="36" t="s">
        <v>8</v>
      </c>
      <c r="E70" s="36" t="s">
        <v>207</v>
      </c>
    </row>
    <row r="71" spans="1:5" ht="45" x14ac:dyDescent="0.25">
      <c r="A71" s="35">
        <v>67</v>
      </c>
      <c r="B71" s="36" t="s">
        <v>218</v>
      </c>
      <c r="C71" s="36" t="s">
        <v>208</v>
      </c>
      <c r="D71" s="36" t="s">
        <v>390</v>
      </c>
      <c r="E71" s="36" t="s">
        <v>209</v>
      </c>
    </row>
    <row r="72" spans="1:5" ht="30" x14ac:dyDescent="0.25">
      <c r="A72" s="35">
        <v>68</v>
      </c>
      <c r="B72" s="36" t="s">
        <v>218</v>
      </c>
      <c r="C72" s="36" t="s">
        <v>210</v>
      </c>
      <c r="D72" s="36" t="s">
        <v>11</v>
      </c>
      <c r="E72" s="36" t="s">
        <v>211</v>
      </c>
    </row>
    <row r="73" spans="1:5" ht="45" x14ac:dyDescent="0.25">
      <c r="A73" s="35">
        <v>69</v>
      </c>
      <c r="B73" s="36" t="s">
        <v>218</v>
      </c>
      <c r="C73" s="36" t="s">
        <v>212</v>
      </c>
      <c r="D73" s="36" t="s">
        <v>344</v>
      </c>
      <c r="E73" s="36" t="s">
        <v>213</v>
      </c>
    </row>
    <row r="74" spans="1:5" ht="30" x14ac:dyDescent="0.25">
      <c r="A74" s="35">
        <v>70</v>
      </c>
      <c r="B74" s="36" t="s">
        <v>218</v>
      </c>
      <c r="C74" s="36" t="s">
        <v>214</v>
      </c>
      <c r="D74" s="36" t="s">
        <v>344</v>
      </c>
      <c r="E74" s="36" t="s">
        <v>215</v>
      </c>
    </row>
    <row r="75" spans="1:5" ht="60" x14ac:dyDescent="0.25">
      <c r="A75" s="35">
        <v>71</v>
      </c>
      <c r="B75" s="36" t="s">
        <v>218</v>
      </c>
      <c r="C75" s="36" t="s">
        <v>216</v>
      </c>
      <c r="D75" s="36" t="s">
        <v>11</v>
      </c>
      <c r="E75" s="36" t="s">
        <v>217</v>
      </c>
    </row>
    <row r="76" spans="1:5" ht="30" x14ac:dyDescent="0.25">
      <c r="A76" s="35">
        <v>72</v>
      </c>
      <c r="B76" s="36" t="s">
        <v>219</v>
      </c>
      <c r="C76" s="36" t="s">
        <v>220</v>
      </c>
      <c r="D76" s="36" t="s">
        <v>11</v>
      </c>
      <c r="E76" s="36" t="s">
        <v>221</v>
      </c>
    </row>
    <row r="77" spans="1:5" ht="30" x14ac:dyDescent="0.25">
      <c r="A77" s="35">
        <v>73</v>
      </c>
      <c r="B77" s="36" t="s">
        <v>219</v>
      </c>
      <c r="C77" s="36" t="s">
        <v>222</v>
      </c>
      <c r="D77" s="36" t="s">
        <v>9</v>
      </c>
      <c r="E77" s="36" t="s">
        <v>223</v>
      </c>
    </row>
    <row r="78" spans="1:5" ht="30" x14ac:dyDescent="0.25">
      <c r="A78" s="35">
        <v>74</v>
      </c>
      <c r="B78" s="36" t="s">
        <v>219</v>
      </c>
      <c r="C78" s="36" t="s">
        <v>224</v>
      </c>
      <c r="D78" s="36" t="s">
        <v>11</v>
      </c>
      <c r="E78" s="36" t="s">
        <v>225</v>
      </c>
    </row>
    <row r="79" spans="1:5" ht="30" x14ac:dyDescent="0.25">
      <c r="A79" s="35">
        <v>75</v>
      </c>
      <c r="B79" s="36" t="s">
        <v>219</v>
      </c>
      <c r="C79" s="36" t="s">
        <v>226</v>
      </c>
      <c r="D79" s="36" t="s">
        <v>9</v>
      </c>
      <c r="E79" s="36" t="s">
        <v>227</v>
      </c>
    </row>
    <row r="80" spans="1:5" ht="30" x14ac:dyDescent="0.25">
      <c r="A80" s="35">
        <v>76</v>
      </c>
      <c r="B80" s="36" t="s">
        <v>219</v>
      </c>
      <c r="C80" s="36" t="s">
        <v>228</v>
      </c>
      <c r="D80" s="36" t="s">
        <v>9</v>
      </c>
      <c r="E80" s="36" t="s">
        <v>229</v>
      </c>
    </row>
    <row r="81" spans="1:5" ht="30" x14ac:dyDescent="0.25">
      <c r="A81" s="35">
        <v>77</v>
      </c>
      <c r="B81" s="36" t="s">
        <v>219</v>
      </c>
      <c r="C81" s="36" t="s">
        <v>230</v>
      </c>
      <c r="D81" s="36" t="s">
        <v>9</v>
      </c>
      <c r="E81" s="36" t="s">
        <v>231</v>
      </c>
    </row>
    <row r="82" spans="1:5" ht="30" x14ac:dyDescent="0.25">
      <c r="A82" s="35">
        <v>78</v>
      </c>
      <c r="B82" s="36" t="s">
        <v>219</v>
      </c>
      <c r="C82" s="36" t="s">
        <v>232</v>
      </c>
      <c r="D82" s="36" t="s">
        <v>432</v>
      </c>
      <c r="E82" s="36" t="s">
        <v>233</v>
      </c>
    </row>
    <row r="83" spans="1:5" ht="30" x14ac:dyDescent="0.25">
      <c r="A83" s="35">
        <v>79</v>
      </c>
      <c r="B83" s="36" t="s">
        <v>219</v>
      </c>
      <c r="C83" s="36" t="s">
        <v>234</v>
      </c>
      <c r="D83" s="36" t="s">
        <v>432</v>
      </c>
      <c r="E83" s="36" t="s">
        <v>235</v>
      </c>
    </row>
    <row r="84" spans="1:5" x14ac:dyDescent="0.25">
      <c r="A84" s="35">
        <v>80</v>
      </c>
      <c r="B84" s="36" t="s">
        <v>219</v>
      </c>
      <c r="C84" s="36" t="s">
        <v>236</v>
      </c>
      <c r="D84" s="36" t="s">
        <v>7</v>
      </c>
      <c r="E84" s="36" t="s">
        <v>237</v>
      </c>
    </row>
    <row r="85" spans="1:5" ht="30" x14ac:dyDescent="0.25">
      <c r="A85" s="35">
        <v>81</v>
      </c>
      <c r="B85" s="36" t="s">
        <v>219</v>
      </c>
      <c r="C85" s="36" t="s">
        <v>238</v>
      </c>
      <c r="D85" s="36" t="s">
        <v>432</v>
      </c>
      <c r="E85" s="36" t="s">
        <v>239</v>
      </c>
    </row>
    <row r="86" spans="1:5" ht="30" x14ac:dyDescent="0.25">
      <c r="A86" s="35">
        <v>82</v>
      </c>
      <c r="B86" s="36" t="s">
        <v>219</v>
      </c>
      <c r="C86" s="36" t="s">
        <v>240</v>
      </c>
      <c r="D86" s="36" t="s">
        <v>11</v>
      </c>
      <c r="E86" s="36" t="s">
        <v>241</v>
      </c>
    </row>
    <row r="87" spans="1:5" ht="30" x14ac:dyDescent="0.25">
      <c r="A87" s="35">
        <v>83</v>
      </c>
      <c r="B87" s="36" t="s">
        <v>219</v>
      </c>
      <c r="C87" s="36" t="s">
        <v>242</v>
      </c>
      <c r="D87" s="36" t="s">
        <v>9</v>
      </c>
      <c r="E87" s="36" t="s">
        <v>243</v>
      </c>
    </row>
    <row r="88" spans="1:5" ht="30" x14ac:dyDescent="0.25">
      <c r="A88" s="35">
        <v>84</v>
      </c>
      <c r="B88" s="36" t="s">
        <v>219</v>
      </c>
      <c r="C88" s="36" t="s">
        <v>244</v>
      </c>
      <c r="D88" s="36" t="s">
        <v>343</v>
      </c>
      <c r="E88" s="36" t="s">
        <v>245</v>
      </c>
    </row>
    <row r="89" spans="1:5" ht="45" x14ac:dyDescent="0.25">
      <c r="A89" s="35">
        <v>85</v>
      </c>
      <c r="B89" s="36" t="s">
        <v>219</v>
      </c>
      <c r="C89" s="36" t="s">
        <v>246</v>
      </c>
      <c r="D89" s="36" t="s">
        <v>11</v>
      </c>
      <c r="E89" s="36" t="s">
        <v>247</v>
      </c>
    </row>
    <row r="90" spans="1:5" ht="45" x14ac:dyDescent="0.25">
      <c r="A90" s="35">
        <v>86</v>
      </c>
      <c r="B90" s="36" t="s">
        <v>219</v>
      </c>
      <c r="C90" s="36" t="s">
        <v>248</v>
      </c>
      <c r="D90" s="36" t="s">
        <v>433</v>
      </c>
      <c r="E90" s="36" t="s">
        <v>249</v>
      </c>
    </row>
    <row r="91" spans="1:5" ht="60" x14ac:dyDescent="0.25">
      <c r="A91" s="35">
        <v>87</v>
      </c>
      <c r="B91" s="36" t="s">
        <v>219</v>
      </c>
      <c r="C91" s="36" t="s">
        <v>250</v>
      </c>
      <c r="D91" s="36" t="s">
        <v>9</v>
      </c>
      <c r="E91" s="36" t="s">
        <v>251</v>
      </c>
    </row>
    <row r="92" spans="1:5" ht="30" x14ac:dyDescent="0.25">
      <c r="A92" s="35">
        <v>88</v>
      </c>
      <c r="B92" s="36" t="s">
        <v>219</v>
      </c>
      <c r="C92" s="36" t="s">
        <v>252</v>
      </c>
      <c r="D92" s="36" t="s">
        <v>432</v>
      </c>
      <c r="E92" s="36" t="s">
        <v>253</v>
      </c>
    </row>
    <row r="93" spans="1:5" ht="30" x14ac:dyDescent="0.25">
      <c r="A93" s="35">
        <v>89</v>
      </c>
      <c r="B93" s="36" t="s">
        <v>219</v>
      </c>
      <c r="C93" s="36" t="s">
        <v>254</v>
      </c>
      <c r="D93" s="36" t="s">
        <v>9</v>
      </c>
      <c r="E93" s="36" t="s">
        <v>255</v>
      </c>
    </row>
    <row r="94" spans="1:5" ht="45" x14ac:dyDescent="0.25">
      <c r="A94" s="35">
        <v>90</v>
      </c>
      <c r="B94" s="36" t="s">
        <v>219</v>
      </c>
      <c r="C94" s="36" t="s">
        <v>256</v>
      </c>
      <c r="D94" s="36" t="s">
        <v>9</v>
      </c>
      <c r="E94" s="36" t="s">
        <v>257</v>
      </c>
    </row>
    <row r="95" spans="1:5" ht="30" x14ac:dyDescent="0.25">
      <c r="A95" s="35">
        <v>91</v>
      </c>
      <c r="B95" s="36" t="s">
        <v>219</v>
      </c>
      <c r="C95" s="36" t="s">
        <v>258</v>
      </c>
      <c r="D95" s="36" t="s">
        <v>9</v>
      </c>
      <c r="E95" s="36" t="s">
        <v>259</v>
      </c>
    </row>
    <row r="96" spans="1:5" ht="30" x14ac:dyDescent="0.25">
      <c r="A96" s="35">
        <v>92</v>
      </c>
      <c r="B96" s="36" t="s">
        <v>219</v>
      </c>
      <c r="C96" s="36" t="s">
        <v>260</v>
      </c>
      <c r="D96" s="36" t="s">
        <v>343</v>
      </c>
      <c r="E96" s="36" t="s">
        <v>261</v>
      </c>
    </row>
    <row r="97" spans="1:5" ht="30" x14ac:dyDescent="0.25">
      <c r="A97" s="35">
        <v>93</v>
      </c>
      <c r="B97" s="36" t="s">
        <v>219</v>
      </c>
      <c r="C97" s="36" t="s">
        <v>262</v>
      </c>
      <c r="D97" s="36" t="s">
        <v>343</v>
      </c>
      <c r="E97" s="36" t="s">
        <v>263</v>
      </c>
    </row>
    <row r="98" spans="1:5" ht="30" x14ac:dyDescent="0.25">
      <c r="A98" s="35">
        <v>94</v>
      </c>
      <c r="B98" s="36" t="s">
        <v>219</v>
      </c>
      <c r="C98" s="36" t="s">
        <v>264</v>
      </c>
      <c r="D98" s="36" t="s">
        <v>9</v>
      </c>
      <c r="E98" s="36" t="s">
        <v>265</v>
      </c>
    </row>
    <row r="99" spans="1:5" ht="30" x14ac:dyDescent="0.25">
      <c r="A99" s="35">
        <v>95</v>
      </c>
      <c r="B99" s="36" t="s">
        <v>219</v>
      </c>
      <c r="C99" s="36" t="s">
        <v>266</v>
      </c>
      <c r="D99" s="36" t="s">
        <v>9</v>
      </c>
      <c r="E99" s="36" t="s">
        <v>267</v>
      </c>
    </row>
    <row r="100" spans="1:5" ht="45" x14ac:dyDescent="0.25">
      <c r="A100" s="35">
        <v>96</v>
      </c>
      <c r="B100" s="36" t="s">
        <v>219</v>
      </c>
      <c r="C100" s="36" t="s">
        <v>268</v>
      </c>
      <c r="D100" s="36" t="s">
        <v>9</v>
      </c>
      <c r="E100" s="36" t="s">
        <v>269</v>
      </c>
    </row>
    <row r="101" spans="1:5" x14ac:dyDescent="0.25">
      <c r="A101" s="35">
        <v>97</v>
      </c>
      <c r="B101" s="36" t="s">
        <v>219</v>
      </c>
      <c r="C101" s="36" t="s">
        <v>270</v>
      </c>
      <c r="D101" s="36" t="s">
        <v>9</v>
      </c>
      <c r="E101" s="36" t="s">
        <v>271</v>
      </c>
    </row>
    <row r="102" spans="1:5" ht="45" x14ac:dyDescent="0.25">
      <c r="A102" s="35">
        <v>98</v>
      </c>
      <c r="B102" s="36" t="s">
        <v>219</v>
      </c>
      <c r="C102" s="36" t="s">
        <v>272</v>
      </c>
      <c r="D102" s="36" t="s">
        <v>434</v>
      </c>
      <c r="E102" s="36" t="s">
        <v>273</v>
      </c>
    </row>
    <row r="103" spans="1:5" ht="30" x14ac:dyDescent="0.25">
      <c r="A103" s="35">
        <v>99</v>
      </c>
      <c r="B103" s="36" t="s">
        <v>219</v>
      </c>
      <c r="C103" s="36" t="s">
        <v>274</v>
      </c>
      <c r="D103" s="36" t="s">
        <v>11</v>
      </c>
      <c r="E103" s="36" t="s">
        <v>275</v>
      </c>
    </row>
    <row r="104" spans="1:5" x14ac:dyDescent="0.25">
      <c r="A104" s="35">
        <v>100</v>
      </c>
      <c r="B104" s="36" t="s">
        <v>219</v>
      </c>
      <c r="C104" s="36" t="s">
        <v>276</v>
      </c>
      <c r="D104" s="36" t="s">
        <v>11</v>
      </c>
      <c r="E104" s="36" t="s">
        <v>277</v>
      </c>
    </row>
    <row r="105" spans="1:5" ht="30" x14ac:dyDescent="0.25">
      <c r="A105" s="35">
        <v>101</v>
      </c>
      <c r="B105" s="36" t="s">
        <v>219</v>
      </c>
      <c r="C105" s="36" t="s">
        <v>278</v>
      </c>
      <c r="D105" s="36" t="s">
        <v>435</v>
      </c>
      <c r="E105" s="36" t="s">
        <v>279</v>
      </c>
    </row>
    <row r="106" spans="1:5" ht="30" x14ac:dyDescent="0.25">
      <c r="A106" s="35">
        <v>102</v>
      </c>
      <c r="B106" s="36" t="s">
        <v>219</v>
      </c>
      <c r="C106" s="36" t="s">
        <v>280</v>
      </c>
      <c r="D106" s="36" t="s">
        <v>343</v>
      </c>
      <c r="E106" s="36" t="s">
        <v>281</v>
      </c>
    </row>
    <row r="107" spans="1:5" ht="30" x14ac:dyDescent="0.25">
      <c r="A107" s="35">
        <v>103</v>
      </c>
      <c r="B107" s="36" t="s">
        <v>219</v>
      </c>
      <c r="C107" s="36" t="s">
        <v>282</v>
      </c>
      <c r="D107" s="36" t="s">
        <v>9</v>
      </c>
      <c r="E107" s="36" t="s">
        <v>283</v>
      </c>
    </row>
    <row r="108" spans="1:5" ht="30" x14ac:dyDescent="0.25">
      <c r="A108" s="35">
        <v>104</v>
      </c>
      <c r="B108" s="36" t="s">
        <v>219</v>
      </c>
      <c r="C108" s="36" t="s">
        <v>284</v>
      </c>
      <c r="D108" s="36" t="s">
        <v>11</v>
      </c>
      <c r="E108" s="36" t="s">
        <v>285</v>
      </c>
    </row>
    <row r="109" spans="1:5" ht="30" x14ac:dyDescent="0.25">
      <c r="A109" s="35">
        <v>105</v>
      </c>
      <c r="B109" s="36" t="s">
        <v>219</v>
      </c>
      <c r="C109" s="36" t="s">
        <v>286</v>
      </c>
      <c r="D109" s="36" t="s">
        <v>11</v>
      </c>
      <c r="E109" s="36" t="s">
        <v>287</v>
      </c>
    </row>
    <row r="110" spans="1:5" ht="30" x14ac:dyDescent="0.25">
      <c r="A110" s="35">
        <v>106</v>
      </c>
      <c r="B110" s="36" t="s">
        <v>219</v>
      </c>
      <c r="C110" s="36" t="s">
        <v>288</v>
      </c>
      <c r="D110" s="36" t="s">
        <v>9</v>
      </c>
      <c r="E110" s="36" t="s">
        <v>289</v>
      </c>
    </row>
    <row r="111" spans="1:5" ht="30" x14ac:dyDescent="0.25">
      <c r="A111" s="35">
        <v>107</v>
      </c>
      <c r="B111" s="36" t="s">
        <v>219</v>
      </c>
      <c r="C111" s="36" t="s">
        <v>290</v>
      </c>
      <c r="D111" s="36" t="s">
        <v>9</v>
      </c>
      <c r="E111" s="36" t="s">
        <v>291</v>
      </c>
    </row>
    <row r="112" spans="1:5" ht="30" x14ac:dyDescent="0.25">
      <c r="A112" s="35">
        <v>108</v>
      </c>
      <c r="B112" s="36" t="s">
        <v>219</v>
      </c>
      <c r="C112" s="36" t="s">
        <v>292</v>
      </c>
      <c r="D112" s="36" t="s">
        <v>343</v>
      </c>
      <c r="E112" s="36" t="s">
        <v>293</v>
      </c>
    </row>
    <row r="113" spans="1:5" ht="30" x14ac:dyDescent="0.25">
      <c r="A113" s="35">
        <v>109</v>
      </c>
      <c r="B113" s="36" t="s">
        <v>219</v>
      </c>
      <c r="C113" s="36" t="s">
        <v>294</v>
      </c>
      <c r="D113" s="36" t="s">
        <v>343</v>
      </c>
      <c r="E113" s="36" t="s">
        <v>295</v>
      </c>
    </row>
    <row r="114" spans="1:5" ht="30" x14ac:dyDescent="0.25">
      <c r="A114" s="35">
        <v>110</v>
      </c>
      <c r="B114" s="36" t="s">
        <v>219</v>
      </c>
      <c r="C114" s="36" t="s">
        <v>296</v>
      </c>
      <c r="D114" s="36" t="s">
        <v>9</v>
      </c>
      <c r="E114" s="36" t="s">
        <v>297</v>
      </c>
    </row>
    <row r="115" spans="1:5" ht="45" x14ac:dyDescent="0.25">
      <c r="A115" s="35">
        <v>111</v>
      </c>
      <c r="B115" s="36" t="s">
        <v>219</v>
      </c>
      <c r="C115" s="36" t="s">
        <v>298</v>
      </c>
      <c r="D115" s="36" t="s">
        <v>9</v>
      </c>
      <c r="E115" s="36" t="s">
        <v>299</v>
      </c>
    </row>
    <row r="116" spans="1:5" x14ac:dyDescent="0.25">
      <c r="A116" s="35">
        <v>112</v>
      </c>
      <c r="B116" s="36" t="s">
        <v>219</v>
      </c>
      <c r="C116" s="36" t="s">
        <v>300</v>
      </c>
      <c r="D116" s="36" t="s">
        <v>9</v>
      </c>
      <c r="E116" s="36" t="s">
        <v>301</v>
      </c>
    </row>
    <row r="117" spans="1:5" ht="30" x14ac:dyDescent="0.25">
      <c r="A117" s="35">
        <v>113</v>
      </c>
      <c r="B117" s="36" t="s">
        <v>219</v>
      </c>
      <c r="C117" s="36" t="s">
        <v>302</v>
      </c>
      <c r="D117" s="36" t="s">
        <v>11</v>
      </c>
      <c r="E117" s="36" t="s">
        <v>303</v>
      </c>
    </row>
    <row r="118" spans="1:5" ht="30" x14ac:dyDescent="0.25">
      <c r="A118" s="35">
        <v>114</v>
      </c>
      <c r="B118" s="36" t="s">
        <v>219</v>
      </c>
      <c r="C118" s="36" t="s">
        <v>304</v>
      </c>
      <c r="D118" s="36" t="s">
        <v>9</v>
      </c>
      <c r="E118" s="36" t="s">
        <v>305</v>
      </c>
    </row>
    <row r="119" spans="1:5" ht="30" x14ac:dyDescent="0.25">
      <c r="A119" s="35">
        <v>115</v>
      </c>
      <c r="B119" s="36" t="s">
        <v>219</v>
      </c>
      <c r="C119" s="36" t="s">
        <v>306</v>
      </c>
      <c r="D119" s="36" t="s">
        <v>9</v>
      </c>
      <c r="E119" s="36" t="s">
        <v>307</v>
      </c>
    </row>
    <row r="120" spans="1:5" ht="30" x14ac:dyDescent="0.25">
      <c r="A120" s="35">
        <v>116</v>
      </c>
      <c r="B120" s="36" t="s">
        <v>219</v>
      </c>
      <c r="C120" s="36" t="s">
        <v>308</v>
      </c>
      <c r="D120" s="36" t="s">
        <v>9</v>
      </c>
      <c r="E120" s="36" t="s">
        <v>309</v>
      </c>
    </row>
    <row r="121" spans="1:5" x14ac:dyDescent="0.25">
      <c r="A121" s="35">
        <v>117</v>
      </c>
      <c r="B121" s="36" t="s">
        <v>219</v>
      </c>
      <c r="C121" s="36" t="s">
        <v>310</v>
      </c>
      <c r="D121" s="36" t="s">
        <v>9</v>
      </c>
      <c r="E121" s="36" t="s">
        <v>311</v>
      </c>
    </row>
    <row r="122" spans="1:5" x14ac:dyDescent="0.25">
      <c r="A122" s="35">
        <v>118</v>
      </c>
      <c r="B122" s="36" t="s">
        <v>330</v>
      </c>
      <c r="C122" s="36" t="s">
        <v>312</v>
      </c>
      <c r="D122" s="36" t="s">
        <v>8</v>
      </c>
      <c r="E122" s="36" t="s">
        <v>321</v>
      </c>
    </row>
    <row r="123" spans="1:5" ht="30" x14ac:dyDescent="0.25">
      <c r="A123" s="35">
        <v>119</v>
      </c>
      <c r="B123" s="36" t="s">
        <v>330</v>
      </c>
      <c r="C123" s="36" t="s">
        <v>313</v>
      </c>
      <c r="D123" s="36" t="s">
        <v>9</v>
      </c>
      <c r="E123" s="36" t="s">
        <v>322</v>
      </c>
    </row>
    <row r="124" spans="1:5" ht="45" x14ac:dyDescent="0.25">
      <c r="A124" s="35">
        <v>120</v>
      </c>
      <c r="B124" s="36" t="s">
        <v>330</v>
      </c>
      <c r="C124" s="36" t="s">
        <v>314</v>
      </c>
      <c r="D124" s="36" t="s">
        <v>11</v>
      </c>
      <c r="E124" s="36" t="s">
        <v>323</v>
      </c>
    </row>
    <row r="125" spans="1:5" ht="30" x14ac:dyDescent="0.25">
      <c r="A125" s="35">
        <v>121</v>
      </c>
      <c r="B125" s="36" t="s">
        <v>330</v>
      </c>
      <c r="C125" s="36" t="s">
        <v>315</v>
      </c>
      <c r="D125" s="36" t="s">
        <v>9</v>
      </c>
      <c r="E125" s="36" t="s">
        <v>324</v>
      </c>
    </row>
    <row r="126" spans="1:5" ht="30" x14ac:dyDescent="0.25">
      <c r="A126" s="35">
        <v>122</v>
      </c>
      <c r="B126" s="36" t="s">
        <v>330</v>
      </c>
      <c r="C126" s="36" t="s">
        <v>316</v>
      </c>
      <c r="D126" s="36" t="s">
        <v>11</v>
      </c>
      <c r="E126" s="36" t="s">
        <v>325</v>
      </c>
    </row>
    <row r="127" spans="1:5" ht="30" x14ac:dyDescent="0.25">
      <c r="A127" s="35">
        <v>123</v>
      </c>
      <c r="B127" s="36" t="s">
        <v>330</v>
      </c>
      <c r="C127" s="36" t="s">
        <v>317</v>
      </c>
      <c r="D127" s="36" t="s">
        <v>11</v>
      </c>
      <c r="E127" s="36" t="s">
        <v>326</v>
      </c>
    </row>
    <row r="128" spans="1:5" ht="45" x14ac:dyDescent="0.25">
      <c r="A128" s="35">
        <v>124</v>
      </c>
      <c r="B128" s="36" t="s">
        <v>330</v>
      </c>
      <c r="C128" s="36" t="s">
        <v>318</v>
      </c>
      <c r="D128" s="36" t="s">
        <v>344</v>
      </c>
      <c r="E128" s="36" t="s">
        <v>327</v>
      </c>
    </row>
    <row r="129" spans="1:5" ht="30" x14ac:dyDescent="0.25">
      <c r="A129" s="35">
        <v>125</v>
      </c>
      <c r="B129" s="36" t="s">
        <v>330</v>
      </c>
      <c r="C129" s="36" t="s">
        <v>319</v>
      </c>
      <c r="D129" s="36" t="s">
        <v>343</v>
      </c>
      <c r="E129" s="36" t="s">
        <v>328</v>
      </c>
    </row>
    <row r="130" spans="1:5" ht="30" x14ac:dyDescent="0.25">
      <c r="A130" s="35">
        <v>126</v>
      </c>
      <c r="B130" s="36" t="s">
        <v>330</v>
      </c>
      <c r="C130" s="36" t="s">
        <v>320</v>
      </c>
      <c r="D130" s="36" t="s">
        <v>11</v>
      </c>
      <c r="E130" s="36" t="s">
        <v>329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topLeftCell="A13" workbookViewId="0">
      <selection activeCell="H29" sqref="H29"/>
    </sheetView>
  </sheetViews>
  <sheetFormatPr defaultRowHeight="15" x14ac:dyDescent="0.25"/>
  <cols>
    <col min="2" max="4" width="20.28515625" style="33" customWidth="1"/>
    <col min="5" max="5" width="52.85546875" style="33" customWidth="1"/>
    <col min="6" max="6" width="20.28515625" style="33" customWidth="1"/>
    <col min="7" max="7" width="17" customWidth="1"/>
  </cols>
  <sheetData>
    <row r="1" spans="1:8" ht="18.75" x14ac:dyDescent="0.25">
      <c r="A1" s="49" t="s">
        <v>333</v>
      </c>
      <c r="B1" s="49"/>
      <c r="C1" s="49"/>
      <c r="D1" s="49"/>
      <c r="E1" s="49"/>
    </row>
    <row r="4" spans="1:8" x14ac:dyDescent="0.25">
      <c r="A4" s="40" t="s">
        <v>0</v>
      </c>
      <c r="B4" s="40" t="s">
        <v>61</v>
      </c>
      <c r="C4" s="41" t="s">
        <v>62</v>
      </c>
      <c r="D4" s="41" t="s">
        <v>6</v>
      </c>
      <c r="E4" s="41" t="s">
        <v>3</v>
      </c>
    </row>
    <row r="5" spans="1:8" ht="45" x14ac:dyDescent="0.25">
      <c r="A5" s="42">
        <v>1</v>
      </c>
      <c r="B5" s="39" t="s">
        <v>334</v>
      </c>
      <c r="C5" s="43" t="s">
        <v>335</v>
      </c>
      <c r="D5" s="43" t="s">
        <v>11</v>
      </c>
      <c r="E5" s="43" t="s">
        <v>345</v>
      </c>
    </row>
    <row r="6" spans="1:8" ht="45" x14ac:dyDescent="0.25">
      <c r="A6" s="44">
        <v>2</v>
      </c>
      <c r="B6" s="39" t="s">
        <v>334</v>
      </c>
      <c r="C6" s="43" t="s">
        <v>336</v>
      </c>
      <c r="D6" s="43" t="s">
        <v>8</v>
      </c>
      <c r="E6" s="43" t="s">
        <v>346</v>
      </c>
    </row>
    <row r="7" spans="1:8" ht="45" x14ac:dyDescent="0.25">
      <c r="A7" s="42">
        <v>3</v>
      </c>
      <c r="B7" s="39" t="s">
        <v>334</v>
      </c>
      <c r="C7" s="43" t="s">
        <v>337</v>
      </c>
      <c r="D7" s="43" t="s">
        <v>9</v>
      </c>
      <c r="E7" s="43" t="s">
        <v>347</v>
      </c>
    </row>
    <row r="8" spans="1:8" ht="45" x14ac:dyDescent="0.25">
      <c r="A8" s="44">
        <v>4</v>
      </c>
      <c r="B8" s="39" t="s">
        <v>334</v>
      </c>
      <c r="C8" s="43" t="s">
        <v>338</v>
      </c>
      <c r="D8" s="43" t="s">
        <v>7</v>
      </c>
      <c r="E8" s="43" t="s">
        <v>348</v>
      </c>
    </row>
    <row r="9" spans="1:8" ht="45" x14ac:dyDescent="0.25">
      <c r="A9" s="35"/>
      <c r="B9" s="36" t="s">
        <v>334</v>
      </c>
      <c r="C9" s="36" t="s">
        <v>339</v>
      </c>
      <c r="D9" s="36" t="s">
        <v>343</v>
      </c>
      <c r="E9" s="36" t="s">
        <v>349</v>
      </c>
    </row>
    <row r="10" spans="1:8" ht="45" x14ac:dyDescent="0.25">
      <c r="A10" s="35"/>
      <c r="B10" s="36" t="s">
        <v>334</v>
      </c>
      <c r="C10" s="36" t="s">
        <v>340</v>
      </c>
      <c r="D10" s="36" t="s">
        <v>344</v>
      </c>
      <c r="E10" s="36" t="s">
        <v>350</v>
      </c>
      <c r="G10" s="46" t="s">
        <v>57</v>
      </c>
      <c r="H10" s="46" t="s">
        <v>59</v>
      </c>
    </row>
    <row r="11" spans="1:8" ht="45" x14ac:dyDescent="0.25">
      <c r="A11" s="35"/>
      <c r="B11" s="36" t="s">
        <v>334</v>
      </c>
      <c r="C11" s="36" t="s">
        <v>341</v>
      </c>
      <c r="D11" s="36" t="s">
        <v>10</v>
      </c>
      <c r="E11" s="36" t="s">
        <v>351</v>
      </c>
      <c r="G11" s="34" t="s">
        <v>428</v>
      </c>
      <c r="H11" s="34">
        <f>COUNTIF(B5:B49,"Pengabdian Kepada Masyarakat Berbasis Jurusan")</f>
        <v>9</v>
      </c>
    </row>
    <row r="12" spans="1:8" ht="45" x14ac:dyDescent="0.25">
      <c r="A12" s="35"/>
      <c r="B12" s="36" t="s">
        <v>334</v>
      </c>
      <c r="C12" s="36" t="s">
        <v>197</v>
      </c>
      <c r="D12" s="36" t="s">
        <v>391</v>
      </c>
      <c r="E12" s="36" t="s">
        <v>352</v>
      </c>
      <c r="G12" s="34" t="s">
        <v>429</v>
      </c>
      <c r="H12" s="23">
        <f>COUNTIF(B5:B49,"Pengabdian Kepada Masyarakat Berbasis Prodi")</f>
        <v>36</v>
      </c>
    </row>
    <row r="13" spans="1:8" ht="45" x14ac:dyDescent="0.25">
      <c r="A13" s="35"/>
      <c r="B13" s="36" t="s">
        <v>334</v>
      </c>
      <c r="C13" s="36" t="s">
        <v>342</v>
      </c>
      <c r="D13" s="36" t="s">
        <v>391</v>
      </c>
      <c r="E13" s="36" t="s">
        <v>353</v>
      </c>
    </row>
    <row r="14" spans="1:8" ht="45" x14ac:dyDescent="0.25">
      <c r="A14" s="35"/>
      <c r="B14" s="36" t="s">
        <v>354</v>
      </c>
      <c r="C14" s="36" t="s">
        <v>355</v>
      </c>
      <c r="D14" s="36" t="s">
        <v>344</v>
      </c>
      <c r="E14" s="36" t="s">
        <v>392</v>
      </c>
    </row>
    <row r="15" spans="1:8" ht="45" x14ac:dyDescent="0.25">
      <c r="A15" s="35"/>
      <c r="B15" s="36" t="s">
        <v>354</v>
      </c>
      <c r="C15" s="36" t="s">
        <v>356</v>
      </c>
      <c r="D15" s="36" t="s">
        <v>344</v>
      </c>
      <c r="E15" s="36" t="s">
        <v>393</v>
      </c>
    </row>
    <row r="16" spans="1:8" ht="45" x14ac:dyDescent="0.25">
      <c r="A16" s="35"/>
      <c r="B16" s="36" t="s">
        <v>354</v>
      </c>
      <c r="C16" s="36" t="s">
        <v>145</v>
      </c>
      <c r="D16" s="36" t="s">
        <v>344</v>
      </c>
      <c r="E16" s="36" t="s">
        <v>394</v>
      </c>
    </row>
    <row r="17" spans="1:8" ht="45" x14ac:dyDescent="0.25">
      <c r="A17" s="35"/>
      <c r="B17" s="36" t="s">
        <v>354</v>
      </c>
      <c r="C17" s="36" t="s">
        <v>357</v>
      </c>
      <c r="D17" s="36" t="s">
        <v>344</v>
      </c>
      <c r="E17" s="36" t="s">
        <v>395</v>
      </c>
    </row>
    <row r="18" spans="1:8" ht="45" x14ac:dyDescent="0.25">
      <c r="A18" s="35"/>
      <c r="B18" s="36" t="s">
        <v>354</v>
      </c>
      <c r="C18" s="36" t="s">
        <v>358</v>
      </c>
      <c r="D18" s="36" t="s">
        <v>344</v>
      </c>
      <c r="E18" s="36" t="s">
        <v>396</v>
      </c>
    </row>
    <row r="19" spans="1:8" ht="45" x14ac:dyDescent="0.25">
      <c r="A19" s="35"/>
      <c r="B19" s="36" t="s">
        <v>354</v>
      </c>
      <c r="C19" s="36" t="s">
        <v>359</v>
      </c>
      <c r="D19" s="43" t="s">
        <v>11</v>
      </c>
      <c r="E19" s="36" t="s">
        <v>397</v>
      </c>
    </row>
    <row r="20" spans="1:8" ht="45" x14ac:dyDescent="0.25">
      <c r="A20" s="35"/>
      <c r="B20" s="36" t="s">
        <v>354</v>
      </c>
      <c r="C20" s="36" t="s">
        <v>360</v>
      </c>
      <c r="D20" s="36" t="s">
        <v>388</v>
      </c>
      <c r="E20" s="36" t="s">
        <v>398</v>
      </c>
      <c r="G20" s="46" t="s">
        <v>6</v>
      </c>
      <c r="H20" s="46" t="s">
        <v>59</v>
      </c>
    </row>
    <row r="21" spans="1:8" ht="45" x14ac:dyDescent="0.25">
      <c r="A21" s="35"/>
      <c r="B21" s="36" t="s">
        <v>354</v>
      </c>
      <c r="C21" s="36" t="s">
        <v>361</v>
      </c>
      <c r="D21" s="43" t="s">
        <v>11</v>
      </c>
      <c r="E21" s="36" t="s">
        <v>399</v>
      </c>
      <c r="G21" s="34" t="s">
        <v>9</v>
      </c>
      <c r="H21" s="34">
        <f>COUNTIF(D5:D49,"Teknik Elektro")</f>
        <v>6</v>
      </c>
    </row>
    <row r="22" spans="1:8" ht="45" x14ac:dyDescent="0.25">
      <c r="A22" s="35"/>
      <c r="B22" s="36" t="s">
        <v>354</v>
      </c>
      <c r="C22" s="36" t="s">
        <v>362</v>
      </c>
      <c r="D22" s="43" t="s">
        <v>11</v>
      </c>
      <c r="E22" s="36" t="s">
        <v>400</v>
      </c>
      <c r="G22" s="34" t="s">
        <v>11</v>
      </c>
      <c r="H22" s="23">
        <f>COUNTIF(D5:D49,"Teknik Mesin")</f>
        <v>5</v>
      </c>
    </row>
    <row r="23" spans="1:8" ht="45" x14ac:dyDescent="0.25">
      <c r="A23" s="35"/>
      <c r="B23" s="36" t="s">
        <v>354</v>
      </c>
      <c r="C23" s="36" t="s">
        <v>363</v>
      </c>
      <c r="D23" s="43" t="s">
        <v>11</v>
      </c>
      <c r="E23" s="36" t="s">
        <v>401</v>
      </c>
      <c r="G23" s="45" t="s">
        <v>343</v>
      </c>
      <c r="H23" s="23">
        <f>COUNTIF(D5:D49,"Teknik Sipil")</f>
        <v>5</v>
      </c>
    </row>
    <row r="24" spans="1:8" ht="45" x14ac:dyDescent="0.25">
      <c r="A24" s="35"/>
      <c r="B24" s="36" t="s">
        <v>354</v>
      </c>
      <c r="C24" s="36" t="s">
        <v>364</v>
      </c>
      <c r="D24" s="36" t="s">
        <v>9</v>
      </c>
      <c r="E24" s="36" t="s">
        <v>402</v>
      </c>
      <c r="G24" s="45" t="s">
        <v>344</v>
      </c>
      <c r="H24" s="23">
        <f>COUNTIF(D5:D49,"Teknik Informatika dan Komputer")</f>
        <v>6</v>
      </c>
    </row>
    <row r="25" spans="1:8" ht="60" x14ac:dyDescent="0.25">
      <c r="A25" s="35"/>
      <c r="B25" s="36" t="s">
        <v>354</v>
      </c>
      <c r="C25" s="36" t="s">
        <v>365</v>
      </c>
      <c r="D25" s="36" t="s">
        <v>9</v>
      </c>
      <c r="E25" s="36" t="s">
        <v>403</v>
      </c>
      <c r="G25" s="45" t="s">
        <v>10</v>
      </c>
      <c r="H25" s="23">
        <f>COUNTIF(D5:D49,"Teknik Grafika dan Penerbitan")</f>
        <v>5</v>
      </c>
    </row>
    <row r="26" spans="1:8" ht="45" x14ac:dyDescent="0.25">
      <c r="A26" s="35"/>
      <c r="B26" s="36" t="s">
        <v>354</v>
      </c>
      <c r="C26" s="36" t="s">
        <v>366</v>
      </c>
      <c r="D26" s="36" t="s">
        <v>9</v>
      </c>
      <c r="E26" s="36" t="s">
        <v>404</v>
      </c>
      <c r="G26" s="45" t="s">
        <v>7</v>
      </c>
      <c r="H26" s="23">
        <f>COUNTIF(D5:D49,"Akuntansi")</f>
        <v>7</v>
      </c>
    </row>
    <row r="27" spans="1:8" ht="45" x14ac:dyDescent="0.25">
      <c r="A27" s="35"/>
      <c r="B27" s="36" t="s">
        <v>354</v>
      </c>
      <c r="C27" s="36" t="s">
        <v>367</v>
      </c>
      <c r="D27" s="36" t="s">
        <v>389</v>
      </c>
      <c r="E27" s="36" t="s">
        <v>405</v>
      </c>
      <c r="G27" s="45" t="s">
        <v>8</v>
      </c>
      <c r="H27" s="23">
        <f>COUNTIF(D5:D49,"Administrasi Niaga")</f>
        <v>4</v>
      </c>
    </row>
    <row r="28" spans="1:8" ht="45" x14ac:dyDescent="0.25">
      <c r="A28" s="35"/>
      <c r="B28" s="36" t="s">
        <v>354</v>
      </c>
      <c r="C28" s="36" t="s">
        <v>368</v>
      </c>
      <c r="D28" s="36" t="s">
        <v>9</v>
      </c>
      <c r="E28" s="36" t="s">
        <v>406</v>
      </c>
      <c r="G28" s="45" t="s">
        <v>389</v>
      </c>
      <c r="H28" s="23">
        <f>COUNTIF(D5:D49,"MTTE")</f>
        <v>1</v>
      </c>
    </row>
    <row r="29" spans="1:8" ht="60" x14ac:dyDescent="0.25">
      <c r="A29" s="35"/>
      <c r="B29" s="36" t="s">
        <v>354</v>
      </c>
      <c r="C29" s="36" t="s">
        <v>369</v>
      </c>
      <c r="D29" s="36" t="s">
        <v>9</v>
      </c>
      <c r="E29" s="36" t="s">
        <v>407</v>
      </c>
      <c r="G29" s="45" t="s">
        <v>391</v>
      </c>
      <c r="H29" s="23">
        <f>COUNTIF(D5:D49,"P3M")</f>
        <v>4</v>
      </c>
    </row>
    <row r="30" spans="1:8" ht="45" x14ac:dyDescent="0.25">
      <c r="A30" s="35"/>
      <c r="B30" s="36" t="s">
        <v>354</v>
      </c>
      <c r="C30" s="36" t="s">
        <v>370</v>
      </c>
      <c r="D30" s="36" t="s">
        <v>10</v>
      </c>
      <c r="E30" s="36" t="s">
        <v>408</v>
      </c>
    </row>
    <row r="31" spans="1:8" ht="45" x14ac:dyDescent="0.25">
      <c r="A31" s="35"/>
      <c r="B31" s="36" t="s">
        <v>354</v>
      </c>
      <c r="C31" s="36" t="s">
        <v>371</v>
      </c>
      <c r="D31" s="36" t="s">
        <v>7</v>
      </c>
      <c r="E31" s="36" t="s">
        <v>409</v>
      </c>
    </row>
    <row r="32" spans="1:8" ht="45" x14ac:dyDescent="0.25">
      <c r="A32" s="35"/>
      <c r="B32" s="36" t="s">
        <v>354</v>
      </c>
      <c r="C32" s="36" t="s">
        <v>372</v>
      </c>
      <c r="D32" s="36" t="s">
        <v>7</v>
      </c>
      <c r="E32" s="36" t="s">
        <v>410</v>
      </c>
    </row>
    <row r="33" spans="1:5" ht="45" x14ac:dyDescent="0.25">
      <c r="A33" s="35"/>
      <c r="B33" s="36" t="s">
        <v>354</v>
      </c>
      <c r="C33" s="36" t="s">
        <v>373</v>
      </c>
      <c r="D33" s="36" t="s">
        <v>7</v>
      </c>
      <c r="E33" s="36" t="s">
        <v>411</v>
      </c>
    </row>
    <row r="34" spans="1:5" ht="60" x14ac:dyDescent="0.25">
      <c r="A34" s="35"/>
      <c r="B34" s="36" t="s">
        <v>354</v>
      </c>
      <c r="C34" s="36" t="s">
        <v>374</v>
      </c>
      <c r="D34" s="36" t="s">
        <v>390</v>
      </c>
      <c r="E34" s="36" t="s">
        <v>412</v>
      </c>
    </row>
    <row r="35" spans="1:5" ht="45" x14ac:dyDescent="0.25">
      <c r="A35" s="35"/>
      <c r="B35" s="36" t="s">
        <v>354</v>
      </c>
      <c r="C35" s="36" t="s">
        <v>375</v>
      </c>
      <c r="D35" s="36" t="s">
        <v>10</v>
      </c>
      <c r="E35" s="36" t="s">
        <v>413</v>
      </c>
    </row>
    <row r="36" spans="1:5" ht="45" x14ac:dyDescent="0.25">
      <c r="A36" s="35"/>
      <c r="B36" s="36" t="s">
        <v>354</v>
      </c>
      <c r="C36" s="36" t="s">
        <v>376</v>
      </c>
      <c r="D36" s="36" t="s">
        <v>10</v>
      </c>
      <c r="E36" s="36" t="s">
        <v>414</v>
      </c>
    </row>
    <row r="37" spans="1:5" ht="45" x14ac:dyDescent="0.25">
      <c r="A37" s="35"/>
      <c r="B37" s="36" t="s">
        <v>354</v>
      </c>
      <c r="C37" s="36" t="s">
        <v>377</v>
      </c>
      <c r="D37" s="36" t="s">
        <v>10</v>
      </c>
      <c r="E37" s="36" t="s">
        <v>415</v>
      </c>
    </row>
    <row r="38" spans="1:5" ht="45" x14ac:dyDescent="0.25">
      <c r="A38" s="35"/>
      <c r="B38" s="36" t="s">
        <v>354</v>
      </c>
      <c r="C38" s="36" t="s">
        <v>378</v>
      </c>
      <c r="D38" s="36" t="s">
        <v>8</v>
      </c>
      <c r="E38" s="36" t="s">
        <v>416</v>
      </c>
    </row>
    <row r="39" spans="1:5" ht="45" x14ac:dyDescent="0.25">
      <c r="A39" s="35"/>
      <c r="B39" s="36" t="s">
        <v>354</v>
      </c>
      <c r="C39" s="36" t="s">
        <v>379</v>
      </c>
      <c r="D39" s="36" t="s">
        <v>8</v>
      </c>
      <c r="E39" s="36" t="s">
        <v>417</v>
      </c>
    </row>
    <row r="40" spans="1:5" ht="45" x14ac:dyDescent="0.25">
      <c r="A40" s="35"/>
      <c r="B40" s="36" t="s">
        <v>354</v>
      </c>
      <c r="C40" s="36" t="s">
        <v>380</v>
      </c>
      <c r="D40" s="36" t="s">
        <v>8</v>
      </c>
      <c r="E40" s="36" t="s">
        <v>418</v>
      </c>
    </row>
    <row r="41" spans="1:5" ht="45" x14ac:dyDescent="0.25">
      <c r="A41" s="35"/>
      <c r="B41" s="36" t="s">
        <v>354</v>
      </c>
      <c r="C41" s="36" t="s">
        <v>381</v>
      </c>
      <c r="D41" s="36" t="s">
        <v>7</v>
      </c>
      <c r="E41" s="36" t="s">
        <v>419</v>
      </c>
    </row>
    <row r="42" spans="1:5" ht="45" x14ac:dyDescent="0.25">
      <c r="A42" s="35"/>
      <c r="B42" s="36" t="s">
        <v>354</v>
      </c>
      <c r="C42" s="36" t="s">
        <v>382</v>
      </c>
      <c r="D42" s="36" t="s">
        <v>7</v>
      </c>
      <c r="E42" s="36" t="s">
        <v>420</v>
      </c>
    </row>
    <row r="43" spans="1:5" ht="45" x14ac:dyDescent="0.25">
      <c r="A43" s="35"/>
      <c r="B43" s="36" t="s">
        <v>354</v>
      </c>
      <c r="C43" s="36" t="s">
        <v>383</v>
      </c>
      <c r="D43" s="36" t="s">
        <v>7</v>
      </c>
      <c r="E43" s="36" t="s">
        <v>421</v>
      </c>
    </row>
    <row r="44" spans="1:5" ht="45" x14ac:dyDescent="0.25">
      <c r="A44" s="35"/>
      <c r="B44" s="36" t="s">
        <v>354</v>
      </c>
      <c r="C44" s="36" t="s">
        <v>384</v>
      </c>
      <c r="D44" s="36" t="s">
        <v>343</v>
      </c>
      <c r="E44" s="36" t="s">
        <v>422</v>
      </c>
    </row>
    <row r="45" spans="1:5" ht="45" x14ac:dyDescent="0.25">
      <c r="A45" s="35"/>
      <c r="B45" s="36" t="s">
        <v>354</v>
      </c>
      <c r="C45" s="36" t="s">
        <v>385</v>
      </c>
      <c r="D45" s="36" t="s">
        <v>343</v>
      </c>
      <c r="E45" s="36" t="s">
        <v>423</v>
      </c>
    </row>
    <row r="46" spans="1:5" ht="45" x14ac:dyDescent="0.25">
      <c r="A46" s="35"/>
      <c r="B46" s="36" t="s">
        <v>354</v>
      </c>
      <c r="C46" s="36" t="s">
        <v>386</v>
      </c>
      <c r="D46" s="36" t="s">
        <v>343</v>
      </c>
      <c r="E46" s="36" t="s">
        <v>424</v>
      </c>
    </row>
    <row r="47" spans="1:5" ht="45" x14ac:dyDescent="0.25">
      <c r="A47" s="35"/>
      <c r="B47" s="36" t="s">
        <v>354</v>
      </c>
      <c r="C47" s="36" t="s">
        <v>387</v>
      </c>
      <c r="D47" s="36" t="s">
        <v>343</v>
      </c>
      <c r="E47" s="36" t="s">
        <v>425</v>
      </c>
    </row>
    <row r="48" spans="1:5" ht="60" x14ac:dyDescent="0.25">
      <c r="A48" s="35"/>
      <c r="B48" s="36" t="s">
        <v>354</v>
      </c>
      <c r="C48" s="36" t="s">
        <v>150</v>
      </c>
      <c r="D48" s="36" t="s">
        <v>391</v>
      </c>
      <c r="E48" s="36" t="s">
        <v>426</v>
      </c>
    </row>
    <row r="49" spans="1:5" ht="45" x14ac:dyDescent="0.25">
      <c r="A49" s="35"/>
      <c r="B49" s="36" t="s">
        <v>354</v>
      </c>
      <c r="C49" s="36" t="s">
        <v>5</v>
      </c>
      <c r="D49" s="36" t="s">
        <v>391</v>
      </c>
      <c r="E49" s="36" t="s">
        <v>427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2021-05-12T10:13:09Z</dcterms:modified>
</cp:coreProperties>
</file>