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DAEE98-4FAF-4608-B502-485C5A52A605}" xr6:coauthVersionLast="47" xr6:coauthVersionMax="47" xr10:uidLastSave="{00000000-0000-0000-0000-000000000000}"/>
  <bookViews>
    <workbookView xWindow="-120" yWindow="-120" windowWidth="29040" windowHeight="15990" activeTab="1" xr2:uid="{009E0151-BA34-45D2-AC09-F3F8C02A2FA7}"/>
  </bookViews>
  <sheets>
    <sheet name="4" sheetId="1" r:id="rId1"/>
    <sheet name="9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4" l="1"/>
  <c r="B43" i="4"/>
  <c r="B44" i="4"/>
  <c r="D24" i="1"/>
  <c r="B25" i="4"/>
  <c r="E33" i="4"/>
  <c r="B21" i="4"/>
  <c r="F22" i="4"/>
  <c r="B36" i="4"/>
  <c r="I48" i="4"/>
  <c r="I47" i="4"/>
  <c r="I46" i="4"/>
  <c r="I45" i="4"/>
  <c r="B32" i="4"/>
  <c r="B5" i="4"/>
  <c r="F2" i="4"/>
  <c r="E12" i="4"/>
  <c r="B15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9" i="1"/>
  <c r="M25" i="1"/>
  <c r="D20" i="1"/>
  <c r="D21" i="1"/>
  <c r="D22" i="1"/>
  <c r="D23" i="1"/>
  <c r="D25" i="1"/>
  <c r="D26" i="1"/>
  <c r="D27" i="1"/>
  <c r="D28" i="1"/>
  <c r="D29" i="1"/>
  <c r="D30" i="1"/>
  <c r="D31" i="1"/>
  <c r="D32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J44" i="4" l="1"/>
  <c r="F44" i="4"/>
</calcChain>
</file>

<file path=xl/sharedStrings.xml><?xml version="1.0" encoding="utf-8"?>
<sst xmlns="http://schemas.openxmlformats.org/spreadsheetml/2006/main" count="170" uniqueCount="57">
  <si>
    <t>Деюитор</t>
  </si>
  <si>
    <t>Вид вклада</t>
  </si>
  <si>
    <t>Процентная ставка</t>
  </si>
  <si>
    <t>Содиков</t>
  </si>
  <si>
    <t>Пенсионный</t>
  </si>
  <si>
    <t>Николенко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</si>
  <si>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</si>
  <si>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</si>
  <si>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</si>
  <si>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</si>
  <si>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</si>
  <si>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</si>
  <si>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Дмитриенко</t>
  </si>
  <si>
    <t>Сидоров</t>
  </si>
  <si>
    <t>Николаев</t>
  </si>
  <si>
    <t>Старков</t>
  </si>
  <si>
    <t>Щпот</t>
  </si>
  <si>
    <t>Краткосрочный</t>
  </si>
  <si>
    <t>Новогодний</t>
  </si>
  <si>
    <t>Долгосрочный</t>
  </si>
  <si>
    <t>Таблица №2</t>
  </si>
  <si>
    <t>Таблица №1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</si>
  <si>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</si>
  <si>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</si>
  <si>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</si>
  <si>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</si>
  <si>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</si>
  <si>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</si>
  <si>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</si>
  <si>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</si>
  <si>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</si>
  <si>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</si>
  <si>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</si>
  <si>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</si>
  <si>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Месяц</t>
  </si>
  <si>
    <t>№</t>
  </si>
  <si>
    <t>Дебитор</t>
  </si>
  <si>
    <t>ставка</t>
  </si>
  <si>
    <t>период</t>
  </si>
  <si>
    <t>выплаты</t>
  </si>
  <si>
    <t>начальный взнос</t>
  </si>
  <si>
    <t>БС</t>
  </si>
  <si>
    <t xml:space="preserve">Процентная ставка </t>
  </si>
  <si>
    <t>Выплаты</t>
  </si>
  <si>
    <t>Сроки выплат</t>
  </si>
  <si>
    <t>нач знач</t>
  </si>
  <si>
    <t>буд знач</t>
  </si>
  <si>
    <t>срок</t>
  </si>
  <si>
    <t>плт</t>
  </si>
  <si>
    <t xml:space="preserve"> 10.2</t>
  </si>
  <si>
    <t xml:space="preserve"> 10.3.1 </t>
  </si>
  <si>
    <t xml:space="preserve"> 10.3.2</t>
  </si>
  <si>
    <t xml:space="preserve"> 10.1</t>
  </si>
  <si>
    <t xml:space="preserve"> 10.3.3</t>
  </si>
  <si>
    <t xml:space="preserve"> 5.2</t>
  </si>
  <si>
    <t xml:space="preserve"> 5.1</t>
  </si>
  <si>
    <t xml:space="preserve">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</si>
</sst>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0" fontId="0" fillId="0" borderId="0" xfId="0" applyNumberFormat="1" applyBorder="1"/>
    <xf numFmtId="10" fontId="0" fillId="0" borderId="14" xfId="0" applyNumberFormat="1" applyBorder="1"/>
    <xf numFmtId="10" fontId="1" fillId="0" borderId="8" xfId="0" applyNumberFormat="1" applyFont="1" applyBorder="1"/>
    <xf numFmtId="10" fontId="1" fillId="0" borderId="14" xfId="0" applyNumberFormat="1" applyFont="1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9" fontId="0" fillId="0" borderId="6" xfId="0" applyNumberFormat="1" applyBorder="1"/>
    <xf numFmtId="165" fontId="0" fillId="0" borderId="14" xfId="0" applyNumberFormat="1" applyBorder="1"/>
    <xf numFmtId="165" fontId="0" fillId="0" borderId="8" xfId="0" applyNumberFormat="1" applyBorder="1"/>
    <xf numFmtId="9" fontId="0" fillId="0" borderId="7" xfId="0" applyNumberFormat="1" applyBorder="1"/>
    <xf numFmtId="9" fontId="0" fillId="0" borderId="10" xfId="0" applyNumberFormat="1" applyBorder="1"/>
    <xf numFmtId="2" fontId="0" fillId="0" borderId="1" xfId="0" applyNumberFormat="1" applyBorder="1"/>
    <xf numFmtId="165" fontId="0" fillId="0" borderId="7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2" fontId="0" fillId="0" borderId="14" xfId="0" applyNumberFormat="1" applyBorder="1"/>
    <xf numFmtId="0" fontId="0" fillId="0" borderId="14" xfId="0" applyBorder="1"/>
    <xf numFmtId="0" fontId="0" fillId="0" borderId="7" xfId="0" applyNumberFormat="1" applyBorder="1"/>
    <xf numFmtId="10" fontId="0" fillId="0" borderId="7" xfId="0" applyNumberFormat="1" applyBorder="1"/>
    <xf numFmtId="0" fontId="0" fillId="0" borderId="10" xfId="0" applyNumberFormat="1" applyBorder="1"/>
    <xf numFmtId="10" fontId="0" fillId="0" borderId="10" xfId="0" applyNumberFormat="1" applyBorder="1"/>
    <xf numFmtId="0" fontId="0" fillId="0" borderId="8" xfId="0" applyNumberFormat="1" applyBorder="1"/>
    <xf numFmtId="0" fontId="0" fillId="0" borderId="14" xfId="0" applyNumberFormat="1" applyBorder="1"/>
    <xf numFmtId="164" fontId="0" fillId="0" borderId="8" xfId="0" applyNumberFormat="1" applyBorder="1"/>
    <xf numFmtId="164" fontId="0" fillId="0" borderId="14" xfId="0" applyNumberFormat="1" applyBorder="1"/>
    <xf numFmtId="0" fontId="0" fillId="0" borderId="6" xfId="0" applyNumberFormat="1" applyBorder="1"/>
    <xf numFmtId="9" fontId="0" fillId="0" borderId="7" xfId="0" applyNumberFormat="1" applyFill="1" applyBorder="1"/>
    <xf numFmtId="9" fontId="0" fillId="0" borderId="10" xfId="0" applyNumberFormat="1" applyFill="1" applyBorder="1"/>
    <xf numFmtId="16" fontId="0" fillId="0" borderId="2" xfId="0" applyNumberFormat="1" applyBorder="1"/>
    <xf numFmtId="0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B016-8187-4671-9514-6F25EC8F9D76}">
  <dimension ref="A1:S32"/>
  <sheetViews>
    <sheetView workbookViewId="0">
      <selection activeCell="L19" sqref="L19:L24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5.28515625" bestFit="1" customWidth="1"/>
    <col min="4" max="4" width="18.42578125" bestFit="1" customWidth="1"/>
    <col min="6" max="6" width="15.28515625" bestFit="1" customWidth="1"/>
    <col min="7" max="7" width="18.42578125" bestFit="1" customWidth="1"/>
    <col min="10" max="10" width="3.140625" bestFit="1" customWidth="1"/>
    <col min="11" max="11" width="12.5703125" bestFit="1" customWidth="1"/>
    <col min="12" max="12" width="15.28515625" bestFit="1" customWidth="1"/>
    <col min="13" max="13" width="18.42578125" bestFit="1" customWidth="1"/>
    <col min="15" max="15" width="18.42578125" bestFit="1" customWidth="1"/>
    <col min="16" max="16" width="14.5703125" bestFit="1" customWidth="1"/>
    <col min="17" max="17" width="15.28515625" bestFit="1" customWidth="1"/>
    <col min="18" max="18" width="12" bestFit="1" customWidth="1"/>
    <col min="19" max="20" width="12.5703125" bestFit="1" customWidth="1"/>
    <col min="21" max="21" width="15.28515625" bestFit="1" customWidth="1"/>
    <col min="22" max="22" width="18.42578125" bestFit="1" customWidth="1"/>
    <col min="24" max="24" width="18.42578125" bestFit="1" customWidth="1"/>
    <col min="25" max="25" width="14.5703125" bestFit="1" customWidth="1"/>
    <col min="26" max="26" width="15.28515625" bestFit="1" customWidth="1"/>
    <col min="27" max="27" width="12" bestFit="1" customWidth="1"/>
    <col min="28" max="28" width="12.5703125" bestFit="1" customWidth="1"/>
  </cols>
  <sheetData>
    <row r="1" spans="1:19" x14ac:dyDescent="0.25">
      <c r="A1" s="49" t="s">
        <v>21</v>
      </c>
      <c r="B1" s="50"/>
      <c r="C1" s="50"/>
      <c r="D1" s="51"/>
      <c r="E1" s="2"/>
      <c r="F1" s="49" t="s">
        <v>20</v>
      </c>
      <c r="G1" s="51"/>
      <c r="J1" s="52" t="s">
        <v>21</v>
      </c>
      <c r="K1" s="53"/>
      <c r="L1" s="53"/>
      <c r="M1" s="54"/>
      <c r="N1" s="2"/>
      <c r="O1" s="49" t="s">
        <v>20</v>
      </c>
      <c r="P1" s="50"/>
      <c r="Q1" s="50"/>
      <c r="R1" s="50"/>
      <c r="S1" s="51"/>
    </row>
    <row r="2" spans="1:19" x14ac:dyDescent="0.25">
      <c r="A2" s="3"/>
      <c r="B2" s="1" t="s">
        <v>0</v>
      </c>
      <c r="C2" s="1" t="s">
        <v>1</v>
      </c>
      <c r="D2" s="5" t="s">
        <v>2</v>
      </c>
      <c r="E2" s="4"/>
      <c r="F2" s="3" t="s">
        <v>1</v>
      </c>
      <c r="G2" s="5" t="s">
        <v>2</v>
      </c>
      <c r="J2" s="3"/>
      <c r="K2" s="1" t="s">
        <v>36</v>
      </c>
      <c r="L2" s="1" t="s">
        <v>1</v>
      </c>
      <c r="M2" s="5" t="s">
        <v>2</v>
      </c>
      <c r="N2" s="4"/>
      <c r="O2" s="3" t="s">
        <v>1</v>
      </c>
      <c r="P2" s="1" t="s">
        <v>19</v>
      </c>
      <c r="Q2" s="1" t="s">
        <v>17</v>
      </c>
      <c r="R2" s="1" t="s">
        <v>18</v>
      </c>
      <c r="S2" s="5" t="s">
        <v>4</v>
      </c>
    </row>
    <row r="3" spans="1:19" ht="15.75" thickBot="1" x14ac:dyDescent="0.3">
      <c r="A3" s="3">
        <v>1</v>
      </c>
      <c r="B3" s="1" t="s">
        <v>3</v>
      </c>
      <c r="C3" s="1" t="s">
        <v>4</v>
      </c>
      <c r="D3" s="14">
        <f>LOOKUP(C3, $F$3:$F$6, $G$3:$G$6)</f>
        <v>0.15</v>
      </c>
      <c r="E3" s="4"/>
      <c r="F3" s="3" t="s">
        <v>19</v>
      </c>
      <c r="G3" s="6">
        <v>0.17</v>
      </c>
      <c r="J3" s="3">
        <v>1</v>
      </c>
      <c r="K3" s="1" t="s">
        <v>3</v>
      </c>
      <c r="L3" s="1" t="s">
        <v>4</v>
      </c>
      <c r="M3" s="6">
        <f t="shared" ref="M3:M15" si="0">HLOOKUP(L3,$P$2:$S$3,2)</f>
        <v>0.15</v>
      </c>
      <c r="N3" s="4"/>
      <c r="O3" s="8" t="s">
        <v>2</v>
      </c>
      <c r="P3" s="16">
        <v>0.17</v>
      </c>
      <c r="Q3" s="16">
        <v>0.09</v>
      </c>
      <c r="R3" s="16">
        <v>0.13</v>
      </c>
      <c r="S3" s="13">
        <v>0.15</v>
      </c>
    </row>
    <row r="4" spans="1:19" x14ac:dyDescent="0.25">
      <c r="A4" s="3">
        <v>2</v>
      </c>
      <c r="B4" s="1" t="s">
        <v>5</v>
      </c>
      <c r="C4" s="1" t="s">
        <v>17</v>
      </c>
      <c r="D4" s="14">
        <f t="shared" ref="D4:D15" si="1">LOOKUP(C4, $F$3:$F$6, $G$3:$G$6)</f>
        <v>0.09</v>
      </c>
      <c r="E4" s="4"/>
      <c r="F4" s="3" t="s">
        <v>17</v>
      </c>
      <c r="G4" s="6">
        <v>0.09</v>
      </c>
      <c r="J4" s="3">
        <v>2</v>
      </c>
      <c r="K4" s="1" t="s">
        <v>5</v>
      </c>
      <c r="L4" s="1" t="s">
        <v>17</v>
      </c>
      <c r="M4" s="6">
        <f t="shared" si="0"/>
        <v>0.09</v>
      </c>
      <c r="N4" s="12"/>
      <c r="O4" s="4"/>
      <c r="P4" s="4"/>
      <c r="Q4" s="4"/>
      <c r="R4" s="4"/>
      <c r="S4" s="7"/>
    </row>
    <row r="5" spans="1:19" x14ac:dyDescent="0.25">
      <c r="A5" s="3">
        <v>3</v>
      </c>
      <c r="B5" s="1" t="s">
        <v>6</v>
      </c>
      <c r="C5" s="1" t="s">
        <v>18</v>
      </c>
      <c r="D5" s="14">
        <f t="shared" si="1"/>
        <v>0.13</v>
      </c>
      <c r="E5" s="4"/>
      <c r="F5" s="3" t="s">
        <v>18</v>
      </c>
      <c r="G5" s="6">
        <v>0.13</v>
      </c>
      <c r="J5" s="3">
        <v>3</v>
      </c>
      <c r="K5" s="1" t="s">
        <v>6</v>
      </c>
      <c r="L5" s="1" t="s">
        <v>18</v>
      </c>
      <c r="M5" s="6">
        <f t="shared" si="0"/>
        <v>0.13</v>
      </c>
      <c r="N5" s="12"/>
      <c r="O5" s="4"/>
      <c r="P5" s="4"/>
      <c r="Q5" s="4"/>
      <c r="R5" s="4"/>
      <c r="S5" s="7"/>
    </row>
    <row r="6" spans="1:19" ht="15.75" thickBot="1" x14ac:dyDescent="0.3">
      <c r="A6" s="3">
        <v>4</v>
      </c>
      <c r="B6" s="1" t="s">
        <v>7</v>
      </c>
      <c r="C6" s="1" t="s">
        <v>17</v>
      </c>
      <c r="D6" s="14">
        <f t="shared" si="1"/>
        <v>0.09</v>
      </c>
      <c r="E6" s="4"/>
      <c r="F6" s="8" t="s">
        <v>4</v>
      </c>
      <c r="G6" s="13">
        <v>0.15</v>
      </c>
      <c r="J6" s="3">
        <v>4</v>
      </c>
      <c r="K6" s="1" t="s">
        <v>7</v>
      </c>
      <c r="L6" s="1" t="s">
        <v>17</v>
      </c>
      <c r="M6" s="6">
        <f t="shared" si="0"/>
        <v>0.09</v>
      </c>
      <c r="N6" s="12"/>
      <c r="O6" s="4"/>
      <c r="P6" s="4"/>
      <c r="Q6" s="4"/>
      <c r="R6" s="4"/>
      <c r="S6" s="7"/>
    </row>
    <row r="7" spans="1:19" x14ac:dyDescent="0.25">
      <c r="A7" s="3">
        <v>5</v>
      </c>
      <c r="B7" s="1" t="s">
        <v>8</v>
      </c>
      <c r="C7" s="1" t="s">
        <v>19</v>
      </c>
      <c r="D7" s="14">
        <f t="shared" si="1"/>
        <v>0.17</v>
      </c>
      <c r="E7" s="4"/>
      <c r="F7" s="4"/>
      <c r="G7" s="7"/>
      <c r="J7" s="3">
        <v>5</v>
      </c>
      <c r="K7" s="1" t="s">
        <v>8</v>
      </c>
      <c r="L7" s="1" t="s">
        <v>19</v>
      </c>
      <c r="M7" s="6">
        <f t="shared" si="0"/>
        <v>0.17</v>
      </c>
      <c r="N7" s="12"/>
      <c r="O7" s="4"/>
      <c r="P7" s="4"/>
      <c r="Q7" s="4"/>
      <c r="R7" s="4"/>
      <c r="S7" s="7"/>
    </row>
    <row r="8" spans="1:19" x14ac:dyDescent="0.25">
      <c r="A8" s="3">
        <v>6</v>
      </c>
      <c r="B8" s="1" t="s">
        <v>9</v>
      </c>
      <c r="C8" s="1" t="s">
        <v>4</v>
      </c>
      <c r="D8" s="14">
        <f t="shared" si="1"/>
        <v>0.15</v>
      </c>
      <c r="E8" s="4"/>
      <c r="F8" s="4"/>
      <c r="G8" s="7"/>
      <c r="J8" s="3">
        <v>6</v>
      </c>
      <c r="K8" s="1" t="s">
        <v>9</v>
      </c>
      <c r="L8" s="1" t="s">
        <v>4</v>
      </c>
      <c r="M8" s="6">
        <f t="shared" si="0"/>
        <v>0.15</v>
      </c>
      <c r="N8" s="12"/>
      <c r="O8" s="4"/>
      <c r="P8" s="4"/>
      <c r="Q8" s="4"/>
      <c r="R8" s="4"/>
      <c r="S8" s="7"/>
    </row>
    <row r="9" spans="1:19" x14ac:dyDescent="0.25">
      <c r="A9" s="3">
        <v>7</v>
      </c>
      <c r="B9" s="1" t="s">
        <v>10</v>
      </c>
      <c r="C9" s="1" t="s">
        <v>18</v>
      </c>
      <c r="D9" s="14">
        <f t="shared" si="1"/>
        <v>0.13</v>
      </c>
      <c r="E9" s="4"/>
      <c r="F9" s="4"/>
      <c r="G9" s="7"/>
      <c r="J9" s="3">
        <v>7</v>
      </c>
      <c r="K9" s="1" t="s">
        <v>10</v>
      </c>
      <c r="L9" s="1" t="s">
        <v>18</v>
      </c>
      <c r="M9" s="6">
        <f t="shared" si="0"/>
        <v>0.13</v>
      </c>
      <c r="N9" s="12"/>
      <c r="O9" s="4"/>
      <c r="P9" s="4"/>
      <c r="Q9" s="4"/>
      <c r="R9" s="4"/>
      <c r="S9" s="7"/>
    </row>
    <row r="10" spans="1:19" x14ac:dyDescent="0.25">
      <c r="A10" s="3">
        <v>8</v>
      </c>
      <c r="B10" s="1" t="s">
        <v>11</v>
      </c>
      <c r="C10" s="1" t="s">
        <v>19</v>
      </c>
      <c r="D10" s="14">
        <f t="shared" si="1"/>
        <v>0.17</v>
      </c>
      <c r="E10" s="4"/>
      <c r="F10" s="4"/>
      <c r="G10" s="7"/>
      <c r="J10" s="3">
        <v>8</v>
      </c>
      <c r="K10" s="1" t="s">
        <v>11</v>
      </c>
      <c r="L10" s="1" t="s">
        <v>19</v>
      </c>
      <c r="M10" s="6">
        <f t="shared" si="0"/>
        <v>0.17</v>
      </c>
      <c r="N10" s="12"/>
      <c r="O10" s="4"/>
      <c r="P10" s="4"/>
      <c r="Q10" s="4"/>
      <c r="R10" s="4"/>
      <c r="S10" s="7"/>
    </row>
    <row r="11" spans="1:19" x14ac:dyDescent="0.25">
      <c r="A11" s="3">
        <v>9</v>
      </c>
      <c r="B11" s="1" t="s">
        <v>12</v>
      </c>
      <c r="C11" s="1" t="s">
        <v>4</v>
      </c>
      <c r="D11" s="14">
        <f t="shared" si="1"/>
        <v>0.15</v>
      </c>
      <c r="E11" s="4"/>
      <c r="F11" s="4"/>
      <c r="G11" s="7"/>
      <c r="J11" s="3">
        <v>9</v>
      </c>
      <c r="K11" s="1" t="s">
        <v>12</v>
      </c>
      <c r="L11" s="1" t="s">
        <v>4</v>
      </c>
      <c r="M11" s="6">
        <f t="shared" si="0"/>
        <v>0.15</v>
      </c>
      <c r="N11" s="12"/>
      <c r="O11" s="4"/>
      <c r="P11" s="4"/>
      <c r="Q11" s="4"/>
      <c r="R11" s="4"/>
      <c r="S11" s="7"/>
    </row>
    <row r="12" spans="1:19" x14ac:dyDescent="0.25">
      <c r="A12" s="3">
        <v>10</v>
      </c>
      <c r="B12" s="1" t="s">
        <v>13</v>
      </c>
      <c r="C12" s="1" t="s">
        <v>4</v>
      </c>
      <c r="D12" s="14">
        <f t="shared" si="1"/>
        <v>0.15</v>
      </c>
      <c r="E12" s="4"/>
      <c r="F12" s="4"/>
      <c r="G12" s="7"/>
      <c r="J12" s="3">
        <v>10</v>
      </c>
      <c r="K12" s="1" t="s">
        <v>13</v>
      </c>
      <c r="L12" s="1" t="s">
        <v>4</v>
      </c>
      <c r="M12" s="6">
        <f t="shared" si="0"/>
        <v>0.15</v>
      </c>
      <c r="N12" s="12"/>
      <c r="O12" s="4"/>
      <c r="P12" s="4"/>
      <c r="Q12" s="4"/>
      <c r="R12" s="4"/>
      <c r="S12" s="7"/>
    </row>
    <row r="13" spans="1:19" x14ac:dyDescent="0.25">
      <c r="A13" s="3">
        <v>11</v>
      </c>
      <c r="B13" s="1" t="s">
        <v>14</v>
      </c>
      <c r="C13" s="1" t="s">
        <v>18</v>
      </c>
      <c r="D13" s="14">
        <f t="shared" si="1"/>
        <v>0.13</v>
      </c>
      <c r="E13" s="4"/>
      <c r="F13" s="4"/>
      <c r="G13" s="7"/>
      <c r="J13" s="3">
        <v>11</v>
      </c>
      <c r="K13" s="1" t="s">
        <v>14</v>
      </c>
      <c r="L13" s="1" t="s">
        <v>18</v>
      </c>
      <c r="M13" s="6">
        <f t="shared" si="0"/>
        <v>0.13</v>
      </c>
      <c r="N13" s="12"/>
      <c r="O13" s="4"/>
      <c r="P13" s="4"/>
      <c r="Q13" s="4"/>
      <c r="R13" s="4"/>
      <c r="S13" s="7"/>
    </row>
    <row r="14" spans="1:19" ht="15.75" thickBot="1" x14ac:dyDescent="0.3">
      <c r="A14" s="3">
        <v>12</v>
      </c>
      <c r="B14" s="1" t="s">
        <v>15</v>
      </c>
      <c r="C14" s="1" t="s">
        <v>19</v>
      </c>
      <c r="D14" s="14">
        <f t="shared" si="1"/>
        <v>0.17</v>
      </c>
      <c r="E14" s="4"/>
      <c r="F14" s="4"/>
      <c r="G14" s="7"/>
      <c r="J14" s="3">
        <v>12</v>
      </c>
      <c r="K14" s="1" t="s">
        <v>15</v>
      </c>
      <c r="L14" s="1" t="s">
        <v>19</v>
      </c>
      <c r="M14" s="6">
        <f t="shared" si="0"/>
        <v>0.17</v>
      </c>
      <c r="N14" s="12"/>
      <c r="O14" s="4"/>
      <c r="P14" s="4"/>
      <c r="Q14" s="4"/>
      <c r="R14" s="4"/>
      <c r="S14" s="7"/>
    </row>
    <row r="15" spans="1:19" ht="15.75" thickBot="1" x14ac:dyDescent="0.3">
      <c r="A15" s="8">
        <v>13</v>
      </c>
      <c r="B15" s="9" t="s">
        <v>16</v>
      </c>
      <c r="C15" s="9" t="s">
        <v>17</v>
      </c>
      <c r="D15" s="15">
        <f t="shared" si="1"/>
        <v>0.09</v>
      </c>
      <c r="E15" s="10"/>
      <c r="F15" s="10"/>
      <c r="G15" s="22" t="s">
        <v>55</v>
      </c>
      <c r="J15" s="8">
        <v>13</v>
      </c>
      <c r="K15" s="9" t="s">
        <v>16</v>
      </c>
      <c r="L15" s="9" t="s">
        <v>17</v>
      </c>
      <c r="M15" s="13">
        <f t="shared" si="0"/>
        <v>0.09</v>
      </c>
      <c r="N15" s="12"/>
      <c r="O15" s="4"/>
      <c r="P15" s="4"/>
      <c r="Q15" s="4"/>
      <c r="R15" s="4"/>
      <c r="S15" s="7"/>
    </row>
    <row r="16" spans="1:19" x14ac:dyDescent="0.25">
      <c r="J16" s="21"/>
      <c r="K16" s="4"/>
      <c r="L16" s="4"/>
      <c r="M16" s="4"/>
      <c r="N16" s="4"/>
      <c r="O16" s="4"/>
      <c r="P16" s="4"/>
      <c r="Q16" s="4"/>
      <c r="R16" s="4"/>
      <c r="S16" s="7"/>
    </row>
    <row r="17" spans="1:19" ht="15.75" thickBot="1" x14ac:dyDescent="0.3">
      <c r="J17" s="21"/>
      <c r="K17" s="4"/>
      <c r="L17" s="4"/>
      <c r="M17" s="4"/>
      <c r="N17" s="4"/>
      <c r="O17" s="4"/>
      <c r="P17" s="4"/>
      <c r="Q17" s="4"/>
      <c r="R17" s="4"/>
      <c r="S17" s="7"/>
    </row>
    <row r="18" spans="1:19" x14ac:dyDescent="0.25">
      <c r="A18" s="49" t="s">
        <v>21</v>
      </c>
      <c r="B18" s="50"/>
      <c r="C18" s="50"/>
      <c r="D18" s="51"/>
      <c r="E18" s="2"/>
      <c r="F18" s="49" t="s">
        <v>20</v>
      </c>
      <c r="G18" s="51"/>
      <c r="J18" s="18" t="s">
        <v>35</v>
      </c>
      <c r="K18" s="19" t="s">
        <v>34</v>
      </c>
      <c r="L18" s="19" t="s">
        <v>35</v>
      </c>
      <c r="M18" s="20" t="s">
        <v>34</v>
      </c>
      <c r="N18" s="4"/>
      <c r="O18" s="4"/>
      <c r="P18" s="4"/>
      <c r="Q18" s="4"/>
      <c r="R18" s="4"/>
      <c r="S18" s="7"/>
    </row>
    <row r="19" spans="1:19" x14ac:dyDescent="0.25">
      <c r="A19" s="3"/>
      <c r="B19" s="1" t="s">
        <v>0</v>
      </c>
      <c r="C19" s="1" t="s">
        <v>1</v>
      </c>
      <c r="D19" s="5" t="s">
        <v>2</v>
      </c>
      <c r="E19" s="4"/>
      <c r="F19" s="3" t="s">
        <v>1</v>
      </c>
      <c r="G19" s="5" t="s">
        <v>2</v>
      </c>
      <c r="J19" s="3">
        <v>1</v>
      </c>
      <c r="K19" s="1" t="s">
        <v>22</v>
      </c>
      <c r="L19" s="55">
        <v>11</v>
      </c>
      <c r="M19" s="59" t="str">
        <f>VLOOKUP(L19,$J$19:$K$30,2)</f>
        <v>ноя</v>
      </c>
      <c r="N19" s="4"/>
      <c r="O19" s="4"/>
      <c r="P19" s="4"/>
      <c r="Q19" s="4"/>
      <c r="R19" s="4"/>
      <c r="S19" s="7"/>
    </row>
    <row r="20" spans="1:19" x14ac:dyDescent="0.25">
      <c r="A20" s="3">
        <v>1</v>
      </c>
      <c r="B20" s="1" t="s">
        <v>3</v>
      </c>
      <c r="C20" s="1" t="s">
        <v>4</v>
      </c>
      <c r="D20" s="6">
        <f t="shared" ref="D20:D32" si="2">VLOOKUP(C20,$F$20:$G$23,2)</f>
        <v>0.15</v>
      </c>
      <c r="E20" s="4"/>
      <c r="F20" s="3" t="s">
        <v>19</v>
      </c>
      <c r="G20" s="6">
        <v>0.17</v>
      </c>
      <c r="J20" s="3">
        <v>2</v>
      </c>
      <c r="K20" s="1" t="s">
        <v>23</v>
      </c>
      <c r="L20" s="56"/>
      <c r="M20" s="60"/>
      <c r="N20" s="4"/>
      <c r="O20" s="4"/>
      <c r="P20" s="4"/>
      <c r="Q20" s="4"/>
      <c r="R20" s="4"/>
      <c r="S20" s="7"/>
    </row>
    <row r="21" spans="1:19" x14ac:dyDescent="0.25">
      <c r="A21" s="3">
        <v>2</v>
      </c>
      <c r="B21" s="1" t="s">
        <v>5</v>
      </c>
      <c r="C21" s="1" t="s">
        <v>17</v>
      </c>
      <c r="D21" s="6">
        <f t="shared" si="2"/>
        <v>0.09</v>
      </c>
      <c r="E21" s="12"/>
      <c r="F21" s="3" t="s">
        <v>17</v>
      </c>
      <c r="G21" s="6">
        <v>0.09</v>
      </c>
      <c r="J21" s="3">
        <v>3</v>
      </c>
      <c r="K21" s="1" t="s">
        <v>24</v>
      </c>
      <c r="L21" s="56"/>
      <c r="M21" s="60"/>
      <c r="N21" s="4"/>
      <c r="O21" s="4"/>
      <c r="P21" s="4"/>
      <c r="Q21" s="4"/>
      <c r="R21" s="4"/>
      <c r="S21" s="7"/>
    </row>
    <row r="22" spans="1:19" x14ac:dyDescent="0.25">
      <c r="A22" s="3">
        <v>3</v>
      </c>
      <c r="B22" s="1" t="s">
        <v>6</v>
      </c>
      <c r="C22" s="1" t="s">
        <v>18</v>
      </c>
      <c r="D22" s="6">
        <f t="shared" si="2"/>
        <v>0.13</v>
      </c>
      <c r="E22" s="12"/>
      <c r="F22" s="3" t="s">
        <v>18</v>
      </c>
      <c r="G22" s="6">
        <v>0.13</v>
      </c>
      <c r="J22" s="3">
        <v>4</v>
      </c>
      <c r="K22" s="1" t="s">
        <v>25</v>
      </c>
      <c r="L22" s="56"/>
      <c r="M22" s="60"/>
      <c r="N22" s="4"/>
      <c r="O22" s="4"/>
      <c r="P22" s="4"/>
      <c r="Q22" s="4"/>
      <c r="R22" s="4"/>
      <c r="S22" s="7"/>
    </row>
    <row r="23" spans="1:19" ht="15.75" thickBot="1" x14ac:dyDescent="0.3">
      <c r="A23" s="3">
        <v>4</v>
      </c>
      <c r="B23" s="1" t="s">
        <v>7</v>
      </c>
      <c r="C23" s="1" t="s">
        <v>17</v>
      </c>
      <c r="D23" s="6">
        <f t="shared" si="2"/>
        <v>0.09</v>
      </c>
      <c r="E23" s="12"/>
      <c r="F23" s="8" t="s">
        <v>4</v>
      </c>
      <c r="G23" s="13">
        <v>0.15</v>
      </c>
      <c r="J23" s="3">
        <v>5</v>
      </c>
      <c r="K23" s="1" t="s">
        <v>26</v>
      </c>
      <c r="L23" s="56"/>
      <c r="M23" s="60"/>
      <c r="N23" s="4"/>
      <c r="O23" s="4"/>
      <c r="P23" s="4"/>
      <c r="Q23" s="4"/>
      <c r="R23" s="4"/>
      <c r="S23" s="7"/>
    </row>
    <row r="24" spans="1:19" x14ac:dyDescent="0.25">
      <c r="A24" s="3">
        <v>5</v>
      </c>
      <c r="B24" s="1" t="s">
        <v>8</v>
      </c>
      <c r="C24" s="1" t="s">
        <v>19</v>
      </c>
      <c r="D24" s="6">
        <f>VLOOKUP(C24,$F$20:$G$23,2)</f>
        <v>0.17</v>
      </c>
      <c r="E24" s="12"/>
      <c r="F24" s="4"/>
      <c r="G24" s="7"/>
      <c r="J24" s="3">
        <v>6</v>
      </c>
      <c r="K24" s="1" t="s">
        <v>27</v>
      </c>
      <c r="L24" s="57"/>
      <c r="M24" s="62"/>
      <c r="N24" s="4"/>
      <c r="O24" s="4"/>
      <c r="P24" s="4"/>
      <c r="Q24" s="4"/>
      <c r="R24" s="4"/>
      <c r="S24" s="7"/>
    </row>
    <row r="25" spans="1:19" x14ac:dyDescent="0.25">
      <c r="A25" s="3">
        <v>6</v>
      </c>
      <c r="B25" s="1" t="s">
        <v>9</v>
      </c>
      <c r="C25" s="1" t="s">
        <v>4</v>
      </c>
      <c r="D25" s="6">
        <f t="shared" si="2"/>
        <v>0.15</v>
      </c>
      <c r="E25" s="12"/>
      <c r="F25" s="4"/>
      <c r="G25" s="7"/>
      <c r="J25" s="3">
        <v>7</v>
      </c>
      <c r="K25" s="1" t="s">
        <v>28</v>
      </c>
      <c r="L25" s="55">
        <v>2</v>
      </c>
      <c r="M25" s="59" t="str">
        <f>LOOKUP(L25,$J$19:$J$30,$K$19:$K$30)</f>
        <v>фев</v>
      </c>
      <c r="N25" s="4"/>
      <c r="O25" s="4"/>
      <c r="P25" s="4"/>
      <c r="Q25" s="4"/>
      <c r="R25" s="4"/>
      <c r="S25" s="7"/>
    </row>
    <row r="26" spans="1:19" x14ac:dyDescent="0.25">
      <c r="A26" s="3">
        <v>7</v>
      </c>
      <c r="B26" s="1" t="s">
        <v>10</v>
      </c>
      <c r="C26" s="1" t="s">
        <v>18</v>
      </c>
      <c r="D26" s="6">
        <f t="shared" si="2"/>
        <v>0.13</v>
      </c>
      <c r="E26" s="12"/>
      <c r="F26" s="4"/>
      <c r="G26" s="7"/>
      <c r="J26" s="3">
        <v>8</v>
      </c>
      <c r="K26" s="1" t="s">
        <v>29</v>
      </c>
      <c r="L26" s="56"/>
      <c r="M26" s="60"/>
      <c r="N26" s="4"/>
      <c r="O26" s="4"/>
      <c r="P26" s="4"/>
      <c r="Q26" s="4"/>
      <c r="R26" s="4"/>
      <c r="S26" s="7"/>
    </row>
    <row r="27" spans="1:19" x14ac:dyDescent="0.25">
      <c r="A27" s="3">
        <v>8</v>
      </c>
      <c r="B27" s="1" t="s">
        <v>11</v>
      </c>
      <c r="C27" s="1" t="s">
        <v>19</v>
      </c>
      <c r="D27" s="6">
        <f t="shared" si="2"/>
        <v>0.17</v>
      </c>
      <c r="E27" s="12"/>
      <c r="F27" s="4"/>
      <c r="G27" s="7"/>
      <c r="J27" s="3">
        <v>9</v>
      </c>
      <c r="K27" s="1" t="s">
        <v>30</v>
      </c>
      <c r="L27" s="56"/>
      <c r="M27" s="60"/>
      <c r="N27" s="4"/>
      <c r="O27" s="4"/>
      <c r="P27" s="4"/>
      <c r="Q27" s="4"/>
      <c r="R27" s="4"/>
      <c r="S27" s="7"/>
    </row>
    <row r="28" spans="1:19" x14ac:dyDescent="0.25">
      <c r="A28" s="3">
        <v>9</v>
      </c>
      <c r="B28" s="1" t="s">
        <v>12</v>
      </c>
      <c r="C28" s="1" t="s">
        <v>4</v>
      </c>
      <c r="D28" s="6">
        <f t="shared" si="2"/>
        <v>0.15</v>
      </c>
      <c r="E28" s="12"/>
      <c r="F28" s="4"/>
      <c r="G28" s="7"/>
      <c r="J28" s="3">
        <v>10</v>
      </c>
      <c r="K28" s="1" t="s">
        <v>31</v>
      </c>
      <c r="L28" s="56"/>
      <c r="M28" s="60"/>
      <c r="N28" s="4"/>
      <c r="O28" s="4"/>
      <c r="P28" s="4"/>
      <c r="Q28" s="4"/>
      <c r="R28" s="4"/>
      <c r="S28" s="7"/>
    </row>
    <row r="29" spans="1:19" ht="15.75" thickBot="1" x14ac:dyDescent="0.3">
      <c r="A29" s="3">
        <v>10</v>
      </c>
      <c r="B29" s="1" t="s">
        <v>13</v>
      </c>
      <c r="C29" s="1" t="s">
        <v>4</v>
      </c>
      <c r="D29" s="6">
        <f t="shared" si="2"/>
        <v>0.15</v>
      </c>
      <c r="E29" s="12"/>
      <c r="F29" s="4"/>
      <c r="G29" s="7"/>
      <c r="J29" s="3">
        <v>11</v>
      </c>
      <c r="K29" s="1" t="s">
        <v>32</v>
      </c>
      <c r="L29" s="56"/>
      <c r="M29" s="60"/>
      <c r="N29" s="4"/>
      <c r="O29" s="4"/>
      <c r="P29" s="4"/>
      <c r="Q29" s="4"/>
      <c r="R29" s="4"/>
      <c r="S29" s="7"/>
    </row>
    <row r="30" spans="1:19" ht="15.75" thickBot="1" x14ac:dyDescent="0.3">
      <c r="A30" s="3">
        <v>11</v>
      </c>
      <c r="B30" s="1" t="s">
        <v>14</v>
      </c>
      <c r="C30" s="1" t="s">
        <v>18</v>
      </c>
      <c r="D30" s="6">
        <f t="shared" si="2"/>
        <v>0.13</v>
      </c>
      <c r="E30" s="12"/>
      <c r="F30" s="4"/>
      <c r="G30" s="7"/>
      <c r="J30" s="8">
        <v>12</v>
      </c>
      <c r="K30" s="9" t="s">
        <v>33</v>
      </c>
      <c r="L30" s="58"/>
      <c r="M30" s="61"/>
      <c r="N30" s="10"/>
      <c r="O30" s="10"/>
      <c r="P30" s="10"/>
      <c r="Q30" s="10"/>
      <c r="R30" s="10"/>
      <c r="S30" s="22" t="s">
        <v>56</v>
      </c>
    </row>
    <row r="31" spans="1:19" ht="15.75" thickBot="1" x14ac:dyDescent="0.3">
      <c r="A31" s="3">
        <v>12</v>
      </c>
      <c r="B31" s="1" t="s">
        <v>15</v>
      </c>
      <c r="C31" s="1" t="s">
        <v>19</v>
      </c>
      <c r="D31" s="6">
        <f t="shared" si="2"/>
        <v>0.17</v>
      </c>
      <c r="E31" s="12"/>
      <c r="F31" s="4"/>
      <c r="G31" s="7"/>
    </row>
    <row r="32" spans="1:19" ht="15.75" thickBot="1" x14ac:dyDescent="0.3">
      <c r="A32" s="8">
        <v>13</v>
      </c>
      <c r="B32" s="9" t="s">
        <v>16</v>
      </c>
      <c r="C32" s="9" t="s">
        <v>17</v>
      </c>
      <c r="D32" s="13">
        <f t="shared" si="2"/>
        <v>0.09</v>
      </c>
      <c r="E32" s="17"/>
      <c r="F32" s="10"/>
      <c r="G32" s="22" t="s">
        <v>54</v>
      </c>
    </row>
  </sheetData>
  <mergeCells count="10">
    <mergeCell ref="L19:L24"/>
    <mergeCell ref="L25:L30"/>
    <mergeCell ref="M25:M30"/>
    <mergeCell ref="M19:M24"/>
    <mergeCell ref="A1:D1"/>
    <mergeCell ref="F1:G1"/>
    <mergeCell ref="A18:D18"/>
    <mergeCell ref="F18:G18"/>
    <mergeCell ref="O1:S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77A9-BE4F-413C-A59E-5C55F583770A}">
  <dimension ref="A1:P50"/>
  <sheetViews>
    <sheetView tabSelected="1" workbookViewId="0">
      <selection activeCell="B47" sqref="B47"/>
    </sheetView>
  </sheetViews>
  <sheetFormatPr defaultRowHeight="15" x14ac:dyDescent="0.25"/>
  <cols>
    <col min="1" max="1" width="16.5703125" bestFit="1" customWidth="1"/>
    <col min="2" max="2" width="12" bestFit="1" customWidth="1"/>
    <col min="5" max="5" width="18.85546875" bestFit="1" customWidth="1"/>
    <col min="6" max="11" width="12" bestFit="1" customWidth="1"/>
    <col min="13" max="13" width="5" bestFit="1" customWidth="1"/>
    <col min="14" max="14" width="23.28515625" bestFit="1" customWidth="1"/>
    <col min="15" max="15" width="5" bestFit="1" customWidth="1"/>
  </cols>
  <sheetData>
    <row r="1" spans="1:16" x14ac:dyDescent="0.25">
      <c r="A1" s="18" t="s">
        <v>37</v>
      </c>
      <c r="B1" s="25">
        <v>0.12</v>
      </c>
      <c r="C1" s="2"/>
      <c r="D1" s="2"/>
      <c r="E1" s="18" t="s">
        <v>42</v>
      </c>
      <c r="F1" s="20" t="s">
        <v>43</v>
      </c>
      <c r="G1" s="23"/>
      <c r="N1" s="4"/>
      <c r="O1" s="4"/>
      <c r="P1" s="4"/>
    </row>
    <row r="2" spans="1:16" x14ac:dyDescent="0.25">
      <c r="A2" s="3" t="s">
        <v>38</v>
      </c>
      <c r="B2" s="5">
        <v>6</v>
      </c>
      <c r="C2" s="4"/>
      <c r="D2" s="4"/>
      <c r="E2" s="3"/>
      <c r="F2" s="27">
        <f>FV(B1,B2,B3,B4,1)</f>
        <v>18958.125154304013</v>
      </c>
      <c r="G2" s="7"/>
      <c r="N2" s="4"/>
      <c r="O2" s="4"/>
      <c r="P2" s="4"/>
    </row>
    <row r="3" spans="1:16" x14ac:dyDescent="0.25">
      <c r="A3" s="3" t="s">
        <v>39</v>
      </c>
      <c r="B3" s="5">
        <v>-1000</v>
      </c>
      <c r="C3" s="4"/>
      <c r="D3" s="4"/>
      <c r="E3" s="28">
        <v>0.08</v>
      </c>
      <c r="F3" s="27">
        <f t="dataTable" ref="F3:F6" dt2D="0" dtr="0" r1="B1"/>
        <v>15857.174974464011</v>
      </c>
      <c r="G3" s="7"/>
      <c r="N3" s="4"/>
      <c r="O3" s="4"/>
      <c r="P3" s="4"/>
    </row>
    <row r="4" spans="1:16" x14ac:dyDescent="0.25">
      <c r="A4" s="3" t="s">
        <v>40</v>
      </c>
      <c r="B4" s="5">
        <v>-5000</v>
      </c>
      <c r="C4" s="4"/>
      <c r="D4" s="4"/>
      <c r="E4" s="28">
        <v>0.09</v>
      </c>
      <c r="F4" s="27">
        <v>16585.935229946012</v>
      </c>
      <c r="G4" s="7"/>
      <c r="N4" s="4"/>
      <c r="O4" s="4"/>
      <c r="P4" s="4"/>
    </row>
    <row r="5" spans="1:16" ht="15.75" thickBot="1" x14ac:dyDescent="0.3">
      <c r="A5" s="8" t="s">
        <v>41</v>
      </c>
      <c r="B5" s="26">
        <f>FV(B1,B2,B3,B4,1)</f>
        <v>18958.125154304013</v>
      </c>
      <c r="C5" s="4"/>
      <c r="D5" s="4"/>
      <c r="E5" s="28">
        <v>0.1</v>
      </c>
      <c r="F5" s="27">
        <v>17344.976000000013</v>
      </c>
      <c r="G5" s="7"/>
      <c r="N5" s="4"/>
      <c r="O5" s="4"/>
      <c r="P5" s="4"/>
    </row>
    <row r="6" spans="1:16" ht="15.75" thickBot="1" x14ac:dyDescent="0.3">
      <c r="A6" s="21"/>
      <c r="B6" s="4"/>
      <c r="C6" s="4"/>
      <c r="D6" s="4"/>
      <c r="E6" s="29">
        <v>0.11</v>
      </c>
      <c r="F6" s="26">
        <v>18135.346878066011</v>
      </c>
      <c r="G6" s="7"/>
      <c r="N6" s="4"/>
      <c r="O6" s="4"/>
      <c r="P6" s="4"/>
    </row>
    <row r="7" spans="1:16" ht="15.75" thickBot="1" x14ac:dyDescent="0.3">
      <c r="A7" s="21"/>
      <c r="B7" s="4"/>
      <c r="C7" s="4"/>
      <c r="D7" s="4"/>
      <c r="E7" s="4"/>
      <c r="F7" s="4"/>
      <c r="G7" s="7"/>
      <c r="N7" s="4"/>
      <c r="O7" s="4"/>
      <c r="P7" s="4"/>
    </row>
    <row r="8" spans="1:16" ht="15.75" thickBot="1" x14ac:dyDescent="0.3">
      <c r="A8" s="24"/>
      <c r="B8" s="10"/>
      <c r="C8" s="10"/>
      <c r="D8" s="10"/>
      <c r="E8" s="10"/>
      <c r="F8" s="10"/>
      <c r="G8" s="48" t="s">
        <v>52</v>
      </c>
      <c r="N8" s="4"/>
      <c r="O8" s="4"/>
      <c r="P8" s="4"/>
    </row>
    <row r="9" spans="1:16" x14ac:dyDescent="0.25">
      <c r="N9" s="4"/>
      <c r="O9" s="4"/>
      <c r="P9" s="4"/>
    </row>
    <row r="10" spans="1:16" ht="15.75" thickBot="1" x14ac:dyDescent="0.3"/>
    <row r="11" spans="1:16" x14ac:dyDescent="0.25">
      <c r="A11" s="18" t="s">
        <v>37</v>
      </c>
      <c r="B11" s="25">
        <v>0.12</v>
      </c>
      <c r="C11" s="2"/>
      <c r="D11" s="2"/>
      <c r="E11" s="18" t="s">
        <v>42</v>
      </c>
      <c r="F11" s="50" t="s">
        <v>44</v>
      </c>
      <c r="G11" s="50"/>
      <c r="H11" s="50"/>
      <c r="I11" s="50"/>
      <c r="J11" s="50"/>
      <c r="K11" s="51"/>
      <c r="L11" s="2"/>
      <c r="M11" s="23"/>
    </row>
    <row r="12" spans="1:16" x14ac:dyDescent="0.25">
      <c r="A12" s="3" t="s">
        <v>38</v>
      </c>
      <c r="B12" s="5">
        <v>6</v>
      </c>
      <c r="C12" s="4"/>
      <c r="D12" s="4"/>
      <c r="E12" s="31">
        <f>FV(B11,B12,B13,B14,1)</f>
        <v>18958.125154304013</v>
      </c>
      <c r="F12" s="1">
        <v>7</v>
      </c>
      <c r="G12" s="1">
        <v>8</v>
      </c>
      <c r="H12" s="1">
        <v>9</v>
      </c>
      <c r="I12" s="1">
        <v>10</v>
      </c>
      <c r="J12" s="1">
        <v>11</v>
      </c>
      <c r="K12" s="5">
        <v>12</v>
      </c>
      <c r="L12" s="4"/>
      <c r="M12" s="7"/>
    </row>
    <row r="13" spans="1:16" x14ac:dyDescent="0.25">
      <c r="A13" s="3" t="s">
        <v>39</v>
      </c>
      <c r="B13" s="5">
        <v>-1000</v>
      </c>
      <c r="C13" s="4"/>
      <c r="D13" s="4"/>
      <c r="E13" s="28">
        <v>0.08</v>
      </c>
      <c r="F13" s="30">
        <f t="dataTable" ref="F13:K16" dt2D="1" dtr="1" r1="B12" r2="B11"/>
        <v>18205.748972421134</v>
      </c>
      <c r="G13" s="30">
        <v>20742.208890214824</v>
      </c>
      <c r="H13" s="30">
        <v>23481.585601432012</v>
      </c>
      <c r="I13" s="30">
        <v>26440.112449546577</v>
      </c>
      <c r="J13" s="30">
        <v>29635.321445510297</v>
      </c>
      <c r="K13" s="32">
        <v>33086.14716115113</v>
      </c>
      <c r="L13" s="4"/>
      <c r="M13" s="7"/>
    </row>
    <row r="14" spans="1:16" x14ac:dyDescent="0.25">
      <c r="A14" s="3" t="s">
        <v>40</v>
      </c>
      <c r="B14" s="5">
        <v>-5000</v>
      </c>
      <c r="C14" s="4"/>
      <c r="D14" s="4"/>
      <c r="E14" s="28">
        <v>0.09</v>
      </c>
      <c r="F14" s="30">
        <v>19168.669400641156</v>
      </c>
      <c r="G14" s="30">
        <v>21983.849646698858</v>
      </c>
      <c r="H14" s="30">
        <v>25052.39611490176</v>
      </c>
      <c r="I14" s="30">
        <v>28397.111765242924</v>
      </c>
      <c r="J14" s="30">
        <v>32042.851824114783</v>
      </c>
      <c r="K14" s="32">
        <v>36016.708488285112</v>
      </c>
      <c r="L14" s="4"/>
      <c r="M14" s="7"/>
    </row>
    <row r="15" spans="1:16" ht="15.75" thickBot="1" x14ac:dyDescent="0.3">
      <c r="A15" s="8" t="s">
        <v>41</v>
      </c>
      <c r="B15" s="26">
        <f>FV(B11,B12,B13,B14,1)</f>
        <v>18958.125154304013</v>
      </c>
      <c r="C15" s="4"/>
      <c r="D15" s="4"/>
      <c r="E15" s="28">
        <v>0.1</v>
      </c>
      <c r="F15" s="30">
        <v>20179.473600000019</v>
      </c>
      <c r="G15" s="30">
        <v>23297.420960000018</v>
      </c>
      <c r="H15" s="30">
        <v>26727.163056000027</v>
      </c>
      <c r="I15" s="30">
        <v>30499.879361600033</v>
      </c>
      <c r="J15" s="30">
        <v>34649.867297760044</v>
      </c>
      <c r="K15" s="32">
        <v>39214.854027536043</v>
      </c>
      <c r="L15" s="4"/>
      <c r="M15" s="7"/>
    </row>
    <row r="16" spans="1:16" ht="15.75" thickBot="1" x14ac:dyDescent="0.3">
      <c r="A16" s="21"/>
      <c r="B16" s="4"/>
      <c r="C16" s="4"/>
      <c r="D16" s="4"/>
      <c r="E16" s="29">
        <v>0.11</v>
      </c>
      <c r="F16" s="33">
        <v>21240.235034653273</v>
      </c>
      <c r="G16" s="33">
        <v>24686.660888465143</v>
      </c>
      <c r="H16" s="33">
        <v>28512.193586196314</v>
      </c>
      <c r="I16" s="33">
        <v>32758.534880677907</v>
      </c>
      <c r="J16" s="33">
        <v>37471.973717552479</v>
      </c>
      <c r="K16" s="34">
        <v>42703.890826483257</v>
      </c>
      <c r="L16" s="4"/>
      <c r="M16" s="7"/>
    </row>
    <row r="17" spans="1:13" ht="15.75" thickBot="1" x14ac:dyDescent="0.3">
      <c r="A17" s="2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ht="15.75" thickBot="1" x14ac:dyDescent="0.3">
      <c r="A18" s="2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7" t="s">
        <v>49</v>
      </c>
    </row>
    <row r="20" spans="1:13" ht="15.75" thickBot="1" x14ac:dyDescent="0.3"/>
    <row r="21" spans="1:13" x14ac:dyDescent="0.25">
      <c r="A21" s="18" t="s">
        <v>37</v>
      </c>
      <c r="B21" s="44">
        <f>0.095</f>
        <v>9.5000000000000001E-2</v>
      </c>
      <c r="C21" s="2"/>
      <c r="D21" s="2"/>
      <c r="E21" s="18" t="s">
        <v>42</v>
      </c>
      <c r="F21" s="20" t="s">
        <v>43</v>
      </c>
    </row>
    <row r="22" spans="1:13" x14ac:dyDescent="0.25">
      <c r="A22" s="3" t="s">
        <v>38</v>
      </c>
      <c r="B22" s="5">
        <v>32</v>
      </c>
      <c r="C22" s="4"/>
      <c r="D22" s="4"/>
      <c r="E22" s="3"/>
      <c r="F22" s="27">
        <f>FV(B21/4,B22/12,,B24,1)</f>
        <v>15968.901121384348</v>
      </c>
    </row>
    <row r="23" spans="1:13" x14ac:dyDescent="0.25">
      <c r="A23" s="3"/>
      <c r="B23" s="5"/>
      <c r="C23" s="4"/>
      <c r="D23" s="4"/>
      <c r="E23" s="28">
        <v>0.09</v>
      </c>
      <c r="F23" s="27">
        <f t="dataTable" ref="F23:F29" dt2D="0" dtr="0" r1="B21"/>
        <v>15916.959217737874</v>
      </c>
    </row>
    <row r="24" spans="1:13" x14ac:dyDescent="0.25">
      <c r="A24" s="3" t="s">
        <v>40</v>
      </c>
      <c r="B24" s="5">
        <v>-15000</v>
      </c>
      <c r="C24" s="4"/>
      <c r="D24" s="4"/>
      <c r="E24" s="28">
        <v>0.1</v>
      </c>
      <c r="F24" s="27">
        <v>16020.948834539593</v>
      </c>
    </row>
    <row r="25" spans="1:13" ht="15.75" thickBot="1" x14ac:dyDescent="0.3">
      <c r="A25" s="8" t="s">
        <v>41</v>
      </c>
      <c r="B25" s="26">
        <f>FV(B32/4,B33/3,,B35,1)</f>
        <v>19267.54357813207</v>
      </c>
      <c r="C25" s="4"/>
      <c r="D25" s="4"/>
      <c r="E25" s="28">
        <v>0.11</v>
      </c>
      <c r="F25" s="27">
        <v>16125.362033787471</v>
      </c>
    </row>
    <row r="26" spans="1:13" x14ac:dyDescent="0.25">
      <c r="A26" s="21"/>
      <c r="B26" s="4"/>
      <c r="C26" s="4"/>
      <c r="D26" s="4"/>
      <c r="E26" s="28">
        <v>0.12</v>
      </c>
      <c r="F26" s="27">
        <v>16230.199503953991</v>
      </c>
    </row>
    <row r="27" spans="1:13" x14ac:dyDescent="0.25">
      <c r="A27" s="21"/>
      <c r="B27" s="4"/>
      <c r="C27" s="4"/>
      <c r="D27" s="4"/>
      <c r="E27" s="45">
        <v>0.13</v>
      </c>
      <c r="F27" s="5">
        <v>16335.461932953505</v>
      </c>
    </row>
    <row r="28" spans="1:13" ht="15.75" thickBot="1" x14ac:dyDescent="0.3">
      <c r="A28" s="21"/>
      <c r="B28" s="4"/>
      <c r="C28" s="4"/>
      <c r="D28" s="4"/>
      <c r="E28" s="28">
        <v>0.14000000000000001</v>
      </c>
      <c r="F28" s="5">
        <v>16441.150008144017</v>
      </c>
    </row>
    <row r="29" spans="1:13" ht="15.75" thickBot="1" x14ac:dyDescent="0.3">
      <c r="A29" s="22" t="s">
        <v>50</v>
      </c>
      <c r="B29" s="10"/>
      <c r="C29" s="10"/>
      <c r="D29" s="10"/>
      <c r="E29" s="46">
        <v>0.15</v>
      </c>
      <c r="F29" s="35">
        <v>16547.264416329006</v>
      </c>
    </row>
    <row r="31" spans="1:13" ht="15.75" thickBot="1" x14ac:dyDescent="0.3"/>
    <row r="32" spans="1:13" x14ac:dyDescent="0.25">
      <c r="A32" s="18" t="s">
        <v>37</v>
      </c>
      <c r="B32" s="44">
        <f>0.095</f>
        <v>9.5000000000000001E-2</v>
      </c>
      <c r="C32" s="2"/>
      <c r="D32" s="2"/>
      <c r="E32" s="18" t="s">
        <v>42</v>
      </c>
      <c r="F32" s="50" t="s">
        <v>44</v>
      </c>
      <c r="G32" s="50"/>
      <c r="H32" s="50"/>
      <c r="I32" s="50"/>
      <c r="J32" s="50"/>
      <c r="K32" s="51"/>
    </row>
    <row r="33" spans="1:11" x14ac:dyDescent="0.25">
      <c r="A33" s="3" t="s">
        <v>38</v>
      </c>
      <c r="B33" s="5">
        <v>32</v>
      </c>
      <c r="C33" s="4"/>
      <c r="D33" s="4"/>
      <c r="E33" s="31">
        <f>FV(B32/4,B33/3,,B35,1)</f>
        <v>19267.54357813207</v>
      </c>
      <c r="F33" s="1">
        <v>36</v>
      </c>
      <c r="G33" s="1">
        <v>40</v>
      </c>
      <c r="H33" s="1">
        <v>44</v>
      </c>
      <c r="I33" s="1">
        <v>48</v>
      </c>
      <c r="J33" s="1">
        <v>52</v>
      </c>
      <c r="K33" s="5">
        <v>56</v>
      </c>
    </row>
    <row r="34" spans="1:11" x14ac:dyDescent="0.25">
      <c r="A34" s="3"/>
      <c r="B34" s="5"/>
      <c r="C34" s="4"/>
      <c r="D34" s="4"/>
      <c r="E34" s="28">
        <v>0.09</v>
      </c>
      <c r="F34" s="30">
        <v>16035.452109374997</v>
      </c>
      <c r="G34" s="30">
        <v>16154.827114560096</v>
      </c>
      <c r="H34" s="30">
        <v>16275.090800136975</v>
      </c>
      <c r="I34" s="30">
        <v>16396.249781835933</v>
      </c>
      <c r="J34" s="30">
        <v>16518.3107246377</v>
      </c>
      <c r="K34" s="32">
        <v>16641.280343140057</v>
      </c>
    </row>
    <row r="35" spans="1:11" x14ac:dyDescent="0.25">
      <c r="A35" s="3" t="s">
        <v>40</v>
      </c>
      <c r="B35" s="5">
        <v>-15000</v>
      </c>
      <c r="C35" s="4"/>
      <c r="D35" s="4"/>
      <c r="E35" s="28">
        <v>0.1</v>
      </c>
      <c r="F35" s="30">
        <v>16153.359374999998</v>
      </c>
      <c r="G35" s="30">
        <v>16286.864267075032</v>
      </c>
      <c r="H35" s="30">
        <v>16421.472555403081</v>
      </c>
      <c r="I35" s="30">
        <v>16557.193359374996</v>
      </c>
      <c r="J35" s="30">
        <v>16694.035873751905</v>
      </c>
      <c r="K35" s="32">
        <v>16832.009369288156</v>
      </c>
    </row>
    <row r="36" spans="1:11" ht="15.75" thickBot="1" x14ac:dyDescent="0.3">
      <c r="A36" s="8" t="s">
        <v>41</v>
      </c>
      <c r="B36" s="26">
        <f>FV(B32/4,B33/3,,B35,1)</f>
        <v>19267.54357813207</v>
      </c>
      <c r="C36" s="4"/>
      <c r="D36" s="4"/>
      <c r="E36" s="28">
        <v>0.11</v>
      </c>
      <c r="F36" s="30">
        <v>16271.843203125003</v>
      </c>
      <c r="G36" s="30">
        <v>16419.654992694537</v>
      </c>
      <c r="H36" s="30">
        <v>16568.809489716627</v>
      </c>
      <c r="I36" s="30">
        <v>16719.31889121094</v>
      </c>
      <c r="J36" s="30">
        <v>16871.195504993637</v>
      </c>
      <c r="K36" s="32">
        <v>17024.451750683838</v>
      </c>
    </row>
    <row r="37" spans="1:11" x14ac:dyDescent="0.25">
      <c r="A37" s="21"/>
      <c r="B37" s="4"/>
      <c r="C37" s="4"/>
      <c r="D37" s="4"/>
      <c r="E37" s="28">
        <v>0.12</v>
      </c>
      <c r="F37" s="30">
        <v>16390.904999999999</v>
      </c>
      <c r="G37" s="30">
        <v>16553.201743057678</v>
      </c>
      <c r="H37" s="30">
        <v>16717.105489072612</v>
      </c>
      <c r="I37" s="30">
        <v>16882.632149999998</v>
      </c>
      <c r="J37" s="30">
        <v>17049.797795349408</v>
      </c>
      <c r="K37" s="32">
        <v>17218.618653744787</v>
      </c>
    </row>
    <row r="38" spans="1:11" x14ac:dyDescent="0.25">
      <c r="A38" s="21"/>
      <c r="B38" s="4"/>
      <c r="C38" s="4"/>
      <c r="D38" s="4"/>
      <c r="E38" s="28">
        <v>0.13</v>
      </c>
      <c r="F38" s="1">
        <v>16510.546171874998</v>
      </c>
      <c r="G38" s="1">
        <v>16687.506971792722</v>
      </c>
      <c r="H38" s="1">
        <v>16866.364445774492</v>
      </c>
      <c r="I38" s="1">
        <v>17047.138922460937</v>
      </c>
      <c r="J38" s="1">
        <v>17229.850948375981</v>
      </c>
      <c r="K38" s="5">
        <v>17414.521290262164</v>
      </c>
    </row>
    <row r="39" spans="1:11" ht="15.75" thickBot="1" x14ac:dyDescent="0.3">
      <c r="A39" s="21"/>
      <c r="B39" s="4"/>
      <c r="C39" s="4"/>
      <c r="D39" s="4"/>
      <c r="E39" s="28">
        <v>0.14000000000000001</v>
      </c>
      <c r="F39" s="1">
        <v>16630.768124999995</v>
      </c>
      <c r="G39" s="1">
        <v>16822.573134513856</v>
      </c>
      <c r="H39" s="1">
        <v>17016.59025842906</v>
      </c>
      <c r="I39" s="1">
        <v>17212.845009374996</v>
      </c>
      <c r="J39" s="1">
        <v>17411.363194221842</v>
      </c>
      <c r="K39" s="5">
        <v>17612.170917474072</v>
      </c>
    </row>
    <row r="40" spans="1:11" ht="15.75" thickBot="1" x14ac:dyDescent="0.3">
      <c r="A40" s="22" t="s">
        <v>51</v>
      </c>
      <c r="B40" s="10"/>
      <c r="C40" s="10"/>
      <c r="D40" s="10"/>
      <c r="E40" s="29">
        <v>0.15</v>
      </c>
      <c r="F40" s="9">
        <v>16751.572265625004</v>
      </c>
      <c r="G40" s="9">
        <v>16958.402688818034</v>
      </c>
      <c r="H40" s="9">
        <v>17167.786831941346</v>
      </c>
      <c r="I40" s="9">
        <v>17379.756225585945</v>
      </c>
      <c r="J40" s="9">
        <v>17594.342789648712</v>
      </c>
      <c r="K40" s="35">
        <v>17811.578838139147</v>
      </c>
    </row>
    <row r="42" spans="1:11" ht="15.75" thickBot="1" x14ac:dyDescent="0.3"/>
    <row r="43" spans="1:11" x14ac:dyDescent="0.25">
      <c r="A43" s="18" t="s">
        <v>45</v>
      </c>
      <c r="B43" s="20">
        <f>45000</f>
        <v>45000</v>
      </c>
      <c r="C43" s="2"/>
      <c r="D43" s="2"/>
      <c r="E43" s="18" t="s">
        <v>42</v>
      </c>
      <c r="F43" s="20" t="s">
        <v>43</v>
      </c>
      <c r="G43" s="2"/>
      <c r="H43" s="2"/>
      <c r="I43" s="18" t="s">
        <v>41</v>
      </c>
      <c r="J43" s="20" t="s">
        <v>43</v>
      </c>
      <c r="K43" s="23"/>
    </row>
    <row r="44" spans="1:11" x14ac:dyDescent="0.25">
      <c r="A44" s="3" t="s">
        <v>46</v>
      </c>
      <c r="B44" s="5">
        <f>120000</f>
        <v>120000</v>
      </c>
      <c r="C44" s="4"/>
      <c r="D44" s="4"/>
      <c r="E44" s="3"/>
      <c r="F44" s="27">
        <f>PMT(B45/2,B46,B43,-B44,1)</f>
        <v>13925.495560277637</v>
      </c>
      <c r="G44" s="4"/>
      <c r="H44" s="4"/>
      <c r="I44" s="3"/>
      <c r="J44" s="42">
        <f>PMT(B45/2,B46,B43,-B44,1)</f>
        <v>13925.495560277637</v>
      </c>
      <c r="K44" s="7"/>
    </row>
    <row r="45" spans="1:11" x14ac:dyDescent="0.25">
      <c r="A45" s="3" t="s">
        <v>37</v>
      </c>
      <c r="B45" s="5">
        <v>0.1125</v>
      </c>
      <c r="C45" s="4"/>
      <c r="D45" s="4"/>
      <c r="E45" s="37">
        <v>0.1</v>
      </c>
      <c r="F45" s="27">
        <v>14429.416614533053</v>
      </c>
      <c r="G45" s="4"/>
      <c r="H45" s="4"/>
      <c r="I45" s="36">
        <f>80000</f>
        <v>80000</v>
      </c>
      <c r="J45" s="40">
        <v>5220.4580859204907</v>
      </c>
      <c r="K45" s="7"/>
    </row>
    <row r="46" spans="1:11" x14ac:dyDescent="0.25">
      <c r="A46" s="3" t="s">
        <v>47</v>
      </c>
      <c r="B46" s="5">
        <v>4</v>
      </c>
      <c r="C46" s="4"/>
      <c r="D46" s="4"/>
      <c r="E46" s="37">
        <v>0.105</v>
      </c>
      <c r="F46" s="27">
        <v>14226.937594793959</v>
      </c>
      <c r="G46" s="4"/>
      <c r="H46" s="4"/>
      <c r="I46" s="36">
        <f>90000</f>
        <v>90000</v>
      </c>
      <c r="J46" s="40">
        <v>7396.717454509776</v>
      </c>
      <c r="K46" s="7"/>
    </row>
    <row r="47" spans="1:11" ht="15.75" thickBot="1" x14ac:dyDescent="0.3">
      <c r="A47" s="8" t="s">
        <v>48</v>
      </c>
      <c r="B47" s="43">
        <f>PMT(B45/2,B46,B43,-B44,1)</f>
        <v>13925.495560277637</v>
      </c>
      <c r="C47" s="4"/>
      <c r="D47" s="4"/>
      <c r="E47" s="28">
        <v>0.12</v>
      </c>
      <c r="F47" s="27">
        <v>13626.756535844819</v>
      </c>
      <c r="G47" s="4"/>
      <c r="H47" s="4"/>
      <c r="I47" s="36">
        <f>100000</f>
        <v>100000</v>
      </c>
      <c r="J47" s="40">
        <v>9572.976823099063</v>
      </c>
      <c r="K47" s="7"/>
    </row>
    <row r="48" spans="1:11" ht="15.75" thickBot="1" x14ac:dyDescent="0.3">
      <c r="A48" s="21"/>
      <c r="B48" s="4"/>
      <c r="C48" s="4"/>
      <c r="D48" s="4"/>
      <c r="E48" s="39">
        <v>0.1275</v>
      </c>
      <c r="F48" s="26">
        <v>13330.688566760749</v>
      </c>
      <c r="G48" s="4"/>
      <c r="H48" s="4"/>
      <c r="I48" s="38">
        <f>110000</f>
        <v>110000</v>
      </c>
      <c r="J48" s="41">
        <v>11749.236191688349</v>
      </c>
      <c r="K48" s="7"/>
    </row>
    <row r="49" spans="1:11" ht="15.75" thickBot="1" x14ac:dyDescent="0.3">
      <c r="A49" s="21"/>
      <c r="B49" s="4"/>
      <c r="C49" s="4"/>
      <c r="D49" s="4"/>
      <c r="E49" s="4"/>
      <c r="F49" s="4"/>
      <c r="G49" s="4"/>
      <c r="H49" s="4"/>
      <c r="I49" s="4"/>
      <c r="J49" s="4"/>
      <c r="K49" s="7"/>
    </row>
    <row r="50" spans="1:11" ht="15.75" thickBot="1" x14ac:dyDescent="0.3">
      <c r="A50" s="22" t="s">
        <v>53</v>
      </c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2">
    <mergeCell ref="F11:K11"/>
    <mergeCell ref="F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2021-11-07T16:01:35Z</dcterms:created>
  <dcterms:modified xsi:type="dcterms:W3CDTF">2021-11-07T20:41:30Z</dcterms:modified>
</cp:coreProperties>
</file>