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\5 semester\Econometrics\Prac 02\"/>
    </mc:Choice>
  </mc:AlternateContent>
  <xr:revisionPtr revIDLastSave="0" documentId="13_ncr:1_{86858B54-BD68-4FD8-9031-E1ED1E7AEF50}" xr6:coauthVersionLast="47" xr6:coauthVersionMax="47" xr10:uidLastSave="{00000000-0000-0000-0000-000000000000}"/>
  <bookViews>
    <workbookView xWindow="-120" yWindow="-120" windowWidth="29040" windowHeight="15990" xr2:uid="{9364AE5F-6EFE-784C-868A-5C9DE0B02925}"/>
  </bookViews>
  <sheets>
    <sheet name="Prac 2" sheetId="1" r:id="rId1"/>
    <sheet name="Exampl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T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P2" i="2"/>
  <c r="P3" i="2"/>
  <c r="P4" i="2"/>
  <c r="P5" i="2"/>
  <c r="P6" i="2"/>
  <c r="P7" i="2"/>
  <c r="P8" i="2"/>
  <c r="P9" i="2"/>
  <c r="R9" i="2" s="1"/>
  <c r="P10" i="2"/>
  <c r="P11" i="2"/>
  <c r="P12" i="2"/>
  <c r="P13" i="2"/>
  <c r="P14" i="2"/>
  <c r="P15" i="2"/>
  <c r="P16" i="2"/>
  <c r="P17" i="2"/>
  <c r="P18" i="2"/>
  <c r="P19" i="2"/>
  <c r="P20" i="2"/>
  <c r="R20" i="2" s="1"/>
  <c r="P21" i="2"/>
  <c r="P22" i="2"/>
  <c r="P23" i="2"/>
  <c r="P24" i="2"/>
  <c r="P25" i="2"/>
  <c r="P26" i="2"/>
  <c r="R26" i="2" s="1"/>
  <c r="P27" i="2"/>
  <c r="P28" i="2"/>
  <c r="P29" i="2"/>
  <c r="P30" i="2"/>
  <c r="P31" i="2"/>
  <c r="O2" i="2"/>
  <c r="M2" i="2"/>
  <c r="N2" i="2"/>
  <c r="W2" i="2"/>
  <c r="V2" i="2"/>
  <c r="J34" i="1"/>
  <c r="J37" i="1" s="1"/>
  <c r="R2" i="2"/>
  <c r="Y2" i="2"/>
  <c r="X2" i="2"/>
  <c r="R31" i="2"/>
  <c r="O31" i="2"/>
  <c r="N31" i="2"/>
  <c r="M31" i="2"/>
  <c r="O30" i="2"/>
  <c r="N30" i="2"/>
  <c r="M30" i="2"/>
  <c r="R29" i="2"/>
  <c r="O29" i="2"/>
  <c r="N29" i="2"/>
  <c r="M29" i="2"/>
  <c r="R28" i="2"/>
  <c r="O28" i="2"/>
  <c r="N28" i="2"/>
  <c r="M28" i="2"/>
  <c r="R27" i="2"/>
  <c r="O27" i="2"/>
  <c r="N27" i="2"/>
  <c r="M27" i="2"/>
  <c r="O26" i="2"/>
  <c r="N26" i="2"/>
  <c r="M26" i="2"/>
  <c r="R25" i="2"/>
  <c r="O25" i="2"/>
  <c r="N25" i="2"/>
  <c r="M25" i="2"/>
  <c r="R24" i="2"/>
  <c r="O24" i="2"/>
  <c r="N24" i="2"/>
  <c r="M24" i="2"/>
  <c r="R23" i="2"/>
  <c r="O23" i="2"/>
  <c r="N23" i="2"/>
  <c r="M23" i="2"/>
  <c r="R22" i="2"/>
  <c r="O22" i="2"/>
  <c r="N22" i="2"/>
  <c r="M22" i="2"/>
  <c r="R21" i="2"/>
  <c r="O21" i="2"/>
  <c r="N21" i="2"/>
  <c r="M21" i="2"/>
  <c r="O20" i="2"/>
  <c r="N20" i="2"/>
  <c r="M20" i="2"/>
  <c r="R19" i="2"/>
  <c r="O19" i="2"/>
  <c r="N19" i="2"/>
  <c r="M19" i="2"/>
  <c r="R18" i="2"/>
  <c r="O18" i="2"/>
  <c r="N18" i="2"/>
  <c r="M18" i="2"/>
  <c r="R17" i="2"/>
  <c r="O17" i="2"/>
  <c r="N17" i="2"/>
  <c r="M17" i="2"/>
  <c r="R16" i="2"/>
  <c r="O16" i="2"/>
  <c r="N16" i="2"/>
  <c r="M16" i="2"/>
  <c r="O15" i="2"/>
  <c r="N15" i="2"/>
  <c r="M15" i="2"/>
  <c r="R14" i="2"/>
  <c r="O14" i="2"/>
  <c r="N14" i="2"/>
  <c r="M14" i="2"/>
  <c r="R13" i="2"/>
  <c r="O13" i="2"/>
  <c r="N13" i="2"/>
  <c r="M13" i="2"/>
  <c r="R12" i="2"/>
  <c r="O12" i="2"/>
  <c r="N12" i="2"/>
  <c r="M12" i="2"/>
  <c r="R11" i="2"/>
  <c r="O11" i="2"/>
  <c r="N11" i="2"/>
  <c r="M11" i="2"/>
  <c r="R10" i="2"/>
  <c r="O10" i="2"/>
  <c r="N10" i="2"/>
  <c r="M10" i="2"/>
  <c r="O9" i="2"/>
  <c r="N9" i="2"/>
  <c r="M9" i="2"/>
  <c r="R8" i="2"/>
  <c r="O8" i="2"/>
  <c r="N8" i="2"/>
  <c r="M8" i="2"/>
  <c r="R7" i="2"/>
  <c r="O7" i="2"/>
  <c r="N7" i="2"/>
  <c r="M7" i="2"/>
  <c r="O6" i="2"/>
  <c r="N6" i="2"/>
  <c r="M6" i="2"/>
  <c r="O5" i="2"/>
  <c r="N5" i="2"/>
  <c r="M5" i="2"/>
  <c r="R4" i="2"/>
  <c r="O4" i="2"/>
  <c r="N4" i="2"/>
  <c r="M4" i="2"/>
  <c r="O3" i="2"/>
  <c r="N3" i="2"/>
  <c r="M3" i="2"/>
  <c r="T29" i="2"/>
  <c r="O2" i="1"/>
  <c r="N2" i="1"/>
  <c r="M2" i="1"/>
  <c r="G2" i="1" s="1"/>
  <c r="S2" i="2" l="1"/>
  <c r="R5" i="2"/>
  <c r="T7" i="2"/>
  <c r="S29" i="2"/>
  <c r="R3" i="2"/>
  <c r="R34" i="2" s="1"/>
  <c r="R15" i="2"/>
  <c r="R30" i="2"/>
  <c r="R6" i="2"/>
  <c r="T8" i="2"/>
  <c r="T11" i="2"/>
  <c r="T14" i="2"/>
  <c r="T17" i="2"/>
  <c r="T20" i="2"/>
  <c r="T23" i="2"/>
  <c r="T26" i="2"/>
  <c r="S9" i="2" l="1"/>
  <c r="T9" i="2"/>
  <c r="S31" i="2"/>
  <c r="T31" i="2"/>
  <c r="S24" i="2"/>
  <c r="T24" i="2"/>
  <c r="S6" i="2"/>
  <c r="T6" i="2"/>
  <c r="S10" i="2"/>
  <c r="T10" i="2"/>
  <c r="S22" i="2"/>
  <c r="T22" i="2"/>
  <c r="S5" i="2"/>
  <c r="T5" i="2"/>
  <c r="S21" i="2"/>
  <c r="T21" i="2"/>
  <c r="S3" i="2"/>
  <c r="T3" i="2"/>
  <c r="S28" i="2"/>
  <c r="T28" i="2"/>
  <c r="S4" i="2"/>
  <c r="T4" i="2"/>
  <c r="S18" i="2"/>
  <c r="T18" i="2"/>
  <c r="S15" i="2"/>
  <c r="T15" i="2"/>
  <c r="S25" i="2"/>
  <c r="T25" i="2"/>
  <c r="S16" i="2"/>
  <c r="T16" i="2"/>
  <c r="S30" i="2"/>
  <c r="T30" i="2"/>
  <c r="S12" i="2"/>
  <c r="T12" i="2"/>
  <c r="S19" i="2"/>
  <c r="T19" i="2"/>
  <c r="S13" i="2"/>
  <c r="T13" i="2"/>
  <c r="S27" i="2"/>
  <c r="T27" i="2"/>
  <c r="S7" i="2"/>
  <c r="S17" i="2"/>
  <c r="S14" i="2"/>
  <c r="S8" i="2"/>
  <c r="S11" i="2"/>
  <c r="S26" i="2"/>
  <c r="S23" i="2"/>
  <c r="S20" i="2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L2" i="1"/>
  <c r="E2" i="1"/>
  <c r="D2" i="1"/>
  <c r="C2" i="1"/>
  <c r="S34" i="2" l="1"/>
  <c r="T34" i="2"/>
  <c r="T37" i="2" s="1"/>
  <c r="G31" i="1"/>
  <c r="I31" i="1" s="1"/>
  <c r="F31" i="1"/>
  <c r="H31" i="1" s="1"/>
  <c r="F2" i="1"/>
  <c r="H2" i="1" s="1"/>
  <c r="G14" i="1"/>
  <c r="I14" i="1" s="1"/>
  <c r="G17" i="1"/>
  <c r="I17" i="1" s="1"/>
  <c r="G23" i="1"/>
  <c r="I23" i="1" s="1"/>
  <c r="G26" i="1"/>
  <c r="I26" i="1" s="1"/>
  <c r="G25" i="1"/>
  <c r="I25" i="1" s="1"/>
  <c r="G3" i="1"/>
  <c r="I3" i="1" s="1"/>
  <c r="G6" i="1"/>
  <c r="I6" i="1" s="1"/>
  <c r="G9" i="1"/>
  <c r="I9" i="1" s="1"/>
  <c r="G12" i="1"/>
  <c r="I12" i="1" s="1"/>
  <c r="G15" i="1"/>
  <c r="I15" i="1" s="1"/>
  <c r="G18" i="1"/>
  <c r="I18" i="1" s="1"/>
  <c r="G21" i="1"/>
  <c r="I21" i="1" s="1"/>
  <c r="G24" i="1"/>
  <c r="I24" i="1" s="1"/>
  <c r="G27" i="1"/>
  <c r="I27" i="1" s="1"/>
  <c r="G30" i="1"/>
  <c r="I30" i="1" s="1"/>
  <c r="G29" i="1"/>
  <c r="I29" i="1" s="1"/>
  <c r="I2" i="1"/>
  <c r="G5" i="1"/>
  <c r="I5" i="1" s="1"/>
  <c r="G8" i="1"/>
  <c r="I8" i="1" s="1"/>
  <c r="G11" i="1"/>
  <c r="I11" i="1" s="1"/>
  <c r="G20" i="1"/>
  <c r="I20" i="1" s="1"/>
  <c r="G4" i="1"/>
  <c r="I4" i="1" s="1"/>
  <c r="G7" i="1"/>
  <c r="I7" i="1" s="1"/>
  <c r="G10" i="1"/>
  <c r="I10" i="1" s="1"/>
  <c r="G13" i="1"/>
  <c r="I13" i="1" s="1"/>
  <c r="G16" i="1"/>
  <c r="I16" i="1" s="1"/>
  <c r="G19" i="1"/>
  <c r="I19" i="1" s="1"/>
  <c r="G22" i="1"/>
  <c r="I22" i="1" s="1"/>
  <c r="G28" i="1"/>
  <c r="I2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34" i="1" l="1"/>
  <c r="J31" i="1"/>
  <c r="J26" i="1"/>
  <c r="H26" i="1"/>
  <c r="J18" i="1"/>
  <c r="H18" i="1"/>
  <c r="J10" i="1"/>
  <c r="H10" i="1"/>
  <c r="J2" i="1"/>
  <c r="J29" i="1"/>
  <c r="H29" i="1"/>
  <c r="J25" i="1"/>
  <c r="H25" i="1"/>
  <c r="J21" i="1"/>
  <c r="H21" i="1"/>
  <c r="J17" i="1"/>
  <c r="H17" i="1"/>
  <c r="J13" i="1"/>
  <c r="H13" i="1"/>
  <c r="J9" i="1"/>
  <c r="H9" i="1"/>
  <c r="J5" i="1"/>
  <c r="H5" i="1"/>
  <c r="J27" i="1"/>
  <c r="H27" i="1"/>
  <c r="J23" i="1"/>
  <c r="H23" i="1"/>
  <c r="J19" i="1"/>
  <c r="H19" i="1"/>
  <c r="J15" i="1"/>
  <c r="H15" i="1"/>
  <c r="J11" i="1"/>
  <c r="H11" i="1"/>
  <c r="J7" i="1"/>
  <c r="H7" i="1"/>
  <c r="J3" i="1"/>
  <c r="H3" i="1"/>
  <c r="H34" i="1" s="1"/>
  <c r="J30" i="1"/>
  <c r="H30" i="1"/>
  <c r="J22" i="1"/>
  <c r="H22" i="1"/>
  <c r="J14" i="1"/>
  <c r="H14" i="1"/>
  <c r="J6" i="1"/>
  <c r="H6" i="1"/>
  <c r="J28" i="1"/>
  <c r="H28" i="1"/>
  <c r="J24" i="1"/>
  <c r="H24" i="1"/>
  <c r="J20" i="1"/>
  <c r="H20" i="1"/>
  <c r="J16" i="1"/>
  <c r="H16" i="1"/>
  <c r="J12" i="1"/>
  <c r="H12" i="1"/>
  <c r="J8" i="1"/>
  <c r="H8" i="1"/>
  <c r="J4" i="1"/>
  <c r="H4" i="1"/>
</calcChain>
</file>

<file path=xl/sharedStrings.xml><?xml version="1.0" encoding="utf-8"?>
<sst xmlns="http://schemas.openxmlformats.org/spreadsheetml/2006/main" count="104" uniqueCount="24">
  <si>
    <t>x</t>
  </si>
  <si>
    <t>y</t>
  </si>
  <si>
    <t>x_</t>
  </si>
  <si>
    <t>y_</t>
  </si>
  <si>
    <t>x^2</t>
  </si>
  <si>
    <t>y^2</t>
  </si>
  <si>
    <t>xi * yi</t>
  </si>
  <si>
    <t>xi - xср.</t>
  </si>
  <si>
    <t>yi - yср.</t>
  </si>
  <si>
    <t>(xi - xср.)^2</t>
  </si>
  <si>
    <t>(yi - yср.)^2</t>
  </si>
  <si>
    <t>(xi - xср.) * (yi - yср.)</t>
  </si>
  <si>
    <t>n</t>
  </si>
  <si>
    <t>Лин. Коэф. Корреляции</t>
  </si>
  <si>
    <t>∑ ((xi - xср.)^2)</t>
  </si>
  <si>
    <t>∑ ((yi - yср.)^2)</t>
  </si>
  <si>
    <t>∑ ((xi - xср.) * (yi - yср.))</t>
  </si>
  <si>
    <t>&lt;TICKER&gt;</t>
  </si>
  <si>
    <t>&lt;DATE&gt;</t>
  </si>
  <si>
    <t>&lt;CLOSE&gt;</t>
  </si>
  <si>
    <t>US1.NVDA</t>
  </si>
  <si>
    <t>Nvidia</t>
  </si>
  <si>
    <t>Bitcoin-USD</t>
  </si>
  <si>
    <t>GDAX.BTC-USD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</si>
</sst>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/>
    <xf numFmtId="0" fontId="1" fillId="0" borderId="6" xfId="0" applyFont="1" applyBorder="1"/>
    <xf numFmtId="0" fontId="1" fillId="3" borderId="2" xfId="0" applyFont="1" applyFill="1" applyBorder="1" applyAlignment="1"/>
    <xf numFmtId="0" fontId="1" fillId="3" borderId="9" xfId="0" applyFont="1" applyFill="1" applyBorder="1" applyAlignment="1"/>
    <xf numFmtId="0" fontId="0" fillId="3" borderId="9" xfId="0" applyFill="1" applyBorder="1"/>
    <xf numFmtId="0" fontId="0" fillId="3" borderId="3" xfId="0" applyFill="1" applyBorder="1"/>
    <xf numFmtId="0" fontId="1" fillId="3" borderId="10" xfId="0" applyFont="1" applyFill="1" applyBorder="1" applyAlignment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0" borderId="0" xfId="0" applyAlignment="1"/>
    <xf numFmtId="0" fontId="2" fillId="0" borderId="6" xfId="0" applyFont="1" applyBorder="1"/>
    <xf numFmtId="0" fontId="0" fillId="2" borderId="6" xfId="0" applyFont="1" applyFill="1" applyBorder="1"/>
    <xf numFmtId="14" fontId="0" fillId="0" borderId="0" xfId="0" applyNumberFormat="1"/>
    <xf numFmtId="14" fontId="0" fillId="0" borderId="6" xfId="0" applyNumberFormat="1" applyBorder="1"/>
    <xf numFmtId="0" fontId="0" fillId="0" borderId="8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</cellXfs>
  <cellStyles count="1">
    <cellStyle name="Обычный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 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'Prac 2'!$B$2:$B$31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D56-9B74-AFF49BF8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632"/>
        <c:axId val="178344048"/>
      </c:scatterChart>
      <c:valAx>
        <c:axId val="1783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4048"/>
        <c:crosses val="autoZero"/>
        <c:crossBetween val="midCat"/>
      </c:valAx>
      <c:valAx>
        <c:axId val="178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диаграмма. Зависимость </a:t>
            </a:r>
            <a:r>
              <a:rPr lang="en-US" baseline="0"/>
              <a:t>Nvidia </a:t>
            </a:r>
            <a:r>
              <a:rPr lang="ru-RU" baseline="0"/>
              <a:t>и </a:t>
            </a:r>
            <a:r>
              <a:rPr lang="en-US" baseline="0"/>
              <a:t>Bitcoine-USD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1'!$K$2:$K$31</c:f>
              <c:numCache>
                <c:formatCode>General</c:formatCode>
                <c:ptCount val="30"/>
                <c:pt idx="0">
                  <c:v>143.69999999999999</c:v>
                </c:pt>
                <c:pt idx="1">
                  <c:v>154.32</c:v>
                </c:pt>
                <c:pt idx="2">
                  <c:v>179.56</c:v>
                </c:pt>
                <c:pt idx="3">
                  <c:v>181.07</c:v>
                </c:pt>
                <c:pt idx="4">
                  <c:v>135.44</c:v>
                </c:pt>
                <c:pt idx="5">
                  <c:v>164.22</c:v>
                </c:pt>
                <c:pt idx="6">
                  <c:v>168.69</c:v>
                </c:pt>
                <c:pt idx="7">
                  <c:v>167.54</c:v>
                </c:pt>
                <c:pt idx="8">
                  <c:v>174.06</c:v>
                </c:pt>
                <c:pt idx="9">
                  <c:v>201.04</c:v>
                </c:pt>
                <c:pt idx="10">
                  <c:v>216.74</c:v>
                </c:pt>
                <c:pt idx="11">
                  <c:v>235.29</c:v>
                </c:pt>
                <c:pt idx="12">
                  <c:v>236.43</c:v>
                </c:pt>
                <c:pt idx="13">
                  <c:v>270.08</c:v>
                </c:pt>
                <c:pt idx="14">
                  <c:v>263.58</c:v>
                </c:pt>
                <c:pt idx="15">
                  <c:v>292.05</c:v>
                </c:pt>
                <c:pt idx="16">
                  <c:v>353.65</c:v>
                </c:pt>
                <c:pt idx="17">
                  <c:v>379.31</c:v>
                </c:pt>
                <c:pt idx="18">
                  <c:v>424.58</c:v>
                </c:pt>
                <c:pt idx="19">
                  <c:v>535</c:v>
                </c:pt>
                <c:pt idx="20">
                  <c:v>540.80999999999995</c:v>
                </c:pt>
                <c:pt idx="21">
                  <c:v>502.06</c:v>
                </c:pt>
                <c:pt idx="22">
                  <c:v>536.4</c:v>
                </c:pt>
                <c:pt idx="23">
                  <c:v>522.07000000000005</c:v>
                </c:pt>
                <c:pt idx="24">
                  <c:v>518.87</c:v>
                </c:pt>
                <c:pt idx="25">
                  <c:v>548.80999999999995</c:v>
                </c:pt>
                <c:pt idx="26">
                  <c:v>534.11</c:v>
                </c:pt>
                <c:pt idx="27">
                  <c:v>600.37</c:v>
                </c:pt>
                <c:pt idx="28">
                  <c:v>649.80999999999995</c:v>
                </c:pt>
                <c:pt idx="29">
                  <c:v>800.64</c:v>
                </c:pt>
              </c:numCache>
            </c:numRef>
          </c:xVal>
          <c:yVal>
            <c:numRef>
              <c:f>'Example 1'!$L$2:$L$31</c:f>
              <c:numCache>
                <c:formatCode>General</c:formatCode>
                <c:ptCount val="30"/>
                <c:pt idx="0">
                  <c:v>3411.5</c:v>
                </c:pt>
                <c:pt idx="1">
                  <c:v>3792.14</c:v>
                </c:pt>
                <c:pt idx="2">
                  <c:v>4094.99</c:v>
                </c:pt>
                <c:pt idx="3">
                  <c:v>5270.69</c:v>
                </c:pt>
                <c:pt idx="4">
                  <c:v>8554.06</c:v>
                </c:pt>
                <c:pt idx="5">
                  <c:v>10761.26</c:v>
                </c:pt>
                <c:pt idx="6">
                  <c:v>10087.299999999999</c:v>
                </c:pt>
                <c:pt idx="7">
                  <c:v>9600.86</c:v>
                </c:pt>
                <c:pt idx="8">
                  <c:v>8304.9599999999991</c:v>
                </c:pt>
                <c:pt idx="9">
                  <c:v>9159.48</c:v>
                </c:pt>
                <c:pt idx="10">
                  <c:v>7555.92</c:v>
                </c:pt>
                <c:pt idx="11">
                  <c:v>7165.72</c:v>
                </c:pt>
                <c:pt idx="12">
                  <c:v>9334.98</c:v>
                </c:pt>
                <c:pt idx="13">
                  <c:v>8525.07</c:v>
                </c:pt>
                <c:pt idx="14">
                  <c:v>6424.35</c:v>
                </c:pt>
                <c:pt idx="15">
                  <c:v>8624.2800000000007</c:v>
                </c:pt>
                <c:pt idx="16">
                  <c:v>9446.57</c:v>
                </c:pt>
                <c:pt idx="17">
                  <c:v>9136.2000000000007</c:v>
                </c:pt>
                <c:pt idx="18">
                  <c:v>11351.62</c:v>
                </c:pt>
                <c:pt idx="19">
                  <c:v>11655</c:v>
                </c:pt>
                <c:pt idx="20">
                  <c:v>10779.63</c:v>
                </c:pt>
                <c:pt idx="21">
                  <c:v>13804.81</c:v>
                </c:pt>
                <c:pt idx="22">
                  <c:v>19713.939999999999</c:v>
                </c:pt>
                <c:pt idx="23">
                  <c:v>28990.080000000002</c:v>
                </c:pt>
                <c:pt idx="24">
                  <c:v>33137.74</c:v>
                </c:pt>
                <c:pt idx="25">
                  <c:v>45231.75</c:v>
                </c:pt>
                <c:pt idx="26">
                  <c:v>58800</c:v>
                </c:pt>
                <c:pt idx="27">
                  <c:v>57798.77</c:v>
                </c:pt>
                <c:pt idx="28">
                  <c:v>37279.31</c:v>
                </c:pt>
                <c:pt idx="29">
                  <c:v>35060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F0-9DDF-A2A470F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5232"/>
        <c:axId val="336156896"/>
      </c:scatterChart>
      <c:valAx>
        <c:axId val="336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6896"/>
        <c:crosses val="autoZero"/>
        <c:crossBetween val="midCat"/>
      </c:valAx>
      <c:valAx>
        <c:axId val="336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61911</xdr:colOff>
      <xdr:row>3</xdr:row>
      <xdr:rowOff>47625</xdr:rowOff>
    </xdr:from>
    <xdr:to>
      <xdr:col>19</xdr:col>
      <xdr:colOff>761999</xdr:colOff>
      <xdr:row>30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24AD1B-89D6-4E9A-9D57-C5C15AA5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71436</xdr:colOff>
      <xdr:row>3</xdr:row>
      <xdr:rowOff>38099</xdr:rowOff>
    </xdr:from>
    <xdr:to>
      <xdr:col>28</xdr:col>
      <xdr:colOff>428624</xdr:colOff>
      <xdr:row>30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855BDA-9591-4263-A532-746EAA54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4D7E4-E9B8-4FD3-89B9-AD9E70624F53}" name="Таблица1" displayName="Таблица1" ref="A1:J31" totalsRowShown="0">
  <autoFilter ref="A1:J31" xr:uid="{C424D7E4-E9B8-4FD3-89B9-AD9E70624F53}"/>
  <tableColumns count="10">
    <tableColumn id="1" xr3:uid="{3E324EA1-E14C-4169-81AA-5FE3E6FECCC6}" name="x"/>
    <tableColumn id="2" xr3:uid="{4B0E6BF9-4DE5-4DDF-957C-83AB4E360153}" name="y"/>
    <tableColumn id="3" xr3:uid="{DDB0A392-80D0-4805-A975-9C4CB784B9F8}" name="x^2">
      <calculatedColumnFormula>POWER(A2,2)</calculatedColumnFormula>
    </tableColumn>
    <tableColumn id="4" xr3:uid="{FBC58116-62FB-4C76-BE71-495F08B38D19}" name="y^2">
      <calculatedColumnFormula>POWER(B2,2)</calculatedColumnFormula>
    </tableColumn>
    <tableColumn id="5" xr3:uid="{3CD75855-6330-4CAF-B2FD-4B545543F8E2}" name="xi * yi">
      <calculatedColumnFormula>A2*B2</calculatedColumnFormula>
    </tableColumn>
    <tableColumn id="6" xr3:uid="{C4158910-0ADE-4278-BA64-CF76D402FCB3}" name="xi - xср.">
      <calculatedColumnFormula>A2-$L$2</calculatedColumnFormula>
    </tableColumn>
    <tableColumn id="7" xr3:uid="{3CDB644D-857D-4ED2-B2BF-B5D35E73E55D}" name="yi - yср.">
      <calculatedColumnFormula>B2-$M$2</calculatedColumnFormula>
    </tableColumn>
    <tableColumn id="8" xr3:uid="{6B3B464A-261B-45D4-9CC6-A938A16B9A5E}" name="(xi - xср.)^2">
      <calculatedColumnFormula>POWER(F2,2)</calculatedColumnFormula>
    </tableColumn>
    <tableColumn id="9" xr3:uid="{3B795F64-5B36-46BD-9484-198F83E6FAC2}" name="(yi - yср.)^2">
      <calculatedColumnFormula>POWER(G2,2)</calculatedColumnFormula>
    </tableColumn>
    <tableColumn id="10" xr3:uid="{F683D9BE-4571-4A59-B335-6265D2163D5C}" name="(xi - xср.) * (yi - yср.)">
      <calculatedColumnFormula>F2*G2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C583C-F012-4058-9A96-5862F68DC59F}" name="Таблица13" displayName="Таблица13" ref="K1:T31" totalsRowShown="0">
  <autoFilter ref="K1:T31" xr:uid="{4E9C583C-F012-4058-9A96-5862F68DC59F}"/>
  <tableColumns count="10">
    <tableColumn id="1" xr3:uid="{7B1AC84E-0505-41B7-9BCF-7D44D9BADB2A}" name="x"/>
    <tableColumn id="2" xr3:uid="{887BA868-7ACC-4048-92AF-C9A7F2E85137}" name="y"/>
    <tableColumn id="3" xr3:uid="{B0693CB8-8153-4BE7-9BA5-BD5E33DE5468}" name="x^2">
      <calculatedColumnFormula>POWER(K2,2)</calculatedColumnFormula>
    </tableColumn>
    <tableColumn id="4" xr3:uid="{B0729C52-7150-4D4F-9EA6-10B88E19E09B}" name="y^2">
      <calculatedColumnFormula>POWER(L2,2)</calculatedColumnFormula>
    </tableColumn>
    <tableColumn id="5" xr3:uid="{FB6674B3-D038-4531-BFE3-64E9AD9A2BD9}" name="xi * yi">
      <calculatedColumnFormula>K2*L2</calculatedColumnFormula>
    </tableColumn>
    <tableColumn id="6" xr3:uid="{A4FB0522-293C-477D-9766-28EFAC40A445}" name="xi - xср." dataDxfId="14">
      <calculatedColumnFormula>K2-$V$2</calculatedColumnFormula>
    </tableColumn>
    <tableColumn id="7" xr3:uid="{563BBB41-3556-4E34-B3E4-C249A5DD9113}" name="yi - yср." dataDxfId="13">
      <calculatedColumnFormula>L2-$W$2</calculatedColumnFormula>
    </tableColumn>
    <tableColumn id="8" xr3:uid="{2538262B-8D6F-4BF6-ACBB-F6F284F7EB2C}" name="(xi - xср.)^2">
      <calculatedColumnFormula>POWER(P2,2)</calculatedColumnFormula>
    </tableColumn>
    <tableColumn id="9" xr3:uid="{CD9B3A4B-A636-4CF8-A1F1-0167B10465BA}" name="(yi - yср.)^2">
      <calculatedColumnFormula>POWER(Q2,2)</calculatedColumnFormula>
    </tableColumn>
    <tableColumn id="10" xr3:uid="{21DD2082-CD7D-440A-9C77-11DED2FA4A65}" name="(xi - xср.) * (yi - yср.)" dataDxfId="12">
      <calculatedColumnFormula>P2*Q2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AE09ED-03BF-4CFC-A2BB-726B443F9061}" name="Таблица3" displayName="Таблица3" ref="G1:I31" totalsRowShown="0" headerRowBorderDxfId="11" tableBorderDxfId="10" totalsRowBorderDxfId="9">
  <autoFilter ref="G1:I31" xr:uid="{9CAE09ED-03BF-4CFC-A2BB-726B443F9061}"/>
  <tableColumns count="3">
    <tableColumn id="1" xr3:uid="{E7D1EA1B-EAEB-4A40-A146-315753BFB76B}" name="&lt;TICKER&gt;" dataDxfId="8"/>
    <tableColumn id="2" xr3:uid="{D6D77F97-33B0-4DC7-803F-EEA0C982B320}" name="&lt;DATE&gt;" dataDxfId="7"/>
    <tableColumn id="3" xr3:uid="{F93ADC83-7D00-4A03-A079-4BD8AAAABCCF}" name="&lt;CLOSE&gt;" dataDxfId="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5D77FF-56EB-4ECC-9104-3B03BE44AEF4}" name="Таблица4" displayName="Таблица4" ref="B1:D31" totalsRowShown="0" headerRowBorderDxfId="5" tableBorderDxfId="4" totalsRowBorderDxfId="3">
  <autoFilter ref="B1:D31" xr:uid="{2E5D77FF-56EB-4ECC-9104-3B03BE44AEF4}"/>
  <tableColumns count="3">
    <tableColumn id="1" xr3:uid="{150A815B-848A-4277-8505-FE971E7C5602}" name="&lt;TICKER&gt;" dataDxfId="2"/>
    <tableColumn id="2" xr3:uid="{EA3EE53D-6F1A-44D8-966B-F27C85471066}" name="&lt;DATE&gt;" dataDxfId="1"/>
    <tableColumn id="3" xr3:uid="{FCBE7811-49CB-4FBC-A802-52896B708A00}" name="&lt;CLOSE&gt;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445D-CCE5-B848-9871-42130D3E07D6}">
  <dimension ref="A1:T37"/>
  <sheetViews>
    <sheetView tabSelected="1" zoomScaleNormal="100" workbookViewId="0">
      <selection activeCell="K22" sqref="K22"/>
    </sheetView>
  </sheetViews>
  <sheetFormatPr defaultColWidth="11" defaultRowHeight="15.75" x14ac:dyDescent="0.25"/>
  <cols>
    <col min="1" max="1" width="7.875" customWidth="1"/>
    <col min="2" max="2" width="8.375" customWidth="1"/>
    <col min="3" max="3" width="10.25" customWidth="1"/>
    <col min="4" max="4" width="9.5" customWidth="1"/>
    <col min="5" max="5" width="9.75" customWidth="1"/>
    <col min="6" max="6" width="11.625" customWidth="1"/>
    <col min="7" max="7" width="11.125" customWidth="1"/>
    <col min="8" max="9" width="13.5" customWidth="1"/>
    <col min="10" max="10" width="21.25" customWidth="1"/>
    <col min="12" max="12" width="8.125" customWidth="1"/>
    <col min="13" max="13" width="8" customWidth="1"/>
    <col min="14" max="14" width="21.5" bestFit="1" customWidth="1"/>
    <col min="15" max="15" width="8.5" customWidth="1"/>
  </cols>
  <sheetData>
    <row r="1" spans="1:2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L1" s="2" t="s">
        <v>2</v>
      </c>
      <c r="M1" s="2" t="s">
        <v>3</v>
      </c>
      <c r="N1" s="2" t="s">
        <v>13</v>
      </c>
      <c r="O1" s="2" t="s">
        <v>12</v>
      </c>
    </row>
    <row r="2" spans="1:20" x14ac:dyDescent="0.25">
      <c r="A2">
        <v>1</v>
      </c>
      <c r="B2">
        <v>1</v>
      </c>
      <c r="C2">
        <f>POWER(A2,2)</f>
        <v>1</v>
      </c>
      <c r="D2">
        <f>POWER(B2,2)</f>
        <v>1</v>
      </c>
      <c r="E2">
        <f>A2*B2</f>
        <v>1</v>
      </c>
      <c r="F2">
        <f t="shared" ref="F2:F31" si="0">A2-$L$2</f>
        <v>-14.5</v>
      </c>
      <c r="G2">
        <f t="shared" ref="G2:G31" si="1">B2-$M$2</f>
        <v>-29</v>
      </c>
      <c r="H2">
        <f>POWER(F2,2)</f>
        <v>210.25</v>
      </c>
      <c r="I2">
        <f>POWER(G2,2)</f>
        <v>841</v>
      </c>
      <c r="J2">
        <f>F2*G2</f>
        <v>420.5</v>
      </c>
      <c r="L2" s="1">
        <f>AVERAGE(A2:A31)</f>
        <v>15.5</v>
      </c>
      <c r="M2" s="1">
        <f>AVERAGE(B2:B31)</f>
        <v>30</v>
      </c>
      <c r="N2" s="1">
        <f>CORREL(Таблица1[x],Таблица1[y])</f>
        <v>1.0000000000000002</v>
      </c>
      <c r="O2" s="1">
        <f>COUNT(Таблица1[x])</f>
        <v>30</v>
      </c>
    </row>
    <row r="3" spans="1:20" ht="16.5" thickBot="1" x14ac:dyDescent="0.3">
      <c r="A3">
        <v>2</v>
      </c>
      <c r="B3">
        <v>3</v>
      </c>
      <c r="C3">
        <f t="shared" ref="C3:D31" si="2">POWER(A3,2)</f>
        <v>4</v>
      </c>
      <c r="D3">
        <f t="shared" si="2"/>
        <v>9</v>
      </c>
      <c r="E3">
        <f t="shared" ref="E3:E31" si="3">A3*B3</f>
        <v>6</v>
      </c>
      <c r="F3">
        <f t="shared" si="0"/>
        <v>-13.5</v>
      </c>
      <c r="G3">
        <f t="shared" si="1"/>
        <v>-27</v>
      </c>
      <c r="H3">
        <f t="shared" ref="H3:I31" si="4">POWER(F3,2)</f>
        <v>182.25</v>
      </c>
      <c r="I3">
        <f t="shared" si="4"/>
        <v>729</v>
      </c>
      <c r="J3">
        <f t="shared" ref="J3:J31" si="5">F3*G3</f>
        <v>364.5</v>
      </c>
    </row>
    <row r="4" spans="1:20" x14ac:dyDescent="0.25">
      <c r="A4">
        <v>3</v>
      </c>
      <c r="B4">
        <v>5</v>
      </c>
      <c r="C4">
        <f t="shared" si="2"/>
        <v>9</v>
      </c>
      <c r="D4">
        <f t="shared" si="2"/>
        <v>25</v>
      </c>
      <c r="E4">
        <f t="shared" si="3"/>
        <v>15</v>
      </c>
      <c r="F4">
        <f t="shared" si="0"/>
        <v>-12.5</v>
      </c>
      <c r="G4">
        <f t="shared" si="1"/>
        <v>-25</v>
      </c>
      <c r="H4">
        <f t="shared" si="4"/>
        <v>156.25</v>
      </c>
      <c r="I4">
        <f>POWER(G4,2)</f>
        <v>625</v>
      </c>
      <c r="J4">
        <f t="shared" si="5"/>
        <v>312.5</v>
      </c>
      <c r="L4" s="3"/>
      <c r="M4" s="4"/>
      <c r="N4" s="4"/>
      <c r="O4" s="5"/>
      <c r="P4" s="5"/>
      <c r="Q4" s="5"/>
      <c r="R4" s="5"/>
      <c r="S4" s="5"/>
      <c r="T4" s="6"/>
    </row>
    <row r="5" spans="1:20" x14ac:dyDescent="0.25">
      <c r="A5">
        <v>4</v>
      </c>
      <c r="B5">
        <v>7</v>
      </c>
      <c r="C5">
        <f t="shared" si="2"/>
        <v>16</v>
      </c>
      <c r="D5">
        <f t="shared" si="2"/>
        <v>49</v>
      </c>
      <c r="E5">
        <f t="shared" si="3"/>
        <v>28</v>
      </c>
      <c r="F5">
        <f t="shared" si="0"/>
        <v>-11.5</v>
      </c>
      <c r="G5">
        <f t="shared" si="1"/>
        <v>-23</v>
      </c>
      <c r="H5">
        <f t="shared" si="4"/>
        <v>132.25</v>
      </c>
      <c r="I5">
        <f t="shared" si="4"/>
        <v>529</v>
      </c>
      <c r="J5">
        <f t="shared" si="5"/>
        <v>264.5</v>
      </c>
      <c r="L5" s="7"/>
      <c r="M5" s="8"/>
      <c r="N5" s="8"/>
      <c r="O5" s="9"/>
      <c r="P5" s="9"/>
      <c r="Q5" s="9"/>
      <c r="R5" s="9"/>
      <c r="S5" s="9"/>
      <c r="T5" s="10"/>
    </row>
    <row r="6" spans="1:20" x14ac:dyDescent="0.25">
      <c r="A6">
        <v>5</v>
      </c>
      <c r="B6">
        <v>9</v>
      </c>
      <c r="C6">
        <f t="shared" si="2"/>
        <v>25</v>
      </c>
      <c r="D6">
        <f t="shared" si="2"/>
        <v>81</v>
      </c>
      <c r="E6">
        <f t="shared" si="3"/>
        <v>45</v>
      </c>
      <c r="F6">
        <f t="shared" si="0"/>
        <v>-10.5</v>
      </c>
      <c r="G6">
        <f t="shared" si="1"/>
        <v>-21</v>
      </c>
      <c r="H6">
        <f t="shared" si="4"/>
        <v>110.25</v>
      </c>
      <c r="I6">
        <f t="shared" si="4"/>
        <v>441</v>
      </c>
      <c r="J6">
        <f t="shared" si="5"/>
        <v>220.5</v>
      </c>
      <c r="L6" s="11"/>
      <c r="M6" s="9"/>
      <c r="N6" s="9"/>
      <c r="O6" s="9"/>
      <c r="P6" s="9"/>
      <c r="Q6" s="9"/>
      <c r="R6" s="9"/>
      <c r="S6" s="9"/>
      <c r="T6" s="10"/>
    </row>
    <row r="7" spans="1:20" x14ac:dyDescent="0.25">
      <c r="A7">
        <v>6</v>
      </c>
      <c r="B7">
        <v>11</v>
      </c>
      <c r="C7">
        <f t="shared" si="2"/>
        <v>36</v>
      </c>
      <c r="D7">
        <f t="shared" si="2"/>
        <v>121</v>
      </c>
      <c r="E7">
        <f t="shared" si="3"/>
        <v>66</v>
      </c>
      <c r="F7">
        <f t="shared" si="0"/>
        <v>-9.5</v>
      </c>
      <c r="G7">
        <f t="shared" si="1"/>
        <v>-19</v>
      </c>
      <c r="H7">
        <f t="shared" si="4"/>
        <v>90.25</v>
      </c>
      <c r="I7">
        <f t="shared" si="4"/>
        <v>361</v>
      </c>
      <c r="J7">
        <f t="shared" si="5"/>
        <v>180.5</v>
      </c>
      <c r="L7" s="11"/>
      <c r="M7" s="9"/>
      <c r="N7" s="9"/>
      <c r="O7" s="9"/>
      <c r="P7" s="9"/>
      <c r="Q7" s="9"/>
      <c r="R7" s="9"/>
      <c r="S7" s="9"/>
      <c r="T7" s="10"/>
    </row>
    <row r="8" spans="1:20" x14ac:dyDescent="0.25">
      <c r="A8">
        <v>7</v>
      </c>
      <c r="B8">
        <v>13</v>
      </c>
      <c r="C8">
        <f t="shared" si="2"/>
        <v>49</v>
      </c>
      <c r="D8">
        <f t="shared" si="2"/>
        <v>169</v>
      </c>
      <c r="E8">
        <f t="shared" si="3"/>
        <v>91</v>
      </c>
      <c r="F8">
        <f t="shared" si="0"/>
        <v>-8.5</v>
      </c>
      <c r="G8">
        <f t="shared" si="1"/>
        <v>-17</v>
      </c>
      <c r="H8">
        <f t="shared" si="4"/>
        <v>72.25</v>
      </c>
      <c r="I8">
        <f t="shared" si="4"/>
        <v>289</v>
      </c>
      <c r="J8">
        <f t="shared" si="5"/>
        <v>144.5</v>
      </c>
      <c r="L8" s="11"/>
      <c r="M8" s="9"/>
      <c r="N8" s="9"/>
      <c r="O8" s="9"/>
      <c r="P8" s="9"/>
      <c r="Q8" s="9"/>
      <c r="R8" s="9"/>
      <c r="S8" s="9"/>
      <c r="T8" s="10"/>
    </row>
    <row r="9" spans="1:20" x14ac:dyDescent="0.25">
      <c r="A9">
        <v>8</v>
      </c>
      <c r="B9">
        <v>15</v>
      </c>
      <c r="C9">
        <f t="shared" si="2"/>
        <v>64</v>
      </c>
      <c r="D9">
        <f t="shared" si="2"/>
        <v>225</v>
      </c>
      <c r="E9">
        <f t="shared" si="3"/>
        <v>120</v>
      </c>
      <c r="F9">
        <f t="shared" si="0"/>
        <v>-7.5</v>
      </c>
      <c r="G9">
        <f t="shared" si="1"/>
        <v>-15</v>
      </c>
      <c r="H9">
        <f t="shared" si="4"/>
        <v>56.25</v>
      </c>
      <c r="I9">
        <f t="shared" si="4"/>
        <v>225</v>
      </c>
      <c r="J9">
        <f t="shared" si="5"/>
        <v>112.5</v>
      </c>
      <c r="L9" s="11"/>
      <c r="M9" s="9"/>
      <c r="N9" s="9"/>
      <c r="O9" s="9"/>
      <c r="P9" s="9"/>
      <c r="Q9" s="9"/>
      <c r="R9" s="9"/>
      <c r="S9" s="9"/>
      <c r="T9" s="10"/>
    </row>
    <row r="10" spans="1:20" x14ac:dyDescent="0.25">
      <c r="A10">
        <v>9</v>
      </c>
      <c r="B10">
        <v>17</v>
      </c>
      <c r="C10">
        <f t="shared" si="2"/>
        <v>81</v>
      </c>
      <c r="D10">
        <f t="shared" si="2"/>
        <v>289</v>
      </c>
      <c r="E10">
        <f t="shared" si="3"/>
        <v>153</v>
      </c>
      <c r="F10">
        <f t="shared" si="0"/>
        <v>-6.5</v>
      </c>
      <c r="G10">
        <f t="shared" si="1"/>
        <v>-13</v>
      </c>
      <c r="H10">
        <f t="shared" si="4"/>
        <v>42.25</v>
      </c>
      <c r="I10">
        <f t="shared" si="4"/>
        <v>169</v>
      </c>
      <c r="J10">
        <f t="shared" si="5"/>
        <v>84.5</v>
      </c>
      <c r="L10" s="11"/>
      <c r="M10" s="9"/>
      <c r="N10" s="9"/>
      <c r="O10" s="9"/>
      <c r="P10" s="9"/>
      <c r="Q10" s="9"/>
      <c r="R10" s="9"/>
      <c r="S10" s="9"/>
      <c r="T10" s="10"/>
    </row>
    <row r="11" spans="1:20" x14ac:dyDescent="0.25">
      <c r="A11">
        <v>10</v>
      </c>
      <c r="B11">
        <v>19</v>
      </c>
      <c r="C11">
        <f t="shared" si="2"/>
        <v>100</v>
      </c>
      <c r="D11">
        <f t="shared" si="2"/>
        <v>361</v>
      </c>
      <c r="E11">
        <f t="shared" si="3"/>
        <v>190</v>
      </c>
      <c r="F11">
        <f t="shared" si="0"/>
        <v>-5.5</v>
      </c>
      <c r="G11">
        <f t="shared" si="1"/>
        <v>-11</v>
      </c>
      <c r="H11">
        <f t="shared" si="4"/>
        <v>30.25</v>
      </c>
      <c r="I11">
        <f t="shared" si="4"/>
        <v>121</v>
      </c>
      <c r="J11">
        <f t="shared" si="5"/>
        <v>60.5</v>
      </c>
      <c r="L11" s="11"/>
      <c r="M11" s="9"/>
      <c r="N11" s="9"/>
      <c r="O11" s="9"/>
      <c r="P11" s="9"/>
      <c r="Q11" s="9"/>
      <c r="R11" s="9"/>
      <c r="S11" s="9"/>
      <c r="T11" s="10"/>
    </row>
    <row r="12" spans="1:20" x14ac:dyDescent="0.25">
      <c r="A12">
        <v>11</v>
      </c>
      <c r="B12">
        <v>21</v>
      </c>
      <c r="C12">
        <f t="shared" si="2"/>
        <v>121</v>
      </c>
      <c r="D12">
        <f t="shared" si="2"/>
        <v>441</v>
      </c>
      <c r="E12">
        <f t="shared" si="3"/>
        <v>231</v>
      </c>
      <c r="F12">
        <f t="shared" si="0"/>
        <v>-4.5</v>
      </c>
      <c r="G12">
        <f t="shared" si="1"/>
        <v>-9</v>
      </c>
      <c r="H12">
        <f t="shared" si="4"/>
        <v>20.25</v>
      </c>
      <c r="I12">
        <f t="shared" si="4"/>
        <v>81</v>
      </c>
      <c r="J12">
        <f t="shared" si="5"/>
        <v>40.5</v>
      </c>
      <c r="L12" s="11"/>
      <c r="M12" s="9"/>
      <c r="N12" s="9"/>
      <c r="O12" s="9"/>
      <c r="P12" s="9"/>
      <c r="Q12" s="9"/>
      <c r="R12" s="9"/>
      <c r="S12" s="9"/>
      <c r="T12" s="10"/>
    </row>
    <row r="13" spans="1:20" x14ac:dyDescent="0.25">
      <c r="A13">
        <v>12</v>
      </c>
      <c r="B13">
        <v>23</v>
      </c>
      <c r="C13">
        <f t="shared" si="2"/>
        <v>144</v>
      </c>
      <c r="D13">
        <f t="shared" si="2"/>
        <v>529</v>
      </c>
      <c r="E13">
        <f t="shared" si="3"/>
        <v>276</v>
      </c>
      <c r="F13">
        <f t="shared" si="0"/>
        <v>-3.5</v>
      </c>
      <c r="G13">
        <f t="shared" si="1"/>
        <v>-7</v>
      </c>
      <c r="H13">
        <f t="shared" si="4"/>
        <v>12.25</v>
      </c>
      <c r="I13">
        <f t="shared" si="4"/>
        <v>49</v>
      </c>
      <c r="J13">
        <f t="shared" si="5"/>
        <v>24.5</v>
      </c>
      <c r="L13" s="11"/>
      <c r="M13" s="9"/>
      <c r="N13" s="9"/>
      <c r="O13" s="9"/>
      <c r="P13" s="9"/>
      <c r="Q13" s="9"/>
      <c r="R13" s="9"/>
      <c r="S13" s="9"/>
      <c r="T13" s="10"/>
    </row>
    <row r="14" spans="1:20" x14ac:dyDescent="0.25">
      <c r="A14">
        <v>13</v>
      </c>
      <c r="B14">
        <v>25</v>
      </c>
      <c r="C14">
        <f t="shared" si="2"/>
        <v>169</v>
      </c>
      <c r="D14">
        <f t="shared" si="2"/>
        <v>625</v>
      </c>
      <c r="E14">
        <f t="shared" si="3"/>
        <v>325</v>
      </c>
      <c r="F14">
        <f t="shared" si="0"/>
        <v>-2.5</v>
      </c>
      <c r="G14">
        <f t="shared" si="1"/>
        <v>-5</v>
      </c>
      <c r="H14">
        <f t="shared" si="4"/>
        <v>6.25</v>
      </c>
      <c r="I14">
        <f t="shared" si="4"/>
        <v>25</v>
      </c>
      <c r="J14">
        <f t="shared" si="5"/>
        <v>12.5</v>
      </c>
      <c r="L14" s="11"/>
      <c r="M14" s="9"/>
      <c r="N14" s="9"/>
      <c r="O14" s="9"/>
      <c r="P14" s="9"/>
      <c r="Q14" s="9"/>
      <c r="R14" s="9"/>
      <c r="S14" s="9"/>
      <c r="T14" s="10"/>
    </row>
    <row r="15" spans="1:20" x14ac:dyDescent="0.25">
      <c r="A15">
        <v>14</v>
      </c>
      <c r="B15">
        <v>27</v>
      </c>
      <c r="C15">
        <f t="shared" si="2"/>
        <v>196</v>
      </c>
      <c r="D15">
        <f t="shared" si="2"/>
        <v>729</v>
      </c>
      <c r="E15">
        <f t="shared" si="3"/>
        <v>378</v>
      </c>
      <c r="F15">
        <f t="shared" si="0"/>
        <v>-1.5</v>
      </c>
      <c r="G15">
        <f t="shared" si="1"/>
        <v>-3</v>
      </c>
      <c r="H15">
        <f t="shared" si="4"/>
        <v>2.25</v>
      </c>
      <c r="I15">
        <f t="shared" si="4"/>
        <v>9</v>
      </c>
      <c r="J15">
        <f t="shared" si="5"/>
        <v>4.5</v>
      </c>
      <c r="L15" s="11"/>
      <c r="M15" s="9"/>
      <c r="N15" s="9"/>
      <c r="O15" s="9"/>
      <c r="P15" s="9"/>
      <c r="Q15" s="9"/>
      <c r="R15" s="9"/>
      <c r="S15" s="9"/>
      <c r="T15" s="10"/>
    </row>
    <row r="16" spans="1:20" x14ac:dyDescent="0.25">
      <c r="A16">
        <v>15</v>
      </c>
      <c r="B16">
        <v>29</v>
      </c>
      <c r="C16">
        <f t="shared" si="2"/>
        <v>225</v>
      </c>
      <c r="D16">
        <f t="shared" si="2"/>
        <v>841</v>
      </c>
      <c r="E16">
        <f t="shared" si="3"/>
        <v>435</v>
      </c>
      <c r="F16">
        <f t="shared" si="0"/>
        <v>-0.5</v>
      </c>
      <c r="G16">
        <f t="shared" si="1"/>
        <v>-1</v>
      </c>
      <c r="H16">
        <f t="shared" si="4"/>
        <v>0.25</v>
      </c>
      <c r="I16">
        <f t="shared" si="4"/>
        <v>1</v>
      </c>
      <c r="J16">
        <f t="shared" si="5"/>
        <v>0.5</v>
      </c>
      <c r="L16" s="11"/>
      <c r="M16" s="9"/>
      <c r="N16" s="9"/>
      <c r="O16" s="9"/>
      <c r="P16" s="9"/>
      <c r="Q16" s="9"/>
      <c r="R16" s="9"/>
      <c r="S16" s="9"/>
      <c r="T16" s="10"/>
    </row>
    <row r="17" spans="1:20" x14ac:dyDescent="0.25">
      <c r="A17">
        <v>16</v>
      </c>
      <c r="B17">
        <v>31</v>
      </c>
      <c r="C17">
        <f t="shared" si="2"/>
        <v>256</v>
      </c>
      <c r="D17">
        <f t="shared" si="2"/>
        <v>961</v>
      </c>
      <c r="E17">
        <f t="shared" si="3"/>
        <v>496</v>
      </c>
      <c r="F17">
        <f t="shared" si="0"/>
        <v>0.5</v>
      </c>
      <c r="G17">
        <f t="shared" si="1"/>
        <v>1</v>
      </c>
      <c r="H17">
        <f t="shared" si="4"/>
        <v>0.25</v>
      </c>
      <c r="I17">
        <f t="shared" si="4"/>
        <v>1</v>
      </c>
      <c r="J17">
        <f t="shared" si="5"/>
        <v>0.5</v>
      </c>
      <c r="L17" s="11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>
        <v>17</v>
      </c>
      <c r="B18">
        <v>33</v>
      </c>
      <c r="C18">
        <f t="shared" si="2"/>
        <v>289</v>
      </c>
      <c r="D18">
        <f t="shared" si="2"/>
        <v>1089</v>
      </c>
      <c r="E18">
        <f t="shared" si="3"/>
        <v>561</v>
      </c>
      <c r="F18">
        <f t="shared" si="0"/>
        <v>1.5</v>
      </c>
      <c r="G18">
        <f t="shared" si="1"/>
        <v>3</v>
      </c>
      <c r="H18">
        <f t="shared" si="4"/>
        <v>2.25</v>
      </c>
      <c r="I18">
        <f t="shared" si="4"/>
        <v>9</v>
      </c>
      <c r="J18">
        <f t="shared" si="5"/>
        <v>4.5</v>
      </c>
      <c r="L18" s="11"/>
      <c r="M18" s="9"/>
      <c r="N18" s="9"/>
      <c r="O18" s="9"/>
      <c r="P18" s="9"/>
      <c r="Q18" s="9"/>
      <c r="R18" s="9"/>
      <c r="S18" s="9"/>
      <c r="T18" s="10"/>
    </row>
    <row r="19" spans="1:20" x14ac:dyDescent="0.25">
      <c r="A19">
        <v>18</v>
      </c>
      <c r="B19">
        <v>35</v>
      </c>
      <c r="C19">
        <f t="shared" si="2"/>
        <v>324</v>
      </c>
      <c r="D19">
        <f t="shared" si="2"/>
        <v>1225</v>
      </c>
      <c r="E19">
        <f t="shared" si="3"/>
        <v>630</v>
      </c>
      <c r="F19">
        <f t="shared" si="0"/>
        <v>2.5</v>
      </c>
      <c r="G19">
        <f t="shared" si="1"/>
        <v>5</v>
      </c>
      <c r="H19">
        <f t="shared" si="4"/>
        <v>6.25</v>
      </c>
      <c r="I19">
        <f t="shared" si="4"/>
        <v>25</v>
      </c>
      <c r="J19">
        <f t="shared" si="5"/>
        <v>12.5</v>
      </c>
      <c r="L19" s="11"/>
      <c r="M19" s="9"/>
      <c r="N19" s="9"/>
      <c r="O19" s="9"/>
      <c r="P19" s="9"/>
      <c r="Q19" s="9"/>
      <c r="R19" s="9"/>
      <c r="S19" s="9"/>
      <c r="T19" s="10"/>
    </row>
    <row r="20" spans="1:20" x14ac:dyDescent="0.25">
      <c r="A20">
        <v>19</v>
      </c>
      <c r="B20">
        <v>37</v>
      </c>
      <c r="C20">
        <f t="shared" si="2"/>
        <v>361</v>
      </c>
      <c r="D20">
        <f t="shared" si="2"/>
        <v>1369</v>
      </c>
      <c r="E20">
        <f t="shared" si="3"/>
        <v>703</v>
      </c>
      <c r="F20">
        <f t="shared" si="0"/>
        <v>3.5</v>
      </c>
      <c r="G20">
        <f t="shared" si="1"/>
        <v>7</v>
      </c>
      <c r="H20">
        <f t="shared" si="4"/>
        <v>12.25</v>
      </c>
      <c r="I20">
        <f t="shared" si="4"/>
        <v>49</v>
      </c>
      <c r="J20">
        <f t="shared" si="5"/>
        <v>24.5</v>
      </c>
      <c r="L20" s="11"/>
      <c r="M20" s="9"/>
      <c r="N20" s="9"/>
      <c r="O20" s="9"/>
      <c r="P20" s="9"/>
      <c r="Q20" s="9"/>
      <c r="R20" s="9"/>
      <c r="S20" s="9"/>
      <c r="T20" s="10"/>
    </row>
    <row r="21" spans="1:20" x14ac:dyDescent="0.25">
      <c r="A21">
        <v>20</v>
      </c>
      <c r="B21">
        <v>39</v>
      </c>
      <c r="C21">
        <f t="shared" si="2"/>
        <v>400</v>
      </c>
      <c r="D21">
        <f t="shared" si="2"/>
        <v>1521</v>
      </c>
      <c r="E21">
        <f t="shared" si="3"/>
        <v>780</v>
      </c>
      <c r="F21">
        <f t="shared" si="0"/>
        <v>4.5</v>
      </c>
      <c r="G21">
        <f t="shared" si="1"/>
        <v>9</v>
      </c>
      <c r="H21">
        <f t="shared" si="4"/>
        <v>20.25</v>
      </c>
      <c r="I21">
        <f t="shared" si="4"/>
        <v>81</v>
      </c>
      <c r="J21">
        <f t="shared" si="5"/>
        <v>40.5</v>
      </c>
      <c r="L21" s="11"/>
      <c r="M21" s="9"/>
      <c r="N21" s="9"/>
      <c r="O21" s="9"/>
      <c r="P21" s="9"/>
      <c r="Q21" s="9"/>
      <c r="R21" s="9"/>
      <c r="S21" s="9"/>
      <c r="T21" s="10"/>
    </row>
    <row r="22" spans="1:20" x14ac:dyDescent="0.25">
      <c r="A22">
        <v>21</v>
      </c>
      <c r="B22">
        <v>41</v>
      </c>
      <c r="C22">
        <f t="shared" si="2"/>
        <v>441</v>
      </c>
      <c r="D22">
        <f t="shared" si="2"/>
        <v>1681</v>
      </c>
      <c r="E22">
        <f t="shared" si="3"/>
        <v>861</v>
      </c>
      <c r="F22">
        <f t="shared" si="0"/>
        <v>5.5</v>
      </c>
      <c r="G22">
        <f t="shared" si="1"/>
        <v>11</v>
      </c>
      <c r="H22">
        <f t="shared" si="4"/>
        <v>30.25</v>
      </c>
      <c r="I22">
        <f t="shared" si="4"/>
        <v>121</v>
      </c>
      <c r="J22">
        <f t="shared" si="5"/>
        <v>60.5</v>
      </c>
      <c r="L22" s="11"/>
      <c r="M22" s="9"/>
      <c r="N22" s="9"/>
      <c r="O22" s="9"/>
      <c r="P22" s="9"/>
      <c r="Q22" s="9"/>
      <c r="R22" s="9"/>
      <c r="S22" s="9"/>
      <c r="T22" s="10"/>
    </row>
    <row r="23" spans="1:20" x14ac:dyDescent="0.25">
      <c r="A23">
        <v>22</v>
      </c>
      <c r="B23">
        <v>43</v>
      </c>
      <c r="C23">
        <f t="shared" si="2"/>
        <v>484</v>
      </c>
      <c r="D23">
        <f t="shared" si="2"/>
        <v>1849</v>
      </c>
      <c r="E23">
        <f t="shared" si="3"/>
        <v>946</v>
      </c>
      <c r="F23">
        <f t="shared" si="0"/>
        <v>6.5</v>
      </c>
      <c r="G23">
        <f t="shared" si="1"/>
        <v>13</v>
      </c>
      <c r="H23">
        <f t="shared" si="4"/>
        <v>42.25</v>
      </c>
      <c r="I23">
        <f t="shared" si="4"/>
        <v>169</v>
      </c>
      <c r="J23">
        <f t="shared" si="5"/>
        <v>84.5</v>
      </c>
      <c r="L23" s="11"/>
      <c r="M23" s="9"/>
      <c r="N23" s="9"/>
      <c r="O23" s="9"/>
      <c r="P23" s="9"/>
      <c r="Q23" s="9"/>
      <c r="R23" s="9"/>
      <c r="S23" s="9"/>
      <c r="T23" s="10"/>
    </row>
    <row r="24" spans="1:20" x14ac:dyDescent="0.25">
      <c r="A24">
        <v>23</v>
      </c>
      <c r="B24">
        <v>45</v>
      </c>
      <c r="C24">
        <f t="shared" si="2"/>
        <v>529</v>
      </c>
      <c r="D24">
        <f t="shared" si="2"/>
        <v>2025</v>
      </c>
      <c r="E24">
        <f t="shared" si="3"/>
        <v>1035</v>
      </c>
      <c r="F24">
        <f t="shared" si="0"/>
        <v>7.5</v>
      </c>
      <c r="G24">
        <f t="shared" si="1"/>
        <v>15</v>
      </c>
      <c r="H24">
        <f t="shared" si="4"/>
        <v>56.25</v>
      </c>
      <c r="I24">
        <f t="shared" si="4"/>
        <v>225</v>
      </c>
      <c r="J24">
        <f t="shared" si="5"/>
        <v>112.5</v>
      </c>
      <c r="L24" s="11"/>
      <c r="M24" s="9"/>
      <c r="N24" s="9"/>
      <c r="O24" s="9"/>
      <c r="P24" s="9"/>
      <c r="Q24" s="9"/>
      <c r="R24" s="9"/>
      <c r="S24" s="9"/>
      <c r="T24" s="10"/>
    </row>
    <row r="25" spans="1:20" x14ac:dyDescent="0.25">
      <c r="A25">
        <v>24</v>
      </c>
      <c r="B25">
        <v>47</v>
      </c>
      <c r="C25">
        <f t="shared" si="2"/>
        <v>576</v>
      </c>
      <c r="D25">
        <f t="shared" si="2"/>
        <v>2209</v>
      </c>
      <c r="E25">
        <f t="shared" si="3"/>
        <v>1128</v>
      </c>
      <c r="F25">
        <f t="shared" si="0"/>
        <v>8.5</v>
      </c>
      <c r="G25">
        <f t="shared" si="1"/>
        <v>17</v>
      </c>
      <c r="H25">
        <f t="shared" si="4"/>
        <v>72.25</v>
      </c>
      <c r="I25">
        <f t="shared" si="4"/>
        <v>289</v>
      </c>
      <c r="J25">
        <f t="shared" si="5"/>
        <v>144.5</v>
      </c>
      <c r="L25" s="11"/>
      <c r="M25" s="9"/>
      <c r="N25" s="9"/>
      <c r="O25" s="9"/>
      <c r="P25" s="9"/>
      <c r="Q25" s="9"/>
      <c r="R25" s="9"/>
      <c r="S25" s="9"/>
      <c r="T25" s="10"/>
    </row>
    <row r="26" spans="1:20" x14ac:dyDescent="0.25">
      <c r="A26">
        <v>25</v>
      </c>
      <c r="B26">
        <v>49</v>
      </c>
      <c r="C26">
        <f t="shared" si="2"/>
        <v>625</v>
      </c>
      <c r="D26">
        <f t="shared" si="2"/>
        <v>2401</v>
      </c>
      <c r="E26">
        <f t="shared" si="3"/>
        <v>1225</v>
      </c>
      <c r="F26">
        <f t="shared" si="0"/>
        <v>9.5</v>
      </c>
      <c r="G26">
        <f t="shared" si="1"/>
        <v>19</v>
      </c>
      <c r="H26">
        <f t="shared" si="4"/>
        <v>90.25</v>
      </c>
      <c r="I26">
        <f t="shared" si="4"/>
        <v>361</v>
      </c>
      <c r="J26">
        <f t="shared" si="5"/>
        <v>180.5</v>
      </c>
      <c r="L26" s="11"/>
      <c r="M26" s="9"/>
      <c r="N26" s="9"/>
      <c r="O26" s="9"/>
      <c r="P26" s="9"/>
      <c r="Q26" s="9"/>
      <c r="R26" s="9"/>
      <c r="S26" s="9"/>
      <c r="T26" s="10"/>
    </row>
    <row r="27" spans="1:20" x14ac:dyDescent="0.25">
      <c r="A27">
        <v>26</v>
      </c>
      <c r="B27">
        <v>51</v>
      </c>
      <c r="C27">
        <f t="shared" si="2"/>
        <v>676</v>
      </c>
      <c r="D27">
        <f t="shared" si="2"/>
        <v>2601</v>
      </c>
      <c r="E27">
        <f t="shared" si="3"/>
        <v>1326</v>
      </c>
      <c r="F27">
        <f t="shared" si="0"/>
        <v>10.5</v>
      </c>
      <c r="G27">
        <f t="shared" si="1"/>
        <v>21</v>
      </c>
      <c r="H27">
        <f t="shared" si="4"/>
        <v>110.25</v>
      </c>
      <c r="I27">
        <f t="shared" si="4"/>
        <v>441</v>
      </c>
      <c r="J27">
        <f t="shared" si="5"/>
        <v>220.5</v>
      </c>
      <c r="L27" s="11"/>
      <c r="M27" s="9"/>
      <c r="N27" s="9"/>
      <c r="O27" s="9"/>
      <c r="P27" s="9"/>
      <c r="Q27" s="9"/>
      <c r="R27" s="9"/>
      <c r="S27" s="9"/>
      <c r="T27" s="10"/>
    </row>
    <row r="28" spans="1:20" x14ac:dyDescent="0.25">
      <c r="A28">
        <v>27</v>
      </c>
      <c r="B28">
        <v>53</v>
      </c>
      <c r="C28">
        <f t="shared" si="2"/>
        <v>729</v>
      </c>
      <c r="D28">
        <f t="shared" si="2"/>
        <v>2809</v>
      </c>
      <c r="E28">
        <f t="shared" si="3"/>
        <v>1431</v>
      </c>
      <c r="F28">
        <f t="shared" si="0"/>
        <v>11.5</v>
      </c>
      <c r="G28">
        <f t="shared" si="1"/>
        <v>23</v>
      </c>
      <c r="H28">
        <f t="shared" si="4"/>
        <v>132.25</v>
      </c>
      <c r="I28">
        <f t="shared" si="4"/>
        <v>529</v>
      </c>
      <c r="J28">
        <f t="shared" si="5"/>
        <v>264.5</v>
      </c>
      <c r="L28" s="11"/>
      <c r="M28" s="9"/>
      <c r="N28" s="9"/>
      <c r="O28" s="9"/>
      <c r="P28" s="9"/>
      <c r="Q28" s="9"/>
      <c r="R28" s="9"/>
      <c r="S28" s="9"/>
      <c r="T28" s="10"/>
    </row>
    <row r="29" spans="1:20" x14ac:dyDescent="0.25">
      <c r="A29">
        <v>28</v>
      </c>
      <c r="B29">
        <v>55</v>
      </c>
      <c r="C29">
        <f t="shared" si="2"/>
        <v>784</v>
      </c>
      <c r="D29">
        <f t="shared" si="2"/>
        <v>3025</v>
      </c>
      <c r="E29">
        <f t="shared" si="3"/>
        <v>1540</v>
      </c>
      <c r="F29">
        <f t="shared" si="0"/>
        <v>12.5</v>
      </c>
      <c r="G29">
        <f t="shared" si="1"/>
        <v>25</v>
      </c>
      <c r="H29">
        <f t="shared" si="4"/>
        <v>156.25</v>
      </c>
      <c r="I29">
        <f t="shared" si="4"/>
        <v>625</v>
      </c>
      <c r="J29">
        <f t="shared" si="5"/>
        <v>312.5</v>
      </c>
      <c r="L29" s="11"/>
      <c r="M29" s="9"/>
      <c r="N29" s="9"/>
      <c r="O29" s="9"/>
      <c r="P29" s="9"/>
      <c r="Q29" s="9"/>
      <c r="R29" s="9"/>
      <c r="S29" s="9"/>
      <c r="T29" s="10"/>
    </row>
    <row r="30" spans="1:20" x14ac:dyDescent="0.25">
      <c r="A30">
        <v>29</v>
      </c>
      <c r="B30">
        <v>57</v>
      </c>
      <c r="C30">
        <f t="shared" si="2"/>
        <v>841</v>
      </c>
      <c r="D30">
        <f t="shared" si="2"/>
        <v>3249</v>
      </c>
      <c r="E30">
        <f t="shared" si="3"/>
        <v>1653</v>
      </c>
      <c r="F30">
        <f t="shared" si="0"/>
        <v>13.5</v>
      </c>
      <c r="G30">
        <f t="shared" si="1"/>
        <v>27</v>
      </c>
      <c r="H30">
        <f t="shared" si="4"/>
        <v>182.25</v>
      </c>
      <c r="I30">
        <f t="shared" si="4"/>
        <v>729</v>
      </c>
      <c r="J30">
        <f t="shared" si="5"/>
        <v>364.5</v>
      </c>
      <c r="L30" s="11"/>
      <c r="M30" s="9"/>
      <c r="N30" s="9"/>
      <c r="O30" s="9"/>
      <c r="P30" s="9"/>
      <c r="Q30" s="9"/>
      <c r="R30" s="9"/>
      <c r="S30" s="9"/>
      <c r="T30" s="10"/>
    </row>
    <row r="31" spans="1:20" ht="16.5" thickBot="1" x14ac:dyDescent="0.3">
      <c r="A31">
        <v>30</v>
      </c>
      <c r="B31">
        <v>59</v>
      </c>
      <c r="C31">
        <f t="shared" si="2"/>
        <v>900</v>
      </c>
      <c r="D31">
        <f t="shared" si="2"/>
        <v>3481</v>
      </c>
      <c r="E31">
        <f t="shared" si="3"/>
        <v>1770</v>
      </c>
      <c r="F31">
        <f t="shared" si="0"/>
        <v>14.5</v>
      </c>
      <c r="G31">
        <f t="shared" si="1"/>
        <v>29</v>
      </c>
      <c r="H31">
        <f t="shared" si="4"/>
        <v>210.25</v>
      </c>
      <c r="I31">
        <f t="shared" si="4"/>
        <v>841</v>
      </c>
      <c r="J31">
        <f t="shared" si="5"/>
        <v>420.5</v>
      </c>
      <c r="L31" s="12"/>
      <c r="M31" s="13"/>
      <c r="N31" s="13"/>
      <c r="O31" s="13"/>
      <c r="P31" s="13"/>
      <c r="Q31" s="13"/>
      <c r="R31" s="13"/>
      <c r="S31" s="13"/>
      <c r="T31" s="14"/>
    </row>
    <row r="33" spans="8:10" x14ac:dyDescent="0.25">
      <c r="H33" s="16" t="s">
        <v>14</v>
      </c>
      <c r="I33" s="2" t="s">
        <v>15</v>
      </c>
      <c r="J33" s="2" t="s">
        <v>16</v>
      </c>
    </row>
    <row r="34" spans="8:10" x14ac:dyDescent="0.25">
      <c r="H34" s="1">
        <f>SUM(Таблица1[(xi - xср.)^2])</f>
        <v>2247.5</v>
      </c>
      <c r="I34" s="1">
        <f>SUM(Таблица1[(yi - yср.)^2])</f>
        <v>8990</v>
      </c>
      <c r="J34" s="1">
        <f>SUM(Таблица1[(xi - xср.) * (yi - yср.)])</f>
        <v>4495</v>
      </c>
    </row>
    <row r="36" spans="8:10" x14ac:dyDescent="0.25">
      <c r="H36" s="15"/>
      <c r="I36" s="15"/>
      <c r="J36" s="2" t="s">
        <v>13</v>
      </c>
    </row>
    <row r="37" spans="8:10" x14ac:dyDescent="0.25">
      <c r="J37" s="17">
        <f>J34/SQRT(H34*I34)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FB51-F143-4BA9-B7E1-AED3DA91C078}">
  <dimension ref="A1:Y37"/>
  <sheetViews>
    <sheetView workbookViewId="0">
      <selection activeCell="AE21" sqref="AE21"/>
    </sheetView>
  </sheetViews>
  <sheetFormatPr defaultRowHeight="15.75" x14ac:dyDescent="0.25"/>
  <cols>
    <col min="1" max="1" width="6.375" bestFit="1" customWidth="1"/>
    <col min="2" max="2" width="10.625" bestFit="1" customWidth="1"/>
    <col min="3" max="3" width="9.875" bestFit="1" customWidth="1"/>
    <col min="4" max="4" width="10.125" bestFit="1" customWidth="1"/>
    <col min="6" max="6" width="11" bestFit="1" customWidth="1"/>
    <col min="7" max="7" width="13.375" bestFit="1" customWidth="1"/>
    <col min="8" max="8" width="9.875" bestFit="1" customWidth="1"/>
    <col min="9" max="9" width="10.125" bestFit="1" customWidth="1"/>
    <col min="11" max="11" width="6.875" bestFit="1" customWidth="1"/>
    <col min="12" max="12" width="8.875" bestFit="1" customWidth="1"/>
    <col min="13" max="15" width="11.875" bestFit="1" customWidth="1"/>
    <col min="16" max="16" width="9.25" bestFit="1" customWidth="1"/>
    <col min="17" max="17" width="9.5" bestFit="1" customWidth="1"/>
    <col min="18" max="18" width="13.5" bestFit="1" customWidth="1"/>
    <col min="19" max="19" width="13.75" bestFit="1" customWidth="1"/>
    <col min="20" max="20" width="25.375" customWidth="1"/>
    <col min="24" max="24" width="22.125" bestFit="1" customWidth="1"/>
  </cols>
  <sheetData>
    <row r="1" spans="1:25" x14ac:dyDescent="0.25">
      <c r="A1" s="2" t="s">
        <v>21</v>
      </c>
      <c r="B1" s="22" t="s">
        <v>17</v>
      </c>
      <c r="C1" s="23" t="s">
        <v>18</v>
      </c>
      <c r="D1" s="24" t="s">
        <v>19</v>
      </c>
      <c r="F1" s="2" t="s">
        <v>22</v>
      </c>
      <c r="G1" s="22" t="s">
        <v>17</v>
      </c>
      <c r="H1" s="23" t="s">
        <v>18</v>
      </c>
      <c r="I1" s="24" t="s">
        <v>19</v>
      </c>
      <c r="K1" t="s">
        <v>0</v>
      </c>
      <c r="L1" t="s">
        <v>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V1" s="2" t="s">
        <v>2</v>
      </c>
      <c r="W1" s="2" t="s">
        <v>3</v>
      </c>
      <c r="X1" s="2" t="s">
        <v>13</v>
      </c>
      <c r="Y1" s="2" t="s">
        <v>12</v>
      </c>
    </row>
    <row r="2" spans="1:25" x14ac:dyDescent="0.25">
      <c r="B2" s="20" t="s">
        <v>20</v>
      </c>
      <c r="C2" s="19">
        <v>43466</v>
      </c>
      <c r="D2" s="21">
        <v>143.69999999999999</v>
      </c>
      <c r="G2" s="20" t="s">
        <v>23</v>
      </c>
      <c r="H2" s="19">
        <v>43466</v>
      </c>
      <c r="I2" s="21">
        <v>3411.5</v>
      </c>
      <c r="K2">
        <v>143.69999999999999</v>
      </c>
      <c r="L2">
        <v>3411.5</v>
      </c>
      <c r="M2">
        <f>POWER(K2,2)</f>
        <v>20649.689999999995</v>
      </c>
      <c r="N2">
        <f>POWER(L2,2)</f>
        <v>11638332.25</v>
      </c>
      <c r="O2">
        <f>K2*L2</f>
        <v>490232.55</v>
      </c>
      <c r="P2">
        <f t="shared" ref="P2:P31" si="0">K2-$V$2</f>
        <v>-210.64333333333332</v>
      </c>
      <c r="Q2">
        <f t="shared" ref="Q2:Q31" si="1">L2-$W$2</f>
        <v>-13350.266</v>
      </c>
      <c r="R2">
        <f>POWER(P2,2)</f>
        <v>44370.613877777774</v>
      </c>
      <c r="S2">
        <f>POWER(Q2,2)</f>
        <v>178229602.27075598</v>
      </c>
      <c r="T2">
        <f t="shared" ref="T2:T31" si="2">P2*Q2</f>
        <v>2812144.5311266663</v>
      </c>
      <c r="V2" s="1">
        <f>AVERAGE(K2:K31)</f>
        <v>354.34333333333331</v>
      </c>
      <c r="W2" s="1">
        <f>AVERAGE(L2:L31)</f>
        <v>16761.766</v>
      </c>
      <c r="X2" s="1">
        <f>CORREL(Таблица13[x],Таблица13[y])</f>
        <v>0.7390343755658686</v>
      </c>
      <c r="Y2" s="1">
        <f>COUNT(Таблица13[x])</f>
        <v>30</v>
      </c>
    </row>
    <row r="3" spans="1:25" x14ac:dyDescent="0.25">
      <c r="B3" s="20" t="s">
        <v>20</v>
      </c>
      <c r="C3" s="19">
        <v>43497</v>
      </c>
      <c r="D3" s="21">
        <v>154.32</v>
      </c>
      <c r="G3" s="20" t="s">
        <v>23</v>
      </c>
      <c r="H3" s="19">
        <v>43497</v>
      </c>
      <c r="I3" s="21">
        <v>3792.14</v>
      </c>
      <c r="K3">
        <v>154.32</v>
      </c>
      <c r="L3">
        <v>3792.14</v>
      </c>
      <c r="M3">
        <f t="shared" ref="M3:N31" si="3">POWER(K3,2)</f>
        <v>23814.662399999997</v>
      </c>
      <c r="N3">
        <f t="shared" si="3"/>
        <v>14380325.779599998</v>
      </c>
      <c r="O3">
        <f t="shared" ref="O3:O31" si="4">K3*L3</f>
        <v>585203.04479999992</v>
      </c>
      <c r="P3">
        <f t="shared" si="0"/>
        <v>-200.02333333333331</v>
      </c>
      <c r="Q3">
        <f t="shared" si="1"/>
        <v>-12969.626</v>
      </c>
      <c r="R3">
        <f t="shared" ref="R3:S31" si="5">POWER(P3,2)</f>
        <v>40009.333877777768</v>
      </c>
      <c r="S3">
        <f t="shared" si="5"/>
        <v>168211198.57987601</v>
      </c>
      <c r="T3">
        <f t="shared" si="2"/>
        <v>2594227.8246066663</v>
      </c>
    </row>
    <row r="4" spans="1:25" x14ac:dyDescent="0.25">
      <c r="B4" s="20" t="s">
        <v>20</v>
      </c>
      <c r="C4" s="19">
        <v>43525</v>
      </c>
      <c r="D4" s="21">
        <v>179.56</v>
      </c>
      <c r="G4" s="20" t="s">
        <v>23</v>
      </c>
      <c r="H4" s="19">
        <v>43525</v>
      </c>
      <c r="I4" s="21">
        <v>4094.99</v>
      </c>
      <c r="K4">
        <v>179.56</v>
      </c>
      <c r="L4">
        <v>4094.99</v>
      </c>
      <c r="M4">
        <f t="shared" si="3"/>
        <v>32241.793600000001</v>
      </c>
      <c r="N4">
        <f t="shared" si="3"/>
        <v>16768943.100099998</v>
      </c>
      <c r="O4">
        <f t="shared" si="4"/>
        <v>735296.4044</v>
      </c>
      <c r="P4">
        <f t="shared" si="0"/>
        <v>-174.7833333333333</v>
      </c>
      <c r="Q4">
        <f t="shared" si="1"/>
        <v>-12666.776</v>
      </c>
      <c r="R4">
        <f t="shared" si="5"/>
        <v>30549.213611111099</v>
      </c>
      <c r="S4">
        <f>POWER(Q4,2)</f>
        <v>160447214.23417601</v>
      </c>
      <c r="T4">
        <f t="shared" si="2"/>
        <v>2213941.3318666662</v>
      </c>
    </row>
    <row r="5" spans="1:25" x14ac:dyDescent="0.25">
      <c r="B5" s="20" t="s">
        <v>20</v>
      </c>
      <c r="C5" s="19">
        <v>43556</v>
      </c>
      <c r="D5" s="21">
        <v>181.07</v>
      </c>
      <c r="G5" s="20" t="s">
        <v>23</v>
      </c>
      <c r="H5" s="19">
        <v>43556</v>
      </c>
      <c r="I5" s="21">
        <v>5270.69</v>
      </c>
      <c r="K5">
        <v>181.07</v>
      </c>
      <c r="L5">
        <v>5270.69</v>
      </c>
      <c r="M5">
        <f t="shared" si="3"/>
        <v>32786.344899999996</v>
      </c>
      <c r="N5">
        <f t="shared" si="3"/>
        <v>27780173.076099996</v>
      </c>
      <c r="O5">
        <f t="shared" si="4"/>
        <v>954363.83829999994</v>
      </c>
      <c r="P5">
        <f t="shared" si="0"/>
        <v>-173.27333333333331</v>
      </c>
      <c r="Q5">
        <f t="shared" si="1"/>
        <v>-11491.076000000001</v>
      </c>
      <c r="R5">
        <f t="shared" si="5"/>
        <v>30023.648044444439</v>
      </c>
      <c r="S5">
        <f t="shared" si="5"/>
        <v>132044827.63777602</v>
      </c>
      <c r="T5">
        <f t="shared" si="2"/>
        <v>1991097.0421066666</v>
      </c>
    </row>
    <row r="6" spans="1:25" x14ac:dyDescent="0.25">
      <c r="B6" s="20" t="s">
        <v>20</v>
      </c>
      <c r="C6" s="19">
        <v>43586</v>
      </c>
      <c r="D6" s="21">
        <v>135.44</v>
      </c>
      <c r="G6" s="20" t="s">
        <v>23</v>
      </c>
      <c r="H6" s="19">
        <v>43586</v>
      </c>
      <c r="I6" s="21">
        <v>8554.06</v>
      </c>
      <c r="K6">
        <v>135.44</v>
      </c>
      <c r="L6">
        <v>8554.06</v>
      </c>
      <c r="M6">
        <f t="shared" si="3"/>
        <v>18343.993599999998</v>
      </c>
      <c r="N6">
        <f t="shared" si="3"/>
        <v>73171942.483599991</v>
      </c>
      <c r="O6">
        <f t="shared" si="4"/>
        <v>1158561.8864</v>
      </c>
      <c r="P6">
        <f t="shared" si="0"/>
        <v>-218.90333333333331</v>
      </c>
      <c r="Q6">
        <f t="shared" si="1"/>
        <v>-8207.7060000000001</v>
      </c>
      <c r="R6">
        <f t="shared" si="5"/>
        <v>47918.669344444432</v>
      </c>
      <c r="S6">
        <f t="shared" si="5"/>
        <v>67366437.782435998</v>
      </c>
      <c r="T6">
        <f t="shared" si="2"/>
        <v>1796694.2024199998</v>
      </c>
    </row>
    <row r="7" spans="1:25" x14ac:dyDescent="0.25">
      <c r="B7" s="20" t="s">
        <v>20</v>
      </c>
      <c r="C7" s="19">
        <v>43617</v>
      </c>
      <c r="D7" s="21">
        <v>164.22</v>
      </c>
      <c r="G7" s="20" t="s">
        <v>23</v>
      </c>
      <c r="H7" s="19">
        <v>43617</v>
      </c>
      <c r="I7" s="21">
        <v>10761.26</v>
      </c>
      <c r="K7">
        <v>164.22</v>
      </c>
      <c r="L7">
        <v>10761.26</v>
      </c>
      <c r="M7">
        <f t="shared" si="3"/>
        <v>26968.2084</v>
      </c>
      <c r="N7">
        <f t="shared" si="3"/>
        <v>115804716.78760001</v>
      </c>
      <c r="O7">
        <f t="shared" si="4"/>
        <v>1767214.1172</v>
      </c>
      <c r="P7">
        <f t="shared" si="0"/>
        <v>-190.12333333333331</v>
      </c>
      <c r="Q7">
        <f t="shared" si="1"/>
        <v>-6000.5059999999994</v>
      </c>
      <c r="R7">
        <f t="shared" si="5"/>
        <v>36146.881877777771</v>
      </c>
      <c r="S7">
        <f t="shared" si="5"/>
        <v>36006072.256035991</v>
      </c>
      <c r="T7">
        <f t="shared" si="2"/>
        <v>1140836.2024066665</v>
      </c>
    </row>
    <row r="8" spans="1:25" x14ac:dyDescent="0.25">
      <c r="B8" s="20" t="s">
        <v>20</v>
      </c>
      <c r="C8" s="19">
        <v>43647</v>
      </c>
      <c r="D8" s="21">
        <v>168.69</v>
      </c>
      <c r="G8" s="20" t="s">
        <v>23</v>
      </c>
      <c r="H8" s="19">
        <v>43647</v>
      </c>
      <c r="I8" s="21">
        <v>10087.299999999999</v>
      </c>
      <c r="K8">
        <v>168.69</v>
      </c>
      <c r="L8">
        <v>10087.299999999999</v>
      </c>
      <c r="M8">
        <f t="shared" si="3"/>
        <v>28456.3161</v>
      </c>
      <c r="N8">
        <f t="shared" si="3"/>
        <v>101753621.28999999</v>
      </c>
      <c r="O8">
        <f t="shared" si="4"/>
        <v>1701626.6369999999</v>
      </c>
      <c r="P8">
        <f t="shared" si="0"/>
        <v>-185.65333333333331</v>
      </c>
      <c r="Q8">
        <f t="shared" si="1"/>
        <v>-6674.4660000000003</v>
      </c>
      <c r="R8">
        <f t="shared" si="5"/>
        <v>34467.160177777769</v>
      </c>
      <c r="S8">
        <f t="shared" si="5"/>
        <v>44548496.385156006</v>
      </c>
      <c r="T8">
        <f t="shared" si="2"/>
        <v>1239136.8611199998</v>
      </c>
    </row>
    <row r="9" spans="1:25" x14ac:dyDescent="0.25">
      <c r="B9" s="20" t="s">
        <v>20</v>
      </c>
      <c r="C9" s="19">
        <v>43678</v>
      </c>
      <c r="D9" s="21">
        <v>167.54</v>
      </c>
      <c r="G9" s="20" t="s">
        <v>23</v>
      </c>
      <c r="H9" s="19">
        <v>43678</v>
      </c>
      <c r="I9" s="21">
        <v>9600.86</v>
      </c>
      <c r="K9">
        <v>167.54</v>
      </c>
      <c r="L9">
        <v>9600.86</v>
      </c>
      <c r="M9">
        <f t="shared" si="3"/>
        <v>28069.651599999997</v>
      </c>
      <c r="N9">
        <f t="shared" si="3"/>
        <v>92176512.739600018</v>
      </c>
      <c r="O9">
        <f t="shared" si="4"/>
        <v>1608528.0844000001</v>
      </c>
      <c r="P9">
        <f t="shared" si="0"/>
        <v>-186.80333333333331</v>
      </c>
      <c r="Q9">
        <f t="shared" si="1"/>
        <v>-7160.905999999999</v>
      </c>
      <c r="R9">
        <f t="shared" si="5"/>
        <v>34895.485344444438</v>
      </c>
      <c r="S9">
        <f t="shared" si="5"/>
        <v>51278574.740835987</v>
      </c>
      <c r="T9">
        <f t="shared" si="2"/>
        <v>1337681.1104866664</v>
      </c>
    </row>
    <row r="10" spans="1:25" x14ac:dyDescent="0.25">
      <c r="B10" s="20" t="s">
        <v>20</v>
      </c>
      <c r="C10" s="19">
        <v>43709</v>
      </c>
      <c r="D10" s="21">
        <v>174.06</v>
      </c>
      <c r="G10" s="20" t="s">
        <v>23</v>
      </c>
      <c r="H10" s="19">
        <v>43709</v>
      </c>
      <c r="I10" s="21">
        <v>8304.9599999999991</v>
      </c>
      <c r="K10">
        <v>174.06</v>
      </c>
      <c r="L10">
        <v>8304.9599999999991</v>
      </c>
      <c r="M10">
        <f t="shared" si="3"/>
        <v>30296.883600000001</v>
      </c>
      <c r="N10">
        <f t="shared" si="3"/>
        <v>68972360.601599991</v>
      </c>
      <c r="O10">
        <f t="shared" si="4"/>
        <v>1445561.3376</v>
      </c>
      <c r="P10">
        <f t="shared" si="0"/>
        <v>-180.2833333333333</v>
      </c>
      <c r="Q10">
        <f t="shared" si="1"/>
        <v>-8456.8060000000005</v>
      </c>
      <c r="R10">
        <f t="shared" si="5"/>
        <v>32502.080277777768</v>
      </c>
      <c r="S10">
        <f t="shared" si="5"/>
        <v>71517567.721636012</v>
      </c>
      <c r="T10">
        <f t="shared" si="2"/>
        <v>1524621.1750333332</v>
      </c>
    </row>
    <row r="11" spans="1:25" x14ac:dyDescent="0.25">
      <c r="B11" s="20" t="s">
        <v>20</v>
      </c>
      <c r="C11" s="19">
        <v>43739</v>
      </c>
      <c r="D11" s="21">
        <v>201.04</v>
      </c>
      <c r="G11" s="20" t="s">
        <v>23</v>
      </c>
      <c r="H11" s="19">
        <v>43739</v>
      </c>
      <c r="I11" s="21">
        <v>9159.48</v>
      </c>
      <c r="K11">
        <v>201.04</v>
      </c>
      <c r="L11">
        <v>9159.48</v>
      </c>
      <c r="M11">
        <f t="shared" si="3"/>
        <v>40417.081599999998</v>
      </c>
      <c r="N11">
        <f t="shared" si="3"/>
        <v>83896073.870399997</v>
      </c>
      <c r="O11">
        <f t="shared" si="4"/>
        <v>1841421.8591999998</v>
      </c>
      <c r="P11">
        <f t="shared" si="0"/>
        <v>-153.30333333333331</v>
      </c>
      <c r="Q11">
        <f t="shared" si="1"/>
        <v>-7602.2860000000001</v>
      </c>
      <c r="R11">
        <f t="shared" si="5"/>
        <v>23501.912011111104</v>
      </c>
      <c r="S11">
        <f t="shared" si="5"/>
        <v>57794752.425796002</v>
      </c>
      <c r="T11">
        <f t="shared" si="2"/>
        <v>1165455.7847533331</v>
      </c>
    </row>
    <row r="12" spans="1:25" x14ac:dyDescent="0.25">
      <c r="B12" s="20" t="s">
        <v>20</v>
      </c>
      <c r="C12" s="19">
        <v>43770</v>
      </c>
      <c r="D12" s="21">
        <v>216.74</v>
      </c>
      <c r="G12" s="20" t="s">
        <v>23</v>
      </c>
      <c r="H12" s="19">
        <v>43770</v>
      </c>
      <c r="I12" s="21">
        <v>7555.92</v>
      </c>
      <c r="K12">
        <v>216.74</v>
      </c>
      <c r="L12">
        <v>7555.92</v>
      </c>
      <c r="M12">
        <f t="shared" si="3"/>
        <v>46976.227600000006</v>
      </c>
      <c r="N12">
        <f t="shared" si="3"/>
        <v>57091927.046400003</v>
      </c>
      <c r="O12">
        <f t="shared" si="4"/>
        <v>1637670.1008000001</v>
      </c>
      <c r="P12">
        <f t="shared" si="0"/>
        <v>-137.6033333333333</v>
      </c>
      <c r="Q12">
        <f t="shared" si="1"/>
        <v>-9205.8459999999995</v>
      </c>
      <c r="R12">
        <f t="shared" si="5"/>
        <v>18934.677344444433</v>
      </c>
      <c r="S12">
        <f t="shared" si="5"/>
        <v>84747600.575715989</v>
      </c>
      <c r="T12">
        <f t="shared" si="2"/>
        <v>1266755.0957533328</v>
      </c>
    </row>
    <row r="13" spans="1:25" x14ac:dyDescent="0.25">
      <c r="B13" s="20" t="s">
        <v>20</v>
      </c>
      <c r="C13" s="19">
        <v>43800</v>
      </c>
      <c r="D13" s="21">
        <v>235.29</v>
      </c>
      <c r="G13" s="20" t="s">
        <v>23</v>
      </c>
      <c r="H13" s="19">
        <v>43800</v>
      </c>
      <c r="I13" s="21">
        <v>7165.72</v>
      </c>
      <c r="K13">
        <v>235.29</v>
      </c>
      <c r="L13">
        <v>7165.72</v>
      </c>
      <c r="M13">
        <f t="shared" si="3"/>
        <v>55361.384099999996</v>
      </c>
      <c r="N13">
        <f t="shared" si="3"/>
        <v>51347543.1184</v>
      </c>
      <c r="O13">
        <f t="shared" si="4"/>
        <v>1686022.2588</v>
      </c>
      <c r="P13">
        <f t="shared" si="0"/>
        <v>-119.05333333333331</v>
      </c>
      <c r="Q13">
        <f t="shared" si="1"/>
        <v>-9596.0459999999985</v>
      </c>
      <c r="R13">
        <f t="shared" si="5"/>
        <v>14173.696177777772</v>
      </c>
      <c r="S13">
        <f t="shared" si="5"/>
        <v>92084098.834115967</v>
      </c>
      <c r="T13">
        <f t="shared" si="2"/>
        <v>1142441.2631199996</v>
      </c>
    </row>
    <row r="14" spans="1:25" x14ac:dyDescent="0.25">
      <c r="B14" s="20" t="s">
        <v>20</v>
      </c>
      <c r="C14" s="19">
        <v>43831</v>
      </c>
      <c r="D14" s="21">
        <v>236.43</v>
      </c>
      <c r="G14" s="20" t="s">
        <v>23</v>
      </c>
      <c r="H14" s="19">
        <v>43831</v>
      </c>
      <c r="I14" s="21">
        <v>9334.98</v>
      </c>
      <c r="K14">
        <v>236.43</v>
      </c>
      <c r="L14">
        <v>9334.98</v>
      </c>
      <c r="M14">
        <f t="shared" si="3"/>
        <v>55899.144900000007</v>
      </c>
      <c r="N14">
        <f t="shared" si="3"/>
        <v>87141851.600399986</v>
      </c>
      <c r="O14">
        <f t="shared" si="4"/>
        <v>2207069.3213999998</v>
      </c>
      <c r="P14">
        <f t="shared" si="0"/>
        <v>-117.9133333333333</v>
      </c>
      <c r="Q14">
        <f t="shared" si="1"/>
        <v>-7426.7860000000001</v>
      </c>
      <c r="R14">
        <f t="shared" si="5"/>
        <v>13903.554177777769</v>
      </c>
      <c r="S14">
        <f t="shared" si="5"/>
        <v>55157150.289796002</v>
      </c>
      <c r="T14">
        <f t="shared" si="2"/>
        <v>875717.09321333305</v>
      </c>
    </row>
    <row r="15" spans="1:25" x14ac:dyDescent="0.25">
      <c r="B15" s="20" t="s">
        <v>20</v>
      </c>
      <c r="C15" s="19">
        <v>43862</v>
      </c>
      <c r="D15" s="21">
        <v>270.08</v>
      </c>
      <c r="G15" s="20" t="s">
        <v>23</v>
      </c>
      <c r="H15" s="19">
        <v>43862</v>
      </c>
      <c r="I15" s="21">
        <v>8525.07</v>
      </c>
      <c r="K15">
        <v>270.08</v>
      </c>
      <c r="L15">
        <v>8525.07</v>
      </c>
      <c r="M15">
        <f t="shared" si="3"/>
        <v>72943.206399999995</v>
      </c>
      <c r="N15">
        <f t="shared" si="3"/>
        <v>72676818.504899994</v>
      </c>
      <c r="O15">
        <f t="shared" si="4"/>
        <v>2302450.9055999997</v>
      </c>
      <c r="P15">
        <f t="shared" si="0"/>
        <v>-84.263333333333321</v>
      </c>
      <c r="Q15">
        <f t="shared" si="1"/>
        <v>-8236.6959999999999</v>
      </c>
      <c r="R15">
        <f t="shared" si="5"/>
        <v>7100.3093444444421</v>
      </c>
      <c r="S15">
        <f t="shared" si="5"/>
        <v>67843160.996416003</v>
      </c>
      <c r="T15">
        <f t="shared" si="2"/>
        <v>694051.46061333327</v>
      </c>
    </row>
    <row r="16" spans="1:25" x14ac:dyDescent="0.25">
      <c r="B16" s="20" t="s">
        <v>20</v>
      </c>
      <c r="C16" s="19">
        <v>43891</v>
      </c>
      <c r="D16" s="21">
        <v>263.58</v>
      </c>
      <c r="G16" s="20" t="s">
        <v>23</v>
      </c>
      <c r="H16" s="19">
        <v>43891</v>
      </c>
      <c r="I16" s="21">
        <v>6424.35</v>
      </c>
      <c r="K16">
        <v>263.58</v>
      </c>
      <c r="L16">
        <v>6424.35</v>
      </c>
      <c r="M16">
        <f t="shared" si="3"/>
        <v>69474.416399999987</v>
      </c>
      <c r="N16">
        <f t="shared" si="3"/>
        <v>41272272.922500007</v>
      </c>
      <c r="O16">
        <f t="shared" si="4"/>
        <v>1693330.173</v>
      </c>
      <c r="P16">
        <f t="shared" si="0"/>
        <v>-90.763333333333321</v>
      </c>
      <c r="Q16">
        <f t="shared" si="1"/>
        <v>-10337.415999999999</v>
      </c>
      <c r="R16">
        <f t="shared" si="5"/>
        <v>8237.9826777777762</v>
      </c>
      <c r="S16">
        <f t="shared" si="5"/>
        <v>106862169.55705598</v>
      </c>
      <c r="T16">
        <f t="shared" si="2"/>
        <v>938258.33421333309</v>
      </c>
    </row>
    <row r="17" spans="2:20" x14ac:dyDescent="0.25">
      <c r="B17" s="20" t="s">
        <v>20</v>
      </c>
      <c r="C17" s="19">
        <v>43922</v>
      </c>
      <c r="D17" s="21">
        <v>292.05</v>
      </c>
      <c r="G17" s="20" t="s">
        <v>23</v>
      </c>
      <c r="H17" s="19">
        <v>43922</v>
      </c>
      <c r="I17" s="21">
        <v>8624.2800000000007</v>
      </c>
      <c r="K17">
        <v>292.05</v>
      </c>
      <c r="L17">
        <v>8624.2800000000007</v>
      </c>
      <c r="M17">
        <f t="shared" si="3"/>
        <v>85293.202499999999</v>
      </c>
      <c r="N17">
        <f t="shared" si="3"/>
        <v>74378205.518400013</v>
      </c>
      <c r="O17">
        <f t="shared" si="4"/>
        <v>2518720.9740000004</v>
      </c>
      <c r="P17">
        <f t="shared" si="0"/>
        <v>-62.293333333333294</v>
      </c>
      <c r="Q17">
        <f t="shared" si="1"/>
        <v>-8137.485999999999</v>
      </c>
      <c r="R17">
        <f t="shared" si="5"/>
        <v>3880.4593777777727</v>
      </c>
      <c r="S17">
        <f t="shared" si="5"/>
        <v>66218678.400195986</v>
      </c>
      <c r="T17">
        <f t="shared" si="2"/>
        <v>506911.12789333297</v>
      </c>
    </row>
    <row r="18" spans="2:20" x14ac:dyDescent="0.25">
      <c r="B18" s="20" t="s">
        <v>20</v>
      </c>
      <c r="C18" s="19">
        <v>43952</v>
      </c>
      <c r="D18" s="21">
        <v>353.65</v>
      </c>
      <c r="G18" s="20" t="s">
        <v>23</v>
      </c>
      <c r="H18" s="19">
        <v>43952</v>
      </c>
      <c r="I18" s="21">
        <v>9446.57</v>
      </c>
      <c r="K18">
        <v>353.65</v>
      </c>
      <c r="L18">
        <v>9446.57</v>
      </c>
      <c r="M18">
        <f t="shared" si="3"/>
        <v>125068.32249999998</v>
      </c>
      <c r="N18">
        <f t="shared" si="3"/>
        <v>89237684.764899999</v>
      </c>
      <c r="O18">
        <f t="shared" si="4"/>
        <v>3340779.4804999996</v>
      </c>
      <c r="P18">
        <f t="shared" si="0"/>
        <v>-0.69333333333332803</v>
      </c>
      <c r="Q18">
        <f t="shared" si="1"/>
        <v>-7315.1959999999999</v>
      </c>
      <c r="R18">
        <f t="shared" si="5"/>
        <v>0.48071111111110376</v>
      </c>
      <c r="S18">
        <f t="shared" si="5"/>
        <v>53512092.518416002</v>
      </c>
      <c r="T18">
        <f t="shared" si="2"/>
        <v>5071.8692266666276</v>
      </c>
    </row>
    <row r="19" spans="2:20" x14ac:dyDescent="0.25">
      <c r="B19" s="20" t="s">
        <v>20</v>
      </c>
      <c r="C19" s="19">
        <v>43983</v>
      </c>
      <c r="D19" s="21">
        <v>379.31</v>
      </c>
      <c r="G19" s="20" t="s">
        <v>23</v>
      </c>
      <c r="H19" s="19">
        <v>43983</v>
      </c>
      <c r="I19" s="21">
        <v>9136.2000000000007</v>
      </c>
      <c r="K19">
        <v>379.31</v>
      </c>
      <c r="L19">
        <v>9136.2000000000007</v>
      </c>
      <c r="M19">
        <f t="shared" si="3"/>
        <v>143876.07610000001</v>
      </c>
      <c r="N19">
        <f t="shared" si="3"/>
        <v>83470150.440000013</v>
      </c>
      <c r="O19">
        <f t="shared" si="4"/>
        <v>3465452.0220000003</v>
      </c>
      <c r="P19">
        <f t="shared" si="0"/>
        <v>24.966666666666697</v>
      </c>
      <c r="Q19">
        <f t="shared" si="1"/>
        <v>-7625.5659999999989</v>
      </c>
      <c r="R19">
        <f t="shared" si="5"/>
        <v>623.33444444444592</v>
      </c>
      <c r="S19">
        <f t="shared" si="5"/>
        <v>58149256.820355982</v>
      </c>
      <c r="T19">
        <f t="shared" si="2"/>
        <v>-190384.96446666686</v>
      </c>
    </row>
    <row r="20" spans="2:20" x14ac:dyDescent="0.25">
      <c r="B20" s="20" t="s">
        <v>20</v>
      </c>
      <c r="C20" s="19">
        <v>44013</v>
      </c>
      <c r="D20" s="21">
        <v>424.58</v>
      </c>
      <c r="G20" s="20" t="s">
        <v>23</v>
      </c>
      <c r="H20" s="19">
        <v>44013</v>
      </c>
      <c r="I20" s="21">
        <v>11351.62</v>
      </c>
      <c r="K20">
        <v>424.58</v>
      </c>
      <c r="L20">
        <v>11351.62</v>
      </c>
      <c r="M20">
        <f t="shared" si="3"/>
        <v>180268.1764</v>
      </c>
      <c r="N20">
        <f t="shared" si="3"/>
        <v>128859276.62440002</v>
      </c>
      <c r="O20">
        <f t="shared" si="4"/>
        <v>4819670.8196</v>
      </c>
      <c r="P20">
        <f t="shared" si="0"/>
        <v>70.236666666666679</v>
      </c>
      <c r="Q20">
        <f t="shared" si="1"/>
        <v>-5410.1459999999988</v>
      </c>
      <c r="R20">
        <f t="shared" si="5"/>
        <v>4933.1893444444459</v>
      </c>
      <c r="S20">
        <f t="shared" si="5"/>
        <v>29269679.741315987</v>
      </c>
      <c r="T20">
        <f t="shared" si="2"/>
        <v>-379990.62121999997</v>
      </c>
    </row>
    <row r="21" spans="2:20" x14ac:dyDescent="0.25">
      <c r="B21" s="20" t="s">
        <v>20</v>
      </c>
      <c r="C21" s="19">
        <v>44044</v>
      </c>
      <c r="D21" s="21">
        <v>535</v>
      </c>
      <c r="G21" s="20" t="s">
        <v>23</v>
      </c>
      <c r="H21" s="19">
        <v>44044</v>
      </c>
      <c r="I21" s="21">
        <v>11655</v>
      </c>
      <c r="K21">
        <v>535</v>
      </c>
      <c r="L21">
        <v>11655</v>
      </c>
      <c r="M21">
        <f t="shared" si="3"/>
        <v>286225</v>
      </c>
      <c r="N21">
        <f t="shared" si="3"/>
        <v>135839025</v>
      </c>
      <c r="O21">
        <f t="shared" si="4"/>
        <v>6235425</v>
      </c>
      <c r="P21">
        <f t="shared" si="0"/>
        <v>180.65666666666669</v>
      </c>
      <c r="Q21">
        <f t="shared" si="1"/>
        <v>-5106.7659999999996</v>
      </c>
      <c r="R21">
        <f t="shared" si="5"/>
        <v>32636.831211111123</v>
      </c>
      <c r="S21">
        <f t="shared" si="5"/>
        <v>26079058.978755996</v>
      </c>
      <c r="T21">
        <f t="shared" si="2"/>
        <v>-922571.32300666673</v>
      </c>
    </row>
    <row r="22" spans="2:20" x14ac:dyDescent="0.25">
      <c r="B22" s="20" t="s">
        <v>20</v>
      </c>
      <c r="C22" s="19">
        <v>44075</v>
      </c>
      <c r="D22" s="21">
        <v>540.80999999999995</v>
      </c>
      <c r="G22" s="20" t="s">
        <v>23</v>
      </c>
      <c r="H22" s="19">
        <v>44075</v>
      </c>
      <c r="I22" s="21">
        <v>10779.63</v>
      </c>
      <c r="K22">
        <v>540.80999999999995</v>
      </c>
      <c r="L22">
        <v>10779.63</v>
      </c>
      <c r="M22">
        <f t="shared" si="3"/>
        <v>292475.45609999995</v>
      </c>
      <c r="N22">
        <f t="shared" si="3"/>
        <v>116200422.93689999</v>
      </c>
      <c r="O22">
        <f t="shared" si="4"/>
        <v>5829731.7002999987</v>
      </c>
      <c r="P22">
        <f t="shared" si="0"/>
        <v>186.46666666666664</v>
      </c>
      <c r="Q22">
        <f t="shared" si="1"/>
        <v>-5982.1360000000004</v>
      </c>
      <c r="R22">
        <f t="shared" si="5"/>
        <v>34769.817777777767</v>
      </c>
      <c r="S22">
        <f t="shared" si="5"/>
        <v>35785951.122496001</v>
      </c>
      <c r="T22">
        <f t="shared" si="2"/>
        <v>-1115468.9594666667</v>
      </c>
    </row>
    <row r="23" spans="2:20" x14ac:dyDescent="0.25">
      <c r="B23" s="20" t="s">
        <v>20</v>
      </c>
      <c r="C23" s="19">
        <v>44105</v>
      </c>
      <c r="D23" s="21">
        <v>502.06</v>
      </c>
      <c r="G23" s="20" t="s">
        <v>23</v>
      </c>
      <c r="H23" s="19">
        <v>44105</v>
      </c>
      <c r="I23" s="21">
        <v>13804.81</v>
      </c>
      <c r="K23">
        <v>502.06</v>
      </c>
      <c r="L23">
        <v>13804.81</v>
      </c>
      <c r="M23">
        <f t="shared" si="3"/>
        <v>252064.24360000002</v>
      </c>
      <c r="N23">
        <f t="shared" si="3"/>
        <v>190572779.13609999</v>
      </c>
      <c r="O23">
        <f t="shared" si="4"/>
        <v>6930842.9085999997</v>
      </c>
      <c r="P23">
        <f t="shared" si="0"/>
        <v>147.7166666666667</v>
      </c>
      <c r="Q23">
        <f t="shared" si="1"/>
        <v>-2956.9560000000001</v>
      </c>
      <c r="R23">
        <f t="shared" si="5"/>
        <v>21820.213611111121</v>
      </c>
      <c r="S23">
        <f t="shared" si="5"/>
        <v>8743588.7859360017</v>
      </c>
      <c r="T23">
        <f t="shared" si="2"/>
        <v>-436791.68380000012</v>
      </c>
    </row>
    <row r="24" spans="2:20" x14ac:dyDescent="0.25">
      <c r="B24" s="20" t="s">
        <v>20</v>
      </c>
      <c r="C24" s="19">
        <v>44136</v>
      </c>
      <c r="D24" s="21">
        <v>536.4</v>
      </c>
      <c r="G24" s="20" t="s">
        <v>23</v>
      </c>
      <c r="H24" s="19">
        <v>44136</v>
      </c>
      <c r="I24" s="21">
        <v>19713.939999999999</v>
      </c>
      <c r="K24">
        <v>536.4</v>
      </c>
      <c r="L24">
        <v>19713.939999999999</v>
      </c>
      <c r="M24">
        <f t="shared" si="3"/>
        <v>287724.95999999996</v>
      </c>
      <c r="N24">
        <f t="shared" si="3"/>
        <v>388639430.32359993</v>
      </c>
      <c r="O24">
        <f t="shared" si="4"/>
        <v>10574557.415999999</v>
      </c>
      <c r="P24">
        <f t="shared" si="0"/>
        <v>182.05666666666667</v>
      </c>
      <c r="Q24">
        <f t="shared" si="1"/>
        <v>2952.1739999999991</v>
      </c>
      <c r="R24">
        <f t="shared" si="5"/>
        <v>33144.629877777777</v>
      </c>
      <c r="S24">
        <f t="shared" si="5"/>
        <v>8715331.326275995</v>
      </c>
      <c r="T24">
        <f t="shared" si="2"/>
        <v>537462.95785999985</v>
      </c>
    </row>
    <row r="25" spans="2:20" x14ac:dyDescent="0.25">
      <c r="B25" s="20" t="s">
        <v>20</v>
      </c>
      <c r="C25" s="19">
        <v>44166</v>
      </c>
      <c r="D25" s="21">
        <v>522.07000000000005</v>
      </c>
      <c r="G25" s="20" t="s">
        <v>23</v>
      </c>
      <c r="H25" s="19">
        <v>44166</v>
      </c>
      <c r="I25" s="21">
        <v>28990.080000000002</v>
      </c>
      <c r="K25">
        <v>522.07000000000005</v>
      </c>
      <c r="L25">
        <v>28990.080000000002</v>
      </c>
      <c r="M25">
        <f t="shared" si="3"/>
        <v>272557.08490000007</v>
      </c>
      <c r="N25">
        <f t="shared" si="3"/>
        <v>840424738.40640008</v>
      </c>
      <c r="O25">
        <f t="shared" si="4"/>
        <v>15134851.065600002</v>
      </c>
      <c r="P25">
        <f t="shared" si="0"/>
        <v>167.72666666666674</v>
      </c>
      <c r="Q25">
        <f t="shared" si="1"/>
        <v>12228.314000000002</v>
      </c>
      <c r="R25">
        <f t="shared" si="5"/>
        <v>28132.234711111138</v>
      </c>
      <c r="S25">
        <f t="shared" si="5"/>
        <v>149531663.28259605</v>
      </c>
      <c r="T25">
        <f t="shared" si="2"/>
        <v>2051014.3461733346</v>
      </c>
    </row>
    <row r="26" spans="2:20" x14ac:dyDescent="0.25">
      <c r="B26" s="20" t="s">
        <v>20</v>
      </c>
      <c r="C26" s="19">
        <v>44197</v>
      </c>
      <c r="D26" s="21">
        <v>518.87</v>
      </c>
      <c r="G26" s="20" t="s">
        <v>23</v>
      </c>
      <c r="H26" s="19">
        <v>44197</v>
      </c>
      <c r="I26" s="21">
        <v>33137.74</v>
      </c>
      <c r="K26">
        <v>518.87</v>
      </c>
      <c r="L26">
        <v>33137.74</v>
      </c>
      <c r="M26">
        <f t="shared" si="3"/>
        <v>269226.07689999999</v>
      </c>
      <c r="N26">
        <f t="shared" si="3"/>
        <v>1098109812.3075998</v>
      </c>
      <c r="O26">
        <f t="shared" si="4"/>
        <v>17194179.1538</v>
      </c>
      <c r="P26">
        <f t="shared" si="0"/>
        <v>164.5266666666667</v>
      </c>
      <c r="Q26">
        <f t="shared" si="1"/>
        <v>16375.973999999998</v>
      </c>
      <c r="R26">
        <f t="shared" si="5"/>
        <v>27069.024044444453</v>
      </c>
      <c r="S26">
        <f t="shared" si="5"/>
        <v>268172524.44867596</v>
      </c>
      <c r="T26">
        <f t="shared" si="2"/>
        <v>2694284.4156400003</v>
      </c>
    </row>
    <row r="27" spans="2:20" x14ac:dyDescent="0.25">
      <c r="B27" s="20" t="s">
        <v>20</v>
      </c>
      <c r="C27" s="19">
        <v>44228</v>
      </c>
      <c r="D27" s="21">
        <v>548.80999999999995</v>
      </c>
      <c r="G27" s="20" t="s">
        <v>23</v>
      </c>
      <c r="H27" s="19">
        <v>44228</v>
      </c>
      <c r="I27" s="21">
        <v>45231.75</v>
      </c>
      <c r="K27">
        <v>548.80999999999995</v>
      </c>
      <c r="L27">
        <v>45231.75</v>
      </c>
      <c r="M27">
        <f t="shared" si="3"/>
        <v>301192.41609999991</v>
      </c>
      <c r="N27">
        <f t="shared" si="3"/>
        <v>2045911208.0625</v>
      </c>
      <c r="O27">
        <f t="shared" si="4"/>
        <v>24823636.717499997</v>
      </c>
      <c r="P27">
        <f t="shared" si="0"/>
        <v>194.46666666666664</v>
      </c>
      <c r="Q27">
        <f t="shared" si="1"/>
        <v>28469.984</v>
      </c>
      <c r="R27">
        <f t="shared" si="5"/>
        <v>37817.284444444434</v>
      </c>
      <c r="S27">
        <f t="shared" si="5"/>
        <v>810539988.96025598</v>
      </c>
      <c r="T27">
        <f t="shared" si="2"/>
        <v>5536462.8885333324</v>
      </c>
    </row>
    <row r="28" spans="2:20" x14ac:dyDescent="0.25">
      <c r="B28" s="20" t="s">
        <v>20</v>
      </c>
      <c r="C28" s="19">
        <v>44256</v>
      </c>
      <c r="D28" s="21">
        <v>534.11</v>
      </c>
      <c r="G28" s="20" t="s">
        <v>23</v>
      </c>
      <c r="H28" s="19">
        <v>44256</v>
      </c>
      <c r="I28" s="21">
        <v>58800</v>
      </c>
      <c r="K28">
        <v>534.11</v>
      </c>
      <c r="L28">
        <v>58800</v>
      </c>
      <c r="M28">
        <f t="shared" si="3"/>
        <v>285273.49210000003</v>
      </c>
      <c r="N28">
        <f t="shared" si="3"/>
        <v>3457440000</v>
      </c>
      <c r="O28">
        <f t="shared" si="4"/>
        <v>31405668</v>
      </c>
      <c r="P28">
        <f t="shared" si="0"/>
        <v>179.76666666666671</v>
      </c>
      <c r="Q28">
        <f t="shared" si="1"/>
        <v>42038.233999999997</v>
      </c>
      <c r="R28">
        <f t="shared" si="5"/>
        <v>32316.05444444446</v>
      </c>
      <c r="S28">
        <f t="shared" si="5"/>
        <v>1767213117.8387556</v>
      </c>
      <c r="T28">
        <f t="shared" si="2"/>
        <v>7557073.1987333344</v>
      </c>
    </row>
    <row r="29" spans="2:20" x14ac:dyDescent="0.25">
      <c r="B29" s="20" t="s">
        <v>20</v>
      </c>
      <c r="C29" s="19">
        <v>44287</v>
      </c>
      <c r="D29" s="21">
        <v>600.37</v>
      </c>
      <c r="G29" s="20" t="s">
        <v>23</v>
      </c>
      <c r="H29" s="19">
        <v>44287</v>
      </c>
      <c r="I29" s="21">
        <v>57798.77</v>
      </c>
      <c r="K29">
        <v>600.37</v>
      </c>
      <c r="L29">
        <v>57798.77</v>
      </c>
      <c r="M29">
        <f t="shared" si="3"/>
        <v>360444.13689999998</v>
      </c>
      <c r="N29">
        <f t="shared" si="3"/>
        <v>3340697813.5128994</v>
      </c>
      <c r="O29">
        <f t="shared" si="4"/>
        <v>34700647.5449</v>
      </c>
      <c r="P29">
        <f t="shared" si="0"/>
        <v>246.0266666666667</v>
      </c>
      <c r="Q29">
        <f t="shared" si="1"/>
        <v>41037.004000000001</v>
      </c>
      <c r="R29">
        <f t="shared" si="5"/>
        <v>60529.120711111129</v>
      </c>
      <c r="S29">
        <f t="shared" si="5"/>
        <v>1684035697.296016</v>
      </c>
      <c r="T29">
        <f t="shared" si="2"/>
        <v>10096197.304106668</v>
      </c>
    </row>
    <row r="30" spans="2:20" x14ac:dyDescent="0.25">
      <c r="B30" s="20" t="s">
        <v>20</v>
      </c>
      <c r="C30" s="19">
        <v>44317</v>
      </c>
      <c r="D30" s="21">
        <v>649.80999999999995</v>
      </c>
      <c r="G30" s="20" t="s">
        <v>23</v>
      </c>
      <c r="H30" s="19">
        <v>44317</v>
      </c>
      <c r="I30" s="21">
        <v>37279.31</v>
      </c>
      <c r="K30">
        <v>649.80999999999995</v>
      </c>
      <c r="L30">
        <v>37279.31</v>
      </c>
      <c r="M30">
        <f t="shared" si="3"/>
        <v>422253.03609999991</v>
      </c>
      <c r="N30">
        <f t="shared" si="3"/>
        <v>1389746954.0760999</v>
      </c>
      <c r="O30">
        <f t="shared" si="4"/>
        <v>24224468.431099996</v>
      </c>
      <c r="P30">
        <f t="shared" si="0"/>
        <v>295.46666666666664</v>
      </c>
      <c r="Q30">
        <f t="shared" si="1"/>
        <v>20517.543999999998</v>
      </c>
      <c r="R30">
        <f t="shared" si="5"/>
        <v>87300.551111111097</v>
      </c>
      <c r="S30">
        <f t="shared" si="5"/>
        <v>420969611.79193592</v>
      </c>
      <c r="T30">
        <f t="shared" si="2"/>
        <v>6062250.3338666651</v>
      </c>
    </row>
    <row r="31" spans="2:20" x14ac:dyDescent="0.25">
      <c r="B31" s="25" t="s">
        <v>20</v>
      </c>
      <c r="C31" s="26">
        <v>44348</v>
      </c>
      <c r="D31" s="27">
        <v>800.64</v>
      </c>
      <c r="G31" s="25" t="s">
        <v>23</v>
      </c>
      <c r="H31" s="26">
        <v>44348</v>
      </c>
      <c r="I31" s="27">
        <v>35060</v>
      </c>
      <c r="K31">
        <v>800.64</v>
      </c>
      <c r="L31">
        <v>35060</v>
      </c>
      <c r="M31">
        <f t="shared" si="3"/>
        <v>641024.40960000001</v>
      </c>
      <c r="N31">
        <f t="shared" si="3"/>
        <v>1229203600</v>
      </c>
      <c r="O31">
        <f t="shared" si="4"/>
        <v>28070438.399999999</v>
      </c>
      <c r="P31">
        <f t="shared" si="0"/>
        <v>446.29666666666668</v>
      </c>
      <c r="Q31">
        <f t="shared" si="1"/>
        <v>18298.234</v>
      </c>
      <c r="R31">
        <f t="shared" si="5"/>
        <v>199180.71467777778</v>
      </c>
      <c r="S31">
        <f t="shared" si="5"/>
        <v>334825367.51875603</v>
      </c>
      <c r="T31">
        <f t="shared" si="2"/>
        <v>8166440.8400866669</v>
      </c>
    </row>
    <row r="32" spans="2:20" x14ac:dyDescent="0.25">
      <c r="C32" s="18"/>
      <c r="H32" s="18"/>
    </row>
    <row r="33" spans="18:20" x14ac:dyDescent="0.25">
      <c r="R33" s="16" t="s">
        <v>14</v>
      </c>
      <c r="S33" s="2" t="s">
        <v>15</v>
      </c>
      <c r="T33" s="2" t="s">
        <v>16</v>
      </c>
    </row>
    <row r="34" spans="18:20" x14ac:dyDescent="0.25">
      <c r="R34" s="1">
        <f>SUM(Таблица13[(xi - xср.)^2])</f>
        <v>1020889.1586666666</v>
      </c>
      <c r="S34" s="1">
        <f>SUM(Таблица13[(yi - yср.)^2])</f>
        <v>7095900533.1183195</v>
      </c>
      <c r="T34" s="1">
        <f>SUM(Таблица13[(xi - xср.) * (yi - yср.)])</f>
        <v>62901021.042999998</v>
      </c>
    </row>
    <row r="36" spans="18:20" x14ac:dyDescent="0.25">
      <c r="R36" s="15"/>
      <c r="S36" s="15"/>
      <c r="T36" s="2" t="s">
        <v>13</v>
      </c>
    </row>
    <row r="37" spans="18:20" x14ac:dyDescent="0.25">
      <c r="T37" s="17">
        <f>T34/SQRT(R34*S34)</f>
        <v>0.73903437556586871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Prac 2</vt:lpstr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2021-10-04T11:05:20Z</dcterms:created>
  <dcterms:modified xsi:type="dcterms:W3CDTF">2021-10-05T14:33:03Z</dcterms:modified>
</cp:coreProperties>
</file>