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8B47CA2-587C-46F5-B123-180E8D39301E}" xr6:coauthVersionLast="47" xr6:coauthVersionMax="47" xr10:uidLastSave="{00000000-0000-0000-0000-000000000000}"/>
  <bookViews>
    <workbookView xWindow="-120" yWindow="-120" windowWidth="29040" windowHeight="15990" xr2:uid="{2EF4881A-7A1B-422F-98AF-2C314378E571}"/>
  </bookViews>
  <sheets>
    <sheet name="Тикер" sheetId="2" r:id="rId1"/>
    <sheet name="Сделки_raw" sheetId="1" r:id="rId2"/>
    <sheet name="Купон" sheetId="4" r:id="rId3"/>
    <sheet name="Сводная" sheetId="10" r:id="rId4"/>
  </sheets>
  <externalReferences>
    <externalReference r:id="rId5"/>
  </externalReferences>
  <definedNames>
    <definedName name="_xlnm._FilterDatabase" localSheetId="1" hidden="1">Сделки_raw!$A$1:$C$502</definedName>
    <definedName name="ExternalData_1" localSheetId="2" hidden="1">Купон!$A$1:$G$9</definedName>
    <definedName name="Quotes">#REF!</definedName>
    <definedName name="solver_adj" localSheetId="1" hidden="1">Сделки_raw!#REF!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Сделки_raw!#REF!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  <definedName name="Start">[1]Сводная!$C$1</definedName>
    <definedName name="ГПБ001P13P">#REF!</definedName>
    <definedName name="Купон">[1]Сводная!$C$2</definedName>
    <definedName name="Номинал">[1]Сводная!$F$1</definedName>
    <definedName name="Ростел2P2R">#REF!</definedName>
    <definedName name="СберБ_БО3R">#REF!</definedName>
    <definedName name="Ставка">[1]Сводная!$I$1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" l="1"/>
  <c r="H35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4" i="10"/>
  <c r="H3" i="10"/>
  <c r="E59" i="10"/>
  <c r="I59" i="10" s="1"/>
  <c r="E4" i="10"/>
  <c r="I4" i="10" s="1"/>
  <c r="E5" i="10"/>
  <c r="E6" i="10"/>
  <c r="I6" i="10" s="1"/>
  <c r="E7" i="10"/>
  <c r="I7" i="10" s="1"/>
  <c r="E8" i="10"/>
  <c r="I8" i="10" s="1"/>
  <c r="E9" i="10"/>
  <c r="E10" i="10"/>
  <c r="E11" i="10"/>
  <c r="I11" i="10" s="1"/>
  <c r="E12" i="10"/>
  <c r="E13" i="10"/>
  <c r="E14" i="10"/>
  <c r="E15" i="10"/>
  <c r="E16" i="10"/>
  <c r="E17" i="10"/>
  <c r="E18" i="10"/>
  <c r="I18" i="10" s="1"/>
  <c r="E19" i="10"/>
  <c r="I19" i="10" s="1"/>
  <c r="E20" i="10"/>
  <c r="I20" i="10" s="1"/>
  <c r="E21" i="10"/>
  <c r="I21" i="10" s="1"/>
  <c r="E22" i="10"/>
  <c r="I22" i="10" s="1"/>
  <c r="E23" i="10"/>
  <c r="I23" i="10" s="1"/>
  <c r="E24" i="10"/>
  <c r="I24" i="10" s="1"/>
  <c r="E25" i="10"/>
  <c r="I25" i="10" s="1"/>
  <c r="E26" i="10"/>
  <c r="I26" i="10" s="1"/>
  <c r="E27" i="10"/>
  <c r="I27" i="10" s="1"/>
  <c r="E28" i="10"/>
  <c r="E29" i="10"/>
  <c r="E30" i="10"/>
  <c r="I30" i="10" s="1"/>
  <c r="E31" i="10"/>
  <c r="E32" i="10"/>
  <c r="I32" i="10" s="1"/>
  <c r="E33" i="10"/>
  <c r="I33" i="10" s="1"/>
  <c r="E34" i="10"/>
  <c r="I34" i="10" s="1"/>
  <c r="E35" i="10"/>
  <c r="I35" i="10" s="1"/>
  <c r="E36" i="10"/>
  <c r="I36" i="10" s="1"/>
  <c r="E37" i="10"/>
  <c r="I37" i="10" s="1"/>
  <c r="E38" i="10"/>
  <c r="I38" i="10" s="1"/>
  <c r="E39" i="10"/>
  <c r="I39" i="10" s="1"/>
  <c r="E40" i="10"/>
  <c r="I40" i="10" s="1"/>
  <c r="E41" i="10"/>
  <c r="I41" i="10" s="1"/>
  <c r="E42" i="10"/>
  <c r="I42" i="10" s="1"/>
  <c r="E43" i="10"/>
  <c r="I43" i="10" s="1"/>
  <c r="E44" i="10"/>
  <c r="E45" i="10"/>
  <c r="E46" i="10"/>
  <c r="I46" i="10" s="1"/>
  <c r="E47" i="10"/>
  <c r="E48" i="10"/>
  <c r="I48" i="10" s="1"/>
  <c r="E49" i="10"/>
  <c r="I49" i="10" s="1"/>
  <c r="E50" i="10"/>
  <c r="I50" i="10" s="1"/>
  <c r="E51" i="10"/>
  <c r="I51" i="10" s="1"/>
  <c r="E52" i="10"/>
  <c r="I52" i="10" s="1"/>
  <c r="E53" i="10"/>
  <c r="I53" i="10" s="1"/>
  <c r="E54" i="10"/>
  <c r="I54" i="10" s="1"/>
  <c r="E55" i="10"/>
  <c r="I55" i="10" s="1"/>
  <c r="E56" i="10"/>
  <c r="I56" i="10" s="1"/>
  <c r="E57" i="10"/>
  <c r="I57" i="10" s="1"/>
  <c r="E58" i="10"/>
  <c r="I58" i="10" s="1"/>
  <c r="E3" i="10"/>
  <c r="I3" i="10" s="1"/>
  <c r="E68" i="10"/>
  <c r="I68" i="10" s="1"/>
  <c r="E60" i="10"/>
  <c r="E61" i="10"/>
  <c r="E62" i="10"/>
  <c r="I62" i="10" s="1"/>
  <c r="E63" i="10"/>
  <c r="E64" i="10"/>
  <c r="I64" i="10" s="1"/>
  <c r="E65" i="10"/>
  <c r="I65" i="10" s="1"/>
  <c r="E66" i="10"/>
  <c r="I66" i="10" s="1"/>
  <c r="E67" i="10"/>
  <c r="I67" i="10" s="1"/>
  <c r="E69" i="10"/>
  <c r="I69" i="10" s="1"/>
  <c r="E70" i="10"/>
  <c r="I70" i="10" s="1"/>
  <c r="E71" i="10"/>
  <c r="I71" i="10" s="1"/>
  <c r="E72" i="10"/>
  <c r="I72" i="10" s="1"/>
  <c r="E73" i="10"/>
  <c r="I73" i="10" s="1"/>
  <c r="E74" i="10"/>
  <c r="I74" i="10" s="1"/>
  <c r="E75" i="10"/>
  <c r="I75" i="10" s="1"/>
  <c r="E76" i="10"/>
  <c r="E77" i="10"/>
  <c r="E78" i="10"/>
  <c r="I78" i="10" s="1"/>
  <c r="E79" i="10"/>
  <c r="E80" i="10"/>
  <c r="I80" i="10" s="1"/>
  <c r="E81" i="10"/>
  <c r="I81" i="10" s="1"/>
  <c r="E82" i="10"/>
  <c r="I82" i="10" s="1"/>
  <c r="E83" i="10"/>
  <c r="I83" i="10" s="1"/>
  <c r="E84" i="10"/>
  <c r="I84" i="10" s="1"/>
  <c r="E85" i="10"/>
  <c r="I85" i="10" s="1"/>
  <c r="E86" i="10"/>
  <c r="I86" i="10" s="1"/>
  <c r="E87" i="10"/>
  <c r="I87" i="10" s="1"/>
  <c r="E88" i="10"/>
  <c r="I88" i="10" s="1"/>
  <c r="E89" i="10"/>
  <c r="I89" i="10" s="1"/>
  <c r="E90" i="10"/>
  <c r="I90" i="10" s="1"/>
  <c r="E91" i="10"/>
  <c r="I91" i="10" s="1"/>
  <c r="E92" i="10"/>
  <c r="E93" i="10"/>
  <c r="E94" i="10"/>
  <c r="I94" i="10" s="1"/>
  <c r="E95" i="10"/>
  <c r="E96" i="10"/>
  <c r="I96" i="10" s="1"/>
  <c r="E97" i="10"/>
  <c r="I97" i="10" s="1"/>
  <c r="E98" i="10"/>
  <c r="I98" i="10" s="1"/>
  <c r="E99" i="10"/>
  <c r="I99" i="10" s="1"/>
  <c r="E100" i="10"/>
  <c r="I100" i="10" s="1"/>
  <c r="E101" i="10"/>
  <c r="I101" i="10" s="1"/>
  <c r="E102" i="10"/>
  <c r="I102" i="10" s="1"/>
  <c r="E103" i="10"/>
  <c r="I103" i="10" s="1"/>
  <c r="E104" i="10"/>
  <c r="I104" i="10" s="1"/>
  <c r="E105" i="10"/>
  <c r="I105" i="10" s="1"/>
  <c r="E106" i="10"/>
  <c r="I106" i="10" s="1"/>
  <c r="E107" i="10"/>
  <c r="I107" i="10" s="1"/>
  <c r="E108" i="10"/>
  <c r="E109" i="10"/>
  <c r="E110" i="10"/>
  <c r="I110" i="10" s="1"/>
  <c r="E111" i="10"/>
  <c r="E112" i="10"/>
  <c r="I112" i="10" s="1"/>
  <c r="E113" i="10"/>
  <c r="I113" i="10" s="1"/>
  <c r="E114" i="10"/>
  <c r="I114" i="10" s="1"/>
  <c r="E115" i="10"/>
  <c r="I115" i="10" s="1"/>
  <c r="E116" i="10"/>
  <c r="I116" i="10" s="1"/>
  <c r="E117" i="10"/>
  <c r="I117" i="10" s="1"/>
  <c r="E118" i="10"/>
  <c r="I118" i="10" s="1"/>
  <c r="E119" i="10"/>
  <c r="I119" i="10" s="1"/>
  <c r="E120" i="10"/>
  <c r="I120" i="10" s="1"/>
  <c r="E121" i="10"/>
  <c r="I121" i="10" s="1"/>
  <c r="E122" i="10"/>
  <c r="I122" i="10" s="1"/>
  <c r="E123" i="10"/>
  <c r="I123" i="10" s="1"/>
  <c r="E124" i="10"/>
  <c r="E125" i="10"/>
  <c r="E126" i="10"/>
  <c r="I126" i="10" s="1"/>
  <c r="E127" i="10"/>
  <c r="E128" i="10"/>
  <c r="I128" i="10" s="1"/>
  <c r="E129" i="10"/>
  <c r="I129" i="10" s="1"/>
  <c r="E130" i="10"/>
  <c r="I130" i="10" s="1"/>
  <c r="E131" i="10"/>
  <c r="I131" i="10" s="1"/>
  <c r="E132" i="10"/>
  <c r="I132" i="10" s="1"/>
  <c r="E133" i="10"/>
  <c r="I133" i="10" s="1"/>
  <c r="E134" i="10"/>
  <c r="I134" i="10" s="1"/>
  <c r="E135" i="10"/>
  <c r="I135" i="10" s="1"/>
  <c r="E136" i="10"/>
  <c r="I136" i="10" s="1"/>
  <c r="E137" i="10"/>
  <c r="I137" i="10" s="1"/>
  <c r="E138" i="10"/>
  <c r="I138" i="10" s="1"/>
  <c r="E139" i="10"/>
  <c r="I139" i="10" s="1"/>
  <c r="E140" i="10"/>
  <c r="E141" i="10"/>
  <c r="E142" i="10"/>
  <c r="I142" i="10" s="1"/>
  <c r="E143" i="10"/>
  <c r="E144" i="10"/>
  <c r="I144" i="10" s="1"/>
  <c r="E145" i="10"/>
  <c r="I145" i="10" s="1"/>
  <c r="E146" i="10"/>
  <c r="I146" i="10" s="1"/>
  <c r="E147" i="10"/>
  <c r="I147" i="10" s="1"/>
  <c r="E148" i="10"/>
  <c r="I148" i="10" s="1"/>
  <c r="E149" i="10"/>
  <c r="I149" i="10" s="1"/>
  <c r="E150" i="10"/>
  <c r="I150" i="10" s="1"/>
  <c r="E151" i="10"/>
  <c r="I151" i="10" s="1"/>
  <c r="E152" i="10"/>
  <c r="I152" i="10" s="1"/>
  <c r="E153" i="10"/>
  <c r="I153" i="10" s="1"/>
  <c r="E154" i="10"/>
  <c r="I154" i="10" s="1"/>
  <c r="E155" i="10"/>
  <c r="I155" i="10" s="1"/>
  <c r="E156" i="10"/>
  <c r="E157" i="10"/>
  <c r="E158" i="10"/>
  <c r="I158" i="10" s="1"/>
  <c r="E159" i="10"/>
  <c r="E160" i="10"/>
  <c r="I160" i="10" s="1"/>
  <c r="E161" i="10"/>
  <c r="I161" i="10" s="1"/>
  <c r="E162" i="10"/>
  <c r="I162" i="10" s="1"/>
  <c r="E163" i="10"/>
  <c r="I163" i="10" s="1"/>
  <c r="E164" i="10"/>
  <c r="I164" i="10" s="1"/>
  <c r="E165" i="10"/>
  <c r="I165" i="10" s="1"/>
  <c r="E166" i="10"/>
  <c r="I166" i="10" s="1"/>
  <c r="E167" i="10"/>
  <c r="I167" i="10" s="1"/>
  <c r="E168" i="10"/>
  <c r="I168" i="10" s="1"/>
  <c r="E169" i="10"/>
  <c r="I169" i="10" s="1"/>
  <c r="E170" i="10"/>
  <c r="I170" i="10" s="1"/>
  <c r="E171" i="10"/>
  <c r="I171" i="10" s="1"/>
  <c r="E172" i="10"/>
  <c r="E173" i="10"/>
  <c r="E174" i="10"/>
  <c r="I174" i="10" s="1"/>
  <c r="E175" i="10"/>
  <c r="E176" i="10"/>
  <c r="I176" i="10" s="1"/>
  <c r="E177" i="10"/>
  <c r="I177" i="10" s="1"/>
  <c r="E178" i="10"/>
  <c r="I178" i="10" s="1"/>
  <c r="E179" i="10"/>
  <c r="I179" i="10" s="1"/>
  <c r="E180" i="10"/>
  <c r="I180" i="10" s="1"/>
  <c r="E181" i="10"/>
  <c r="I181" i="10" s="1"/>
  <c r="E182" i="10"/>
  <c r="I182" i="10" s="1"/>
  <c r="E183" i="10"/>
  <c r="I183" i="10" s="1"/>
  <c r="E184" i="10"/>
  <c r="I184" i="10" s="1"/>
  <c r="E185" i="10"/>
  <c r="I185" i="10" s="1"/>
  <c r="E186" i="10"/>
  <c r="I186" i="10" s="1"/>
  <c r="E187" i="10"/>
  <c r="I187" i="10" s="1"/>
  <c r="E188" i="10"/>
  <c r="E189" i="10"/>
  <c r="E190" i="10"/>
  <c r="I190" i="10" s="1"/>
  <c r="E191" i="10"/>
  <c r="E192" i="10"/>
  <c r="I192" i="10" s="1"/>
  <c r="E193" i="10"/>
  <c r="I193" i="10" s="1"/>
  <c r="E194" i="10"/>
  <c r="I194" i="10" s="1"/>
  <c r="E195" i="10"/>
  <c r="I195" i="10" s="1"/>
  <c r="E196" i="10"/>
  <c r="I196" i="10" s="1"/>
  <c r="E197" i="10"/>
  <c r="I197" i="10" s="1"/>
  <c r="E198" i="10"/>
  <c r="I198" i="10" s="1"/>
  <c r="E199" i="10"/>
  <c r="I199" i="10" s="1"/>
  <c r="E200" i="10"/>
  <c r="I200" i="10" s="1"/>
  <c r="E201" i="10"/>
  <c r="I201" i="10" s="1"/>
  <c r="E202" i="10"/>
  <c r="I202" i="10" s="1"/>
  <c r="E203" i="10"/>
  <c r="I203" i="10" s="1"/>
  <c r="E204" i="10"/>
  <c r="E205" i="10"/>
  <c r="E206" i="10"/>
  <c r="I206" i="10" s="1"/>
  <c r="E207" i="10"/>
  <c r="E208" i="10"/>
  <c r="I208" i="10" s="1"/>
  <c r="E209" i="10"/>
  <c r="I209" i="10" s="1"/>
  <c r="E210" i="10"/>
  <c r="I210" i="10" s="1"/>
  <c r="E211" i="10"/>
  <c r="I211" i="10" s="1"/>
  <c r="E212" i="10"/>
  <c r="I212" i="10" s="1"/>
  <c r="E213" i="10"/>
  <c r="I213" i="10" s="1"/>
  <c r="E214" i="10"/>
  <c r="I214" i="10" s="1"/>
  <c r="E215" i="10"/>
  <c r="I215" i="10" s="1"/>
  <c r="E216" i="10"/>
  <c r="I216" i="10" s="1"/>
  <c r="E217" i="10"/>
  <c r="I217" i="10" s="1"/>
  <c r="E218" i="10"/>
  <c r="I218" i="10" s="1"/>
  <c r="E219" i="10"/>
  <c r="I219" i="10" s="1"/>
  <c r="E220" i="10"/>
  <c r="E221" i="10"/>
  <c r="E222" i="10"/>
  <c r="I222" i="10" s="1"/>
  <c r="E223" i="10"/>
  <c r="E224" i="10"/>
  <c r="I224" i="10" s="1"/>
  <c r="E225" i="10"/>
  <c r="I225" i="10" s="1"/>
  <c r="E226" i="10"/>
  <c r="I226" i="10" s="1"/>
  <c r="E227" i="10"/>
  <c r="I227" i="10" s="1"/>
  <c r="E228" i="10"/>
  <c r="I228" i="10" s="1"/>
  <c r="E229" i="10"/>
  <c r="I229" i="10" s="1"/>
  <c r="E230" i="10"/>
  <c r="I230" i="10" s="1"/>
  <c r="E231" i="10"/>
  <c r="I231" i="10" s="1"/>
  <c r="E232" i="10"/>
  <c r="I232" i="10" s="1"/>
  <c r="E233" i="10"/>
  <c r="I233" i="10" s="1"/>
  <c r="E234" i="10"/>
  <c r="I234" i="10" s="1"/>
  <c r="E235" i="10"/>
  <c r="I235" i="10" s="1"/>
  <c r="E236" i="10"/>
  <c r="E237" i="10"/>
  <c r="E238" i="10"/>
  <c r="I238" i="10" s="1"/>
  <c r="E239" i="10"/>
  <c r="E240" i="10"/>
  <c r="I240" i="10" s="1"/>
  <c r="E241" i="10"/>
  <c r="I241" i="10" s="1"/>
  <c r="E242" i="10"/>
  <c r="I242" i="10" s="1"/>
  <c r="E243" i="10"/>
  <c r="I243" i="10" s="1"/>
  <c r="E244" i="10"/>
  <c r="I244" i="10" s="1"/>
  <c r="E245" i="10"/>
  <c r="I245" i="10" s="1"/>
  <c r="E246" i="10"/>
  <c r="I246" i="10" s="1"/>
  <c r="E247" i="10"/>
  <c r="I247" i="10" s="1"/>
  <c r="E248" i="10"/>
  <c r="I248" i="10" s="1"/>
  <c r="E249" i="10"/>
  <c r="I249" i="10" s="1"/>
  <c r="E250" i="10"/>
  <c r="I250" i="10" s="1"/>
  <c r="E251" i="10"/>
  <c r="I251" i="10" s="1"/>
  <c r="E252" i="10"/>
  <c r="E253" i="10"/>
  <c r="E254" i="10"/>
  <c r="I254" i="10" s="1"/>
  <c r="E255" i="10"/>
  <c r="E256" i="10"/>
  <c r="I256" i="10" s="1"/>
  <c r="E257" i="10"/>
  <c r="I257" i="10" s="1"/>
  <c r="E258" i="10"/>
  <c r="I258" i="10" s="1"/>
  <c r="E259" i="10"/>
  <c r="I259" i="10" s="1"/>
  <c r="E260" i="10"/>
  <c r="I260" i="10" s="1"/>
  <c r="E261" i="10"/>
  <c r="I261" i="10" s="1"/>
  <c r="E262" i="10"/>
  <c r="I262" i="10" s="1"/>
  <c r="E263" i="10"/>
  <c r="I263" i="10" s="1"/>
  <c r="E264" i="10"/>
  <c r="I264" i="10" s="1"/>
  <c r="E265" i="10"/>
  <c r="I265" i="10" s="1"/>
  <c r="E266" i="10"/>
  <c r="I266" i="10" s="1"/>
  <c r="E267" i="10"/>
  <c r="I267" i="10" s="1"/>
  <c r="E268" i="10"/>
  <c r="E269" i="10"/>
  <c r="E270" i="10"/>
  <c r="I270" i="10" s="1"/>
  <c r="E271" i="10"/>
  <c r="E272" i="10"/>
  <c r="I272" i="10" s="1"/>
  <c r="E273" i="10"/>
  <c r="I273" i="10" s="1"/>
  <c r="E274" i="10"/>
  <c r="I274" i="10" s="1"/>
  <c r="E275" i="10"/>
  <c r="I275" i="10" s="1"/>
  <c r="E276" i="10"/>
  <c r="I276" i="10" s="1"/>
  <c r="E277" i="10"/>
  <c r="I277" i="10" s="1"/>
  <c r="E278" i="10"/>
  <c r="I278" i="10" s="1"/>
  <c r="E279" i="10"/>
  <c r="I279" i="10" s="1"/>
  <c r="E280" i="10"/>
  <c r="I280" i="10" s="1"/>
  <c r="E281" i="10"/>
  <c r="I281" i="10" s="1"/>
  <c r="E282" i="10"/>
  <c r="I282" i="10" s="1"/>
  <c r="E283" i="10"/>
  <c r="I283" i="10" s="1"/>
  <c r="E284" i="10"/>
  <c r="E285" i="10"/>
  <c r="I285" i="10" s="1"/>
  <c r="E286" i="10"/>
  <c r="I286" i="10" s="1"/>
  <c r="E287" i="10"/>
  <c r="E288" i="10"/>
  <c r="I288" i="10" s="1"/>
  <c r="E289" i="10"/>
  <c r="I289" i="10" s="1"/>
  <c r="E290" i="10"/>
  <c r="E291" i="10"/>
  <c r="I291" i="10" s="1"/>
  <c r="E292" i="10"/>
  <c r="I292" i="10" s="1"/>
  <c r="E293" i="10"/>
  <c r="I293" i="10" s="1"/>
  <c r="E294" i="10"/>
  <c r="I294" i="10" s="1"/>
  <c r="E295" i="10"/>
  <c r="I295" i="10" s="1"/>
  <c r="E296" i="10"/>
  <c r="I296" i="10" s="1"/>
  <c r="E297" i="10"/>
  <c r="I297" i="10" s="1"/>
  <c r="E298" i="10"/>
  <c r="I298" i="10" s="1"/>
  <c r="E299" i="10"/>
  <c r="I299" i="10" s="1"/>
  <c r="E300" i="10"/>
  <c r="I300" i="10" s="1"/>
  <c r="E301" i="10"/>
  <c r="I301" i="10" s="1"/>
  <c r="E302" i="10"/>
  <c r="I302" i="10" s="1"/>
  <c r="E303" i="10"/>
  <c r="E304" i="10"/>
  <c r="I304" i="10" s="1"/>
  <c r="E305" i="10"/>
  <c r="I305" i="10" s="1"/>
  <c r="E306" i="10"/>
  <c r="I306" i="10" s="1"/>
  <c r="E307" i="10"/>
  <c r="I307" i="10" s="1"/>
  <c r="E308" i="10"/>
  <c r="I308" i="10" s="1"/>
  <c r="E309" i="10"/>
  <c r="I309" i="10" s="1"/>
  <c r="E310" i="10"/>
  <c r="I310" i="10" s="1"/>
  <c r="E311" i="10"/>
  <c r="I311" i="10" s="1"/>
  <c r="E312" i="10"/>
  <c r="I312" i="10" s="1"/>
  <c r="E313" i="10"/>
  <c r="I313" i="10" s="1"/>
  <c r="E314" i="10"/>
  <c r="I314" i="10" s="1"/>
  <c r="E315" i="10"/>
  <c r="I315" i="10" s="1"/>
  <c r="E316" i="10"/>
  <c r="I316" i="10" s="1"/>
  <c r="E317" i="10"/>
  <c r="I317" i="10" s="1"/>
  <c r="E318" i="10"/>
  <c r="I318" i="10" s="1"/>
  <c r="E319" i="10"/>
  <c r="I319" i="10" s="1"/>
  <c r="E320" i="10"/>
  <c r="I320" i="10" s="1"/>
  <c r="E321" i="10"/>
  <c r="I321" i="10" s="1"/>
  <c r="E322" i="10"/>
  <c r="I322" i="10" s="1"/>
  <c r="E323" i="10"/>
  <c r="I323" i="10" s="1"/>
  <c r="E324" i="10"/>
  <c r="I324" i="10" s="1"/>
  <c r="E325" i="10"/>
  <c r="I325" i="10" s="1"/>
  <c r="E326" i="10"/>
  <c r="I326" i="10" s="1"/>
  <c r="E327" i="10"/>
  <c r="I327" i="10" s="1"/>
  <c r="E328" i="10"/>
  <c r="I328" i="10" s="1"/>
  <c r="E329" i="10"/>
  <c r="I329" i="10" s="1"/>
  <c r="E330" i="10"/>
  <c r="I330" i="10" s="1"/>
  <c r="E331" i="10"/>
  <c r="I331" i="10" s="1"/>
  <c r="E332" i="10"/>
  <c r="I332" i="10" s="1"/>
  <c r="E333" i="10"/>
  <c r="I333" i="10" s="1"/>
  <c r="E334" i="10"/>
  <c r="I334" i="10" s="1"/>
  <c r="E335" i="10"/>
  <c r="I335" i="10" s="1"/>
  <c r="E336" i="10"/>
  <c r="I336" i="10" s="1"/>
  <c r="E337" i="10"/>
  <c r="I337" i="10" s="1"/>
  <c r="E338" i="10"/>
  <c r="I338" i="10" s="1"/>
  <c r="E339" i="10"/>
  <c r="I339" i="10" s="1"/>
  <c r="E340" i="10"/>
  <c r="I340" i="10" s="1"/>
  <c r="E341" i="10"/>
  <c r="I341" i="10" s="1"/>
  <c r="E342" i="10"/>
  <c r="I342" i="10" s="1"/>
  <c r="E343" i="10"/>
  <c r="I343" i="10" s="1"/>
  <c r="E344" i="10"/>
  <c r="I344" i="10" s="1"/>
  <c r="E345" i="10"/>
  <c r="I345" i="10" s="1"/>
  <c r="E346" i="10"/>
  <c r="I346" i="10" s="1"/>
  <c r="E347" i="10"/>
  <c r="I347" i="10" s="1"/>
  <c r="E348" i="10"/>
  <c r="I348" i="10" s="1"/>
  <c r="E349" i="10"/>
  <c r="I349" i="10" s="1"/>
  <c r="E350" i="10"/>
  <c r="I350" i="10" s="1"/>
  <c r="E351" i="10"/>
  <c r="I351" i="10" s="1"/>
  <c r="E352" i="10"/>
  <c r="I352" i="10" s="1"/>
  <c r="D351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4" i="10"/>
  <c r="D3" i="10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D4" i="1"/>
  <c r="D5" i="1"/>
  <c r="D6" i="1"/>
  <c r="D2" i="1"/>
  <c r="I290" i="10" l="1"/>
  <c r="F284" i="10"/>
  <c r="I284" i="10"/>
  <c r="F268" i="10"/>
  <c r="G268" i="10" s="1"/>
  <c r="I268" i="10"/>
  <c r="F252" i="10"/>
  <c r="G252" i="10" s="1"/>
  <c r="I252" i="10"/>
  <c r="F236" i="10"/>
  <c r="G236" i="10" s="1"/>
  <c r="I236" i="10"/>
  <c r="F220" i="10"/>
  <c r="I220" i="10"/>
  <c r="F204" i="10"/>
  <c r="G204" i="10" s="1"/>
  <c r="I204" i="10"/>
  <c r="F188" i="10"/>
  <c r="G188" i="10" s="1"/>
  <c r="J188" i="10" s="1"/>
  <c r="K188" i="10" s="1"/>
  <c r="I188" i="10"/>
  <c r="F172" i="10"/>
  <c r="G172" i="10" s="1"/>
  <c r="I172" i="10"/>
  <c r="F156" i="10"/>
  <c r="G156" i="10" s="1"/>
  <c r="I156" i="10"/>
  <c r="F140" i="10"/>
  <c r="G140" i="10" s="1"/>
  <c r="I140" i="10"/>
  <c r="F124" i="10"/>
  <c r="G124" i="10" s="1"/>
  <c r="I124" i="10"/>
  <c r="F108" i="10"/>
  <c r="G108" i="10" s="1"/>
  <c r="I108" i="10"/>
  <c r="F92" i="10"/>
  <c r="G92" i="10" s="1"/>
  <c r="I92" i="10"/>
  <c r="F76" i="10"/>
  <c r="G76" i="10" s="1"/>
  <c r="I76" i="10"/>
  <c r="F44" i="10"/>
  <c r="G44" i="10" s="1"/>
  <c r="I44" i="10"/>
  <c r="F28" i="10"/>
  <c r="G28" i="10" s="1"/>
  <c r="I28" i="10"/>
  <c r="F12" i="10"/>
  <c r="G12" i="10" s="1"/>
  <c r="I12" i="10"/>
  <c r="F347" i="10"/>
  <c r="G347" i="10" s="1"/>
  <c r="J347" i="10" s="1"/>
  <c r="K347" i="10" s="1"/>
  <c r="F331" i="10"/>
  <c r="G331" i="10" s="1"/>
  <c r="J331" i="10" s="1"/>
  <c r="K331" i="10" s="1"/>
  <c r="F315" i="10"/>
  <c r="G315" i="10" s="1"/>
  <c r="J315" i="10" s="1"/>
  <c r="K315" i="10" s="1"/>
  <c r="F298" i="10"/>
  <c r="G298" i="10" s="1"/>
  <c r="J298" i="10" s="1"/>
  <c r="K298" i="10" s="1"/>
  <c r="F280" i="10"/>
  <c r="G280" i="10" s="1"/>
  <c r="J280" i="10" s="1"/>
  <c r="K280" i="10" s="1"/>
  <c r="F261" i="10"/>
  <c r="G261" i="10" s="1"/>
  <c r="J261" i="10" s="1"/>
  <c r="K261" i="10" s="1"/>
  <c r="F242" i="10"/>
  <c r="G242" i="10" s="1"/>
  <c r="J242" i="10" s="1"/>
  <c r="K242" i="10" s="1"/>
  <c r="F222" i="10"/>
  <c r="G222" i="10" s="1"/>
  <c r="J222" i="10" s="1"/>
  <c r="K222" i="10" s="1"/>
  <c r="F201" i="10"/>
  <c r="G201" i="10" s="1"/>
  <c r="J201" i="10" s="1"/>
  <c r="K201" i="10" s="1"/>
  <c r="F182" i="10"/>
  <c r="F163" i="10"/>
  <c r="F144" i="10"/>
  <c r="G144" i="10" s="1"/>
  <c r="J144" i="10" s="1"/>
  <c r="K144" i="10" s="1"/>
  <c r="F122" i="10"/>
  <c r="G122" i="10" s="1"/>
  <c r="J122" i="10" s="1"/>
  <c r="K122" i="10" s="1"/>
  <c r="F103" i="10"/>
  <c r="G103" i="10" s="1"/>
  <c r="J103" i="10" s="1"/>
  <c r="K103" i="10" s="1"/>
  <c r="F84" i="10"/>
  <c r="G84" i="10" s="1"/>
  <c r="J84" i="10" s="1"/>
  <c r="K84" i="10" s="1"/>
  <c r="F65" i="10"/>
  <c r="F43" i="10"/>
  <c r="G43" i="10" s="1"/>
  <c r="J43" i="10" s="1"/>
  <c r="K43" i="10" s="1"/>
  <c r="F24" i="10"/>
  <c r="G24" i="10" s="1"/>
  <c r="J24" i="10" s="1"/>
  <c r="K24" i="10" s="1"/>
  <c r="F346" i="10"/>
  <c r="G346" i="10" s="1"/>
  <c r="J346" i="10" s="1"/>
  <c r="K346" i="10" s="1"/>
  <c r="F330" i="10"/>
  <c r="G330" i="10" s="1"/>
  <c r="J330" i="10" s="1"/>
  <c r="K330" i="10" s="1"/>
  <c r="F314" i="10"/>
  <c r="G314" i="10" s="1"/>
  <c r="J314" i="10" s="1"/>
  <c r="K314" i="10" s="1"/>
  <c r="F297" i="10"/>
  <c r="G297" i="10" s="1"/>
  <c r="J297" i="10" s="1"/>
  <c r="K297" i="10" s="1"/>
  <c r="F279" i="10"/>
  <c r="G279" i="10" s="1"/>
  <c r="J279" i="10" s="1"/>
  <c r="K279" i="10" s="1"/>
  <c r="F260" i="10"/>
  <c r="G260" i="10" s="1"/>
  <c r="J260" i="10" s="1"/>
  <c r="K260" i="10" s="1"/>
  <c r="F241" i="10"/>
  <c r="G241" i="10" s="1"/>
  <c r="J241" i="10" s="1"/>
  <c r="K241" i="10" s="1"/>
  <c r="F219" i="10"/>
  <c r="G219" i="10" s="1"/>
  <c r="J219" i="10" s="1"/>
  <c r="K219" i="10" s="1"/>
  <c r="F200" i="10"/>
  <c r="F181" i="10"/>
  <c r="G181" i="10" s="1"/>
  <c r="J181" i="10" s="1"/>
  <c r="K181" i="10" s="1"/>
  <c r="F162" i="10"/>
  <c r="G162" i="10" s="1"/>
  <c r="J162" i="10" s="1"/>
  <c r="K162" i="10" s="1"/>
  <c r="F142" i="10"/>
  <c r="G142" i="10" s="1"/>
  <c r="J142" i="10" s="1"/>
  <c r="K142" i="10" s="1"/>
  <c r="F121" i="10"/>
  <c r="G121" i="10" s="1"/>
  <c r="J121" i="10" s="1"/>
  <c r="K121" i="10" s="1"/>
  <c r="F102" i="10"/>
  <c r="F83" i="10"/>
  <c r="G83" i="10" s="1"/>
  <c r="J83" i="10" s="1"/>
  <c r="K83" i="10" s="1"/>
  <c r="F64" i="10"/>
  <c r="F42" i="10"/>
  <c r="G42" i="10" s="1"/>
  <c r="J42" i="10" s="1"/>
  <c r="K42" i="10" s="1"/>
  <c r="F23" i="10"/>
  <c r="G23" i="10" s="1"/>
  <c r="J23" i="10" s="1"/>
  <c r="K23" i="10" s="1"/>
  <c r="I10" i="10"/>
  <c r="F10" i="10"/>
  <c r="G10" i="10" s="1"/>
  <c r="F345" i="10"/>
  <c r="G345" i="10" s="1"/>
  <c r="J345" i="10" s="1"/>
  <c r="K345" i="10" s="1"/>
  <c r="F329" i="10"/>
  <c r="G329" i="10" s="1"/>
  <c r="J329" i="10" s="1"/>
  <c r="K329" i="10" s="1"/>
  <c r="F313" i="10"/>
  <c r="G313" i="10" s="1"/>
  <c r="J313" i="10" s="1"/>
  <c r="K313" i="10" s="1"/>
  <c r="F296" i="10"/>
  <c r="G296" i="10" s="1"/>
  <c r="J296" i="10" s="1"/>
  <c r="K296" i="10" s="1"/>
  <c r="F278" i="10"/>
  <c r="G278" i="10" s="1"/>
  <c r="J278" i="10" s="1"/>
  <c r="K278" i="10" s="1"/>
  <c r="F259" i="10"/>
  <c r="F240" i="10"/>
  <c r="F218" i="10"/>
  <c r="G218" i="10" s="1"/>
  <c r="J218" i="10" s="1"/>
  <c r="K218" i="10" s="1"/>
  <c r="F199" i="10"/>
  <c r="G199" i="10" s="1"/>
  <c r="J199" i="10" s="1"/>
  <c r="K199" i="10" s="1"/>
  <c r="F180" i="10"/>
  <c r="G180" i="10" s="1"/>
  <c r="J180" i="10" s="1"/>
  <c r="K180" i="10" s="1"/>
  <c r="F161" i="10"/>
  <c r="G161" i="10" s="1"/>
  <c r="J161" i="10" s="1"/>
  <c r="K161" i="10" s="1"/>
  <c r="F139" i="10"/>
  <c r="F120" i="10"/>
  <c r="G120" i="10" s="1"/>
  <c r="J120" i="10" s="1"/>
  <c r="K120" i="10" s="1"/>
  <c r="F101" i="10"/>
  <c r="G101" i="10" s="1"/>
  <c r="J101" i="10" s="1"/>
  <c r="K101" i="10" s="1"/>
  <c r="F82" i="10"/>
  <c r="G82" i="10" s="1"/>
  <c r="J82" i="10" s="1"/>
  <c r="K82" i="10" s="1"/>
  <c r="F62" i="10"/>
  <c r="G62" i="10" s="1"/>
  <c r="J62" i="10" s="1"/>
  <c r="K62" i="10" s="1"/>
  <c r="F41" i="10"/>
  <c r="G41" i="10" s="1"/>
  <c r="J41" i="10" s="1"/>
  <c r="K41" i="10" s="1"/>
  <c r="F22" i="10"/>
  <c r="G284" i="10"/>
  <c r="G220" i="10"/>
  <c r="I9" i="10"/>
  <c r="G9" i="10"/>
  <c r="F344" i="10"/>
  <c r="G344" i="10" s="1"/>
  <c r="J344" i="10" s="1"/>
  <c r="K344" i="10" s="1"/>
  <c r="F328" i="10"/>
  <c r="G328" i="10" s="1"/>
  <c r="J328" i="10" s="1"/>
  <c r="K328" i="10" s="1"/>
  <c r="F312" i="10"/>
  <c r="G312" i="10" s="1"/>
  <c r="J312" i="10" s="1"/>
  <c r="K312" i="10" s="1"/>
  <c r="F295" i="10"/>
  <c r="G295" i="10" s="1"/>
  <c r="J295" i="10" s="1"/>
  <c r="K295" i="10" s="1"/>
  <c r="F277" i="10"/>
  <c r="G277" i="10" s="1"/>
  <c r="J277" i="10" s="1"/>
  <c r="K277" i="10" s="1"/>
  <c r="F258" i="10"/>
  <c r="G258" i="10" s="1"/>
  <c r="J258" i="10" s="1"/>
  <c r="K258" i="10" s="1"/>
  <c r="F238" i="10"/>
  <c r="G238" i="10" s="1"/>
  <c r="J238" i="10" s="1"/>
  <c r="K238" i="10" s="1"/>
  <c r="F217" i="10"/>
  <c r="G217" i="10" s="1"/>
  <c r="J217" i="10" s="1"/>
  <c r="K217" i="10" s="1"/>
  <c r="F198" i="10"/>
  <c r="G198" i="10" s="1"/>
  <c r="J198" i="10" s="1"/>
  <c r="K198" i="10" s="1"/>
  <c r="F179" i="10"/>
  <c r="G179" i="10" s="1"/>
  <c r="J179" i="10" s="1"/>
  <c r="K179" i="10" s="1"/>
  <c r="F160" i="10"/>
  <c r="G160" i="10" s="1"/>
  <c r="J160" i="10" s="1"/>
  <c r="K160" i="10" s="1"/>
  <c r="F138" i="10"/>
  <c r="G138" i="10" s="1"/>
  <c r="J138" i="10" s="1"/>
  <c r="K138" i="10" s="1"/>
  <c r="F119" i="10"/>
  <c r="G119" i="10" s="1"/>
  <c r="J119" i="10" s="1"/>
  <c r="K119" i="10" s="1"/>
  <c r="F100" i="10"/>
  <c r="G100" i="10" s="1"/>
  <c r="J100" i="10" s="1"/>
  <c r="K100" i="10" s="1"/>
  <c r="F81" i="10"/>
  <c r="G81" i="10" s="1"/>
  <c r="J81" i="10" s="1"/>
  <c r="K81" i="10" s="1"/>
  <c r="F59" i="10"/>
  <c r="G59" i="10" s="1"/>
  <c r="J59" i="10" s="1"/>
  <c r="K59" i="10" s="1"/>
  <c r="F40" i="10"/>
  <c r="G40" i="10" s="1"/>
  <c r="J40" i="10" s="1"/>
  <c r="K40" i="10" s="1"/>
  <c r="F21" i="10"/>
  <c r="G21" i="10" s="1"/>
  <c r="J21" i="10" s="1"/>
  <c r="K21" i="10" s="1"/>
  <c r="G139" i="10"/>
  <c r="J139" i="10" s="1"/>
  <c r="K139" i="10" s="1"/>
  <c r="F343" i="10"/>
  <c r="G343" i="10" s="1"/>
  <c r="J343" i="10" s="1"/>
  <c r="K343" i="10" s="1"/>
  <c r="F327" i="10"/>
  <c r="G327" i="10" s="1"/>
  <c r="J327" i="10" s="1"/>
  <c r="K327" i="10" s="1"/>
  <c r="F311" i="10"/>
  <c r="G311" i="10" s="1"/>
  <c r="J311" i="10" s="1"/>
  <c r="K311" i="10" s="1"/>
  <c r="F294" i="10"/>
  <c r="G294" i="10" s="1"/>
  <c r="J294" i="10" s="1"/>
  <c r="K294" i="10" s="1"/>
  <c r="F276" i="10"/>
  <c r="G276" i="10" s="1"/>
  <c r="J276" i="10" s="1"/>
  <c r="K276" i="10" s="1"/>
  <c r="F257" i="10"/>
  <c r="G257" i="10" s="1"/>
  <c r="J257" i="10" s="1"/>
  <c r="K257" i="10" s="1"/>
  <c r="F235" i="10"/>
  <c r="G235" i="10" s="1"/>
  <c r="J235" i="10" s="1"/>
  <c r="K235" i="10" s="1"/>
  <c r="F216" i="10"/>
  <c r="G216" i="10" s="1"/>
  <c r="J216" i="10" s="1"/>
  <c r="K216" i="10" s="1"/>
  <c r="F197" i="10"/>
  <c r="G197" i="10" s="1"/>
  <c r="J197" i="10" s="1"/>
  <c r="K197" i="10" s="1"/>
  <c r="F178" i="10"/>
  <c r="G178" i="10" s="1"/>
  <c r="J178" i="10" s="1"/>
  <c r="K178" i="10" s="1"/>
  <c r="F158" i="10"/>
  <c r="G158" i="10" s="1"/>
  <c r="J158" i="10" s="1"/>
  <c r="K158" i="10" s="1"/>
  <c r="F137" i="10"/>
  <c r="G137" i="10" s="1"/>
  <c r="J137" i="10" s="1"/>
  <c r="K137" i="10" s="1"/>
  <c r="F118" i="10"/>
  <c r="G118" i="10" s="1"/>
  <c r="J118" i="10" s="1"/>
  <c r="K118" i="10" s="1"/>
  <c r="F99" i="10"/>
  <c r="G99" i="10" s="1"/>
  <c r="J99" i="10" s="1"/>
  <c r="K99" i="10" s="1"/>
  <c r="F80" i="10"/>
  <c r="F58" i="10"/>
  <c r="G58" i="10" s="1"/>
  <c r="J58" i="10" s="1"/>
  <c r="K58" i="10" s="1"/>
  <c r="F39" i="10"/>
  <c r="G39" i="10" s="1"/>
  <c r="J39" i="10" s="1"/>
  <c r="K39" i="10" s="1"/>
  <c r="F20" i="10"/>
  <c r="G20" i="10" s="1"/>
  <c r="J20" i="10" s="1"/>
  <c r="K20" i="10" s="1"/>
  <c r="F342" i="10"/>
  <c r="G342" i="10" s="1"/>
  <c r="J342" i="10" s="1"/>
  <c r="K342" i="10" s="1"/>
  <c r="F326" i="10"/>
  <c r="G326" i="10" s="1"/>
  <c r="J326" i="10" s="1"/>
  <c r="K326" i="10" s="1"/>
  <c r="F310" i="10"/>
  <c r="G310" i="10" s="1"/>
  <c r="J310" i="10" s="1"/>
  <c r="K310" i="10" s="1"/>
  <c r="F293" i="10"/>
  <c r="G293" i="10" s="1"/>
  <c r="J293" i="10" s="1"/>
  <c r="K293" i="10" s="1"/>
  <c r="F275" i="10"/>
  <c r="G275" i="10" s="1"/>
  <c r="J275" i="10" s="1"/>
  <c r="K275" i="10" s="1"/>
  <c r="F256" i="10"/>
  <c r="G256" i="10" s="1"/>
  <c r="J256" i="10" s="1"/>
  <c r="K256" i="10" s="1"/>
  <c r="F234" i="10"/>
  <c r="G234" i="10" s="1"/>
  <c r="J234" i="10" s="1"/>
  <c r="K234" i="10" s="1"/>
  <c r="F215" i="10"/>
  <c r="G215" i="10" s="1"/>
  <c r="J215" i="10" s="1"/>
  <c r="K215" i="10" s="1"/>
  <c r="F196" i="10"/>
  <c r="G196" i="10" s="1"/>
  <c r="J196" i="10" s="1"/>
  <c r="K196" i="10" s="1"/>
  <c r="F177" i="10"/>
  <c r="G177" i="10" s="1"/>
  <c r="J177" i="10" s="1"/>
  <c r="K177" i="10" s="1"/>
  <c r="F155" i="10"/>
  <c r="G155" i="10" s="1"/>
  <c r="J155" i="10" s="1"/>
  <c r="K155" i="10" s="1"/>
  <c r="F136" i="10"/>
  <c r="G136" i="10" s="1"/>
  <c r="J136" i="10" s="1"/>
  <c r="K136" i="10" s="1"/>
  <c r="F117" i="10"/>
  <c r="G117" i="10" s="1"/>
  <c r="J117" i="10" s="1"/>
  <c r="K117" i="10" s="1"/>
  <c r="F98" i="10"/>
  <c r="G98" i="10" s="1"/>
  <c r="J98" i="10" s="1"/>
  <c r="K98" i="10" s="1"/>
  <c r="F78" i="10"/>
  <c r="G78" i="10" s="1"/>
  <c r="J78" i="10" s="1"/>
  <c r="K78" i="10" s="1"/>
  <c r="F57" i="10"/>
  <c r="G57" i="10" s="1"/>
  <c r="J57" i="10" s="1"/>
  <c r="K57" i="10" s="1"/>
  <c r="F38" i="10"/>
  <c r="G38" i="10" s="1"/>
  <c r="J38" i="10" s="1"/>
  <c r="K38" i="10" s="1"/>
  <c r="F19" i="10"/>
  <c r="G19" i="10" s="1"/>
  <c r="J19" i="10" s="1"/>
  <c r="K19" i="10" s="1"/>
  <c r="F341" i="10"/>
  <c r="G341" i="10" s="1"/>
  <c r="J341" i="10" s="1"/>
  <c r="K341" i="10" s="1"/>
  <c r="F325" i="10"/>
  <c r="G325" i="10" s="1"/>
  <c r="J325" i="10" s="1"/>
  <c r="K325" i="10" s="1"/>
  <c r="F309" i="10"/>
  <c r="G309" i="10" s="1"/>
  <c r="J309" i="10" s="1"/>
  <c r="K309" i="10" s="1"/>
  <c r="F292" i="10"/>
  <c r="G292" i="10" s="1"/>
  <c r="J292" i="10" s="1"/>
  <c r="K292" i="10" s="1"/>
  <c r="F274" i="10"/>
  <c r="G274" i="10" s="1"/>
  <c r="J274" i="10" s="1"/>
  <c r="K274" i="10" s="1"/>
  <c r="F254" i="10"/>
  <c r="G254" i="10" s="1"/>
  <c r="J254" i="10" s="1"/>
  <c r="K254" i="10" s="1"/>
  <c r="F233" i="10"/>
  <c r="G233" i="10" s="1"/>
  <c r="J233" i="10" s="1"/>
  <c r="K233" i="10" s="1"/>
  <c r="F214" i="10"/>
  <c r="G214" i="10" s="1"/>
  <c r="J214" i="10" s="1"/>
  <c r="K214" i="10" s="1"/>
  <c r="F195" i="10"/>
  <c r="G195" i="10" s="1"/>
  <c r="J195" i="10" s="1"/>
  <c r="K195" i="10" s="1"/>
  <c r="F176" i="10"/>
  <c r="G176" i="10" s="1"/>
  <c r="J176" i="10" s="1"/>
  <c r="K176" i="10" s="1"/>
  <c r="F154" i="10"/>
  <c r="G154" i="10" s="1"/>
  <c r="J154" i="10" s="1"/>
  <c r="K154" i="10" s="1"/>
  <c r="F135" i="10"/>
  <c r="G135" i="10" s="1"/>
  <c r="J135" i="10" s="1"/>
  <c r="K135" i="10" s="1"/>
  <c r="F116" i="10"/>
  <c r="G116" i="10" s="1"/>
  <c r="J116" i="10" s="1"/>
  <c r="K116" i="10" s="1"/>
  <c r="F97" i="10"/>
  <c r="G97" i="10" s="1"/>
  <c r="J97" i="10" s="1"/>
  <c r="K97" i="10" s="1"/>
  <c r="F75" i="10"/>
  <c r="G75" i="10" s="1"/>
  <c r="J75" i="10" s="1"/>
  <c r="K75" i="10" s="1"/>
  <c r="F56" i="10"/>
  <c r="G56" i="10" s="1"/>
  <c r="J56" i="10" s="1"/>
  <c r="K56" i="10" s="1"/>
  <c r="F37" i="10"/>
  <c r="G37" i="10" s="1"/>
  <c r="J37" i="10" s="1"/>
  <c r="K37" i="10" s="1"/>
  <c r="F18" i="10"/>
  <c r="G18" i="10" s="1"/>
  <c r="J18" i="10" s="1"/>
  <c r="K18" i="10" s="1"/>
  <c r="G200" i="10"/>
  <c r="J200" i="10" s="1"/>
  <c r="K200" i="10" s="1"/>
  <c r="I5" i="10"/>
  <c r="F5" i="10"/>
  <c r="G5" i="10" s="1"/>
  <c r="F340" i="10"/>
  <c r="G340" i="10" s="1"/>
  <c r="J340" i="10" s="1"/>
  <c r="K340" i="10" s="1"/>
  <c r="F324" i="10"/>
  <c r="G324" i="10" s="1"/>
  <c r="J324" i="10" s="1"/>
  <c r="K324" i="10" s="1"/>
  <c r="F308" i="10"/>
  <c r="G308" i="10" s="1"/>
  <c r="J308" i="10" s="1"/>
  <c r="K308" i="10" s="1"/>
  <c r="F291" i="10"/>
  <c r="G291" i="10" s="1"/>
  <c r="J291" i="10" s="1"/>
  <c r="K291" i="10" s="1"/>
  <c r="F273" i="10"/>
  <c r="G273" i="10" s="1"/>
  <c r="J273" i="10" s="1"/>
  <c r="K273" i="10" s="1"/>
  <c r="F251" i="10"/>
  <c r="G251" i="10" s="1"/>
  <c r="J251" i="10" s="1"/>
  <c r="K251" i="10" s="1"/>
  <c r="F232" i="10"/>
  <c r="G232" i="10" s="1"/>
  <c r="J232" i="10" s="1"/>
  <c r="K232" i="10" s="1"/>
  <c r="F213" i="10"/>
  <c r="G213" i="10" s="1"/>
  <c r="J213" i="10" s="1"/>
  <c r="K213" i="10" s="1"/>
  <c r="F194" i="10"/>
  <c r="G194" i="10" s="1"/>
  <c r="J194" i="10" s="1"/>
  <c r="K194" i="10" s="1"/>
  <c r="F174" i="10"/>
  <c r="G174" i="10" s="1"/>
  <c r="J174" i="10" s="1"/>
  <c r="K174" i="10" s="1"/>
  <c r="F153" i="10"/>
  <c r="G153" i="10" s="1"/>
  <c r="J153" i="10" s="1"/>
  <c r="K153" i="10" s="1"/>
  <c r="F134" i="10"/>
  <c r="G134" i="10" s="1"/>
  <c r="J134" i="10" s="1"/>
  <c r="K134" i="10" s="1"/>
  <c r="F115" i="10"/>
  <c r="G115" i="10" s="1"/>
  <c r="J115" i="10" s="1"/>
  <c r="K115" i="10" s="1"/>
  <c r="F96" i="10"/>
  <c r="G96" i="10" s="1"/>
  <c r="J96" i="10" s="1"/>
  <c r="K96" i="10" s="1"/>
  <c r="F74" i="10"/>
  <c r="G74" i="10" s="1"/>
  <c r="J74" i="10" s="1"/>
  <c r="K74" i="10" s="1"/>
  <c r="F55" i="10"/>
  <c r="G55" i="10" s="1"/>
  <c r="J55" i="10" s="1"/>
  <c r="K55" i="10" s="1"/>
  <c r="F36" i="10"/>
  <c r="G36" i="10" s="1"/>
  <c r="J36" i="10" s="1"/>
  <c r="K36" i="10" s="1"/>
  <c r="F11" i="10"/>
  <c r="G11" i="10" s="1"/>
  <c r="J11" i="10" s="1"/>
  <c r="K11" i="10" s="1"/>
  <c r="F339" i="10"/>
  <c r="G339" i="10" s="1"/>
  <c r="J339" i="10" s="1"/>
  <c r="K339" i="10" s="1"/>
  <c r="F323" i="10"/>
  <c r="G323" i="10" s="1"/>
  <c r="J323" i="10" s="1"/>
  <c r="K323" i="10" s="1"/>
  <c r="F307" i="10"/>
  <c r="G307" i="10" s="1"/>
  <c r="J307" i="10" s="1"/>
  <c r="K307" i="10" s="1"/>
  <c r="F290" i="10"/>
  <c r="G290" i="10" s="1"/>
  <c r="J290" i="10" s="1"/>
  <c r="K290" i="10" s="1"/>
  <c r="F272" i="10"/>
  <c r="G272" i="10" s="1"/>
  <c r="J272" i="10" s="1"/>
  <c r="K272" i="10" s="1"/>
  <c r="F250" i="10"/>
  <c r="G250" i="10" s="1"/>
  <c r="J250" i="10" s="1"/>
  <c r="K250" i="10" s="1"/>
  <c r="F231" i="10"/>
  <c r="G231" i="10" s="1"/>
  <c r="J231" i="10" s="1"/>
  <c r="K231" i="10" s="1"/>
  <c r="F212" i="10"/>
  <c r="G212" i="10" s="1"/>
  <c r="J212" i="10" s="1"/>
  <c r="K212" i="10" s="1"/>
  <c r="F193" i="10"/>
  <c r="G193" i="10" s="1"/>
  <c r="J193" i="10" s="1"/>
  <c r="K193" i="10" s="1"/>
  <c r="F171" i="10"/>
  <c r="G171" i="10" s="1"/>
  <c r="J171" i="10" s="1"/>
  <c r="K171" i="10" s="1"/>
  <c r="F152" i="10"/>
  <c r="G152" i="10" s="1"/>
  <c r="J152" i="10" s="1"/>
  <c r="K152" i="10" s="1"/>
  <c r="F133" i="10"/>
  <c r="G133" i="10" s="1"/>
  <c r="J133" i="10" s="1"/>
  <c r="K133" i="10" s="1"/>
  <c r="F114" i="10"/>
  <c r="G114" i="10" s="1"/>
  <c r="J114" i="10" s="1"/>
  <c r="K114" i="10" s="1"/>
  <c r="F94" i="10"/>
  <c r="G94" i="10" s="1"/>
  <c r="J94" i="10" s="1"/>
  <c r="K94" i="10" s="1"/>
  <c r="F73" i="10"/>
  <c r="G73" i="10" s="1"/>
  <c r="J73" i="10" s="1"/>
  <c r="K73" i="10" s="1"/>
  <c r="F54" i="10"/>
  <c r="G54" i="10" s="1"/>
  <c r="J54" i="10" s="1"/>
  <c r="K54" i="10" s="1"/>
  <c r="F35" i="10"/>
  <c r="G35" i="10" s="1"/>
  <c r="J35" i="10" s="1"/>
  <c r="K35" i="10" s="1"/>
  <c r="F8" i="10"/>
  <c r="G8" i="10" s="1"/>
  <c r="J8" i="10" s="1"/>
  <c r="K8" i="10" s="1"/>
  <c r="G182" i="10"/>
  <c r="J182" i="10" s="1"/>
  <c r="K182" i="10" s="1"/>
  <c r="G102" i="10"/>
  <c r="J102" i="10" s="1"/>
  <c r="K102" i="10" s="1"/>
  <c r="G22" i="10"/>
  <c r="J22" i="10" s="1"/>
  <c r="K22" i="10" s="1"/>
  <c r="F338" i="10"/>
  <c r="G338" i="10" s="1"/>
  <c r="J338" i="10" s="1"/>
  <c r="K338" i="10" s="1"/>
  <c r="F322" i="10"/>
  <c r="G322" i="10" s="1"/>
  <c r="J322" i="10" s="1"/>
  <c r="K322" i="10" s="1"/>
  <c r="F306" i="10"/>
  <c r="G306" i="10" s="1"/>
  <c r="J306" i="10" s="1"/>
  <c r="K306" i="10" s="1"/>
  <c r="F289" i="10"/>
  <c r="G289" i="10" s="1"/>
  <c r="J289" i="10" s="1"/>
  <c r="K289" i="10" s="1"/>
  <c r="F270" i="10"/>
  <c r="G270" i="10" s="1"/>
  <c r="J270" i="10" s="1"/>
  <c r="K270" i="10" s="1"/>
  <c r="F249" i="10"/>
  <c r="G249" i="10" s="1"/>
  <c r="J249" i="10" s="1"/>
  <c r="K249" i="10" s="1"/>
  <c r="F230" i="10"/>
  <c r="G230" i="10" s="1"/>
  <c r="J230" i="10" s="1"/>
  <c r="K230" i="10" s="1"/>
  <c r="F211" i="10"/>
  <c r="G211" i="10" s="1"/>
  <c r="J211" i="10" s="1"/>
  <c r="K211" i="10" s="1"/>
  <c r="F192" i="10"/>
  <c r="G192" i="10" s="1"/>
  <c r="J192" i="10" s="1"/>
  <c r="K192" i="10" s="1"/>
  <c r="F170" i="10"/>
  <c r="G170" i="10" s="1"/>
  <c r="J170" i="10" s="1"/>
  <c r="K170" i="10" s="1"/>
  <c r="F151" i="10"/>
  <c r="G151" i="10" s="1"/>
  <c r="J151" i="10" s="1"/>
  <c r="K151" i="10" s="1"/>
  <c r="F132" i="10"/>
  <c r="G132" i="10" s="1"/>
  <c r="J132" i="10" s="1"/>
  <c r="K132" i="10" s="1"/>
  <c r="F113" i="10"/>
  <c r="G113" i="10" s="1"/>
  <c r="J113" i="10" s="1"/>
  <c r="K113" i="10" s="1"/>
  <c r="F91" i="10"/>
  <c r="G91" i="10" s="1"/>
  <c r="J91" i="10" s="1"/>
  <c r="K91" i="10" s="1"/>
  <c r="F72" i="10"/>
  <c r="G72" i="10" s="1"/>
  <c r="J72" i="10" s="1"/>
  <c r="K72" i="10" s="1"/>
  <c r="F53" i="10"/>
  <c r="G53" i="10" s="1"/>
  <c r="J53" i="10" s="1"/>
  <c r="K53" i="10" s="1"/>
  <c r="F34" i="10"/>
  <c r="G34" i="10" s="1"/>
  <c r="J34" i="10" s="1"/>
  <c r="K34" i="10" s="1"/>
  <c r="F7" i="10"/>
  <c r="G7" i="10" s="1"/>
  <c r="J7" i="10" s="1"/>
  <c r="K7" i="10" s="1"/>
  <c r="F3" i="10"/>
  <c r="G3" i="10" s="1"/>
  <c r="J3" i="10" s="1"/>
  <c r="K3" i="10" s="1"/>
  <c r="F337" i="10"/>
  <c r="G337" i="10" s="1"/>
  <c r="J337" i="10" s="1"/>
  <c r="K337" i="10" s="1"/>
  <c r="F321" i="10"/>
  <c r="G321" i="10" s="1"/>
  <c r="J321" i="10" s="1"/>
  <c r="K321" i="10" s="1"/>
  <c r="F305" i="10"/>
  <c r="G305" i="10" s="1"/>
  <c r="J305" i="10" s="1"/>
  <c r="K305" i="10" s="1"/>
  <c r="F288" i="10"/>
  <c r="G288" i="10" s="1"/>
  <c r="J288" i="10" s="1"/>
  <c r="K288" i="10" s="1"/>
  <c r="F267" i="10"/>
  <c r="G267" i="10" s="1"/>
  <c r="J267" i="10" s="1"/>
  <c r="K267" i="10" s="1"/>
  <c r="F248" i="10"/>
  <c r="G248" i="10" s="1"/>
  <c r="J248" i="10" s="1"/>
  <c r="K248" i="10" s="1"/>
  <c r="F229" i="10"/>
  <c r="G229" i="10" s="1"/>
  <c r="J229" i="10" s="1"/>
  <c r="K229" i="10" s="1"/>
  <c r="F210" i="10"/>
  <c r="G210" i="10" s="1"/>
  <c r="J210" i="10" s="1"/>
  <c r="K210" i="10" s="1"/>
  <c r="F190" i="10"/>
  <c r="G190" i="10" s="1"/>
  <c r="J190" i="10" s="1"/>
  <c r="K190" i="10" s="1"/>
  <c r="F169" i="10"/>
  <c r="G169" i="10" s="1"/>
  <c r="J169" i="10" s="1"/>
  <c r="K169" i="10" s="1"/>
  <c r="F150" i="10"/>
  <c r="G150" i="10" s="1"/>
  <c r="J150" i="10" s="1"/>
  <c r="K150" i="10" s="1"/>
  <c r="F131" i="10"/>
  <c r="G131" i="10" s="1"/>
  <c r="J131" i="10" s="1"/>
  <c r="K131" i="10" s="1"/>
  <c r="F112" i="10"/>
  <c r="G112" i="10" s="1"/>
  <c r="J112" i="10" s="1"/>
  <c r="K112" i="10" s="1"/>
  <c r="F90" i="10"/>
  <c r="G90" i="10" s="1"/>
  <c r="J90" i="10" s="1"/>
  <c r="K90" i="10" s="1"/>
  <c r="F71" i="10"/>
  <c r="G71" i="10" s="1"/>
  <c r="J71" i="10" s="1"/>
  <c r="K71" i="10" s="1"/>
  <c r="F52" i="10"/>
  <c r="G52" i="10" s="1"/>
  <c r="J52" i="10" s="1"/>
  <c r="K52" i="10" s="1"/>
  <c r="F33" i="10"/>
  <c r="G33" i="10" s="1"/>
  <c r="J33" i="10" s="1"/>
  <c r="K33" i="10" s="1"/>
  <c r="F6" i="10"/>
  <c r="G6" i="10" s="1"/>
  <c r="J6" i="10" s="1"/>
  <c r="K6" i="10" s="1"/>
  <c r="I17" i="10"/>
  <c r="F17" i="10"/>
  <c r="G17" i="10" s="1"/>
  <c r="F352" i="10"/>
  <c r="G352" i="10" s="1"/>
  <c r="J352" i="10" s="1"/>
  <c r="K352" i="10" s="1"/>
  <c r="F336" i="10"/>
  <c r="G336" i="10" s="1"/>
  <c r="J336" i="10" s="1"/>
  <c r="K336" i="10" s="1"/>
  <c r="F320" i="10"/>
  <c r="G320" i="10" s="1"/>
  <c r="J320" i="10" s="1"/>
  <c r="K320" i="10" s="1"/>
  <c r="F304" i="10"/>
  <c r="G304" i="10" s="1"/>
  <c r="J304" i="10" s="1"/>
  <c r="K304" i="10" s="1"/>
  <c r="F286" i="10"/>
  <c r="G286" i="10" s="1"/>
  <c r="J286" i="10" s="1"/>
  <c r="K286" i="10" s="1"/>
  <c r="F266" i="10"/>
  <c r="G266" i="10" s="1"/>
  <c r="J266" i="10" s="1"/>
  <c r="K266" i="10" s="1"/>
  <c r="F247" i="10"/>
  <c r="G247" i="10" s="1"/>
  <c r="J247" i="10" s="1"/>
  <c r="K247" i="10" s="1"/>
  <c r="F228" i="10"/>
  <c r="G228" i="10" s="1"/>
  <c r="J228" i="10" s="1"/>
  <c r="K228" i="10" s="1"/>
  <c r="F209" i="10"/>
  <c r="G209" i="10" s="1"/>
  <c r="J209" i="10" s="1"/>
  <c r="K209" i="10" s="1"/>
  <c r="F187" i="10"/>
  <c r="G187" i="10" s="1"/>
  <c r="J187" i="10" s="1"/>
  <c r="K187" i="10" s="1"/>
  <c r="F168" i="10"/>
  <c r="G168" i="10" s="1"/>
  <c r="J168" i="10" s="1"/>
  <c r="K168" i="10" s="1"/>
  <c r="F149" i="10"/>
  <c r="G149" i="10" s="1"/>
  <c r="J149" i="10" s="1"/>
  <c r="K149" i="10" s="1"/>
  <c r="F130" i="10"/>
  <c r="G130" i="10" s="1"/>
  <c r="J130" i="10" s="1"/>
  <c r="K130" i="10" s="1"/>
  <c r="F110" i="10"/>
  <c r="G110" i="10" s="1"/>
  <c r="J110" i="10" s="1"/>
  <c r="K110" i="10" s="1"/>
  <c r="F89" i="10"/>
  <c r="G89" i="10" s="1"/>
  <c r="J89" i="10" s="1"/>
  <c r="K89" i="10" s="1"/>
  <c r="F70" i="10"/>
  <c r="G70" i="10" s="1"/>
  <c r="J70" i="10" s="1"/>
  <c r="K70" i="10" s="1"/>
  <c r="F51" i="10"/>
  <c r="G51" i="10" s="1"/>
  <c r="J51" i="10" s="1"/>
  <c r="K51" i="10" s="1"/>
  <c r="F32" i="10"/>
  <c r="G32" i="10" s="1"/>
  <c r="J32" i="10" s="1"/>
  <c r="K32" i="10" s="1"/>
  <c r="F4" i="10"/>
  <c r="G4" i="10" s="1"/>
  <c r="J4" i="10" s="1"/>
  <c r="K4" i="10" s="1"/>
  <c r="G259" i="10"/>
  <c r="J259" i="10" s="1"/>
  <c r="K259" i="10" s="1"/>
  <c r="G163" i="10"/>
  <c r="J163" i="10" s="1"/>
  <c r="K163" i="10" s="1"/>
  <c r="I63" i="10"/>
  <c r="F63" i="10"/>
  <c r="G63" i="10" s="1"/>
  <c r="F16" i="10"/>
  <c r="G16" i="10" s="1"/>
  <c r="I16" i="10"/>
  <c r="F351" i="10"/>
  <c r="G351" i="10" s="1"/>
  <c r="J351" i="10" s="1"/>
  <c r="K351" i="10" s="1"/>
  <c r="F335" i="10"/>
  <c r="G335" i="10" s="1"/>
  <c r="J335" i="10" s="1"/>
  <c r="K335" i="10" s="1"/>
  <c r="F319" i="10"/>
  <c r="G319" i="10" s="1"/>
  <c r="J319" i="10" s="1"/>
  <c r="K319" i="10" s="1"/>
  <c r="F302" i="10"/>
  <c r="G302" i="10" s="1"/>
  <c r="J302" i="10" s="1"/>
  <c r="K302" i="10" s="1"/>
  <c r="F285" i="10"/>
  <c r="G285" i="10" s="1"/>
  <c r="J285" i="10" s="1"/>
  <c r="K285" i="10" s="1"/>
  <c r="F265" i="10"/>
  <c r="G265" i="10" s="1"/>
  <c r="J265" i="10" s="1"/>
  <c r="K265" i="10" s="1"/>
  <c r="F246" i="10"/>
  <c r="G246" i="10" s="1"/>
  <c r="J246" i="10" s="1"/>
  <c r="K246" i="10" s="1"/>
  <c r="F227" i="10"/>
  <c r="G227" i="10" s="1"/>
  <c r="J227" i="10" s="1"/>
  <c r="K227" i="10" s="1"/>
  <c r="F208" i="10"/>
  <c r="G208" i="10" s="1"/>
  <c r="J208" i="10" s="1"/>
  <c r="K208" i="10" s="1"/>
  <c r="F186" i="10"/>
  <c r="G186" i="10" s="1"/>
  <c r="J186" i="10" s="1"/>
  <c r="K186" i="10" s="1"/>
  <c r="F167" i="10"/>
  <c r="G167" i="10" s="1"/>
  <c r="J167" i="10" s="1"/>
  <c r="K167" i="10" s="1"/>
  <c r="F148" i="10"/>
  <c r="G148" i="10" s="1"/>
  <c r="J148" i="10" s="1"/>
  <c r="K148" i="10" s="1"/>
  <c r="F129" i="10"/>
  <c r="G129" i="10" s="1"/>
  <c r="J129" i="10" s="1"/>
  <c r="K129" i="10" s="1"/>
  <c r="F107" i="10"/>
  <c r="G107" i="10" s="1"/>
  <c r="J107" i="10" s="1"/>
  <c r="K107" i="10" s="1"/>
  <c r="F88" i="10"/>
  <c r="G88" i="10" s="1"/>
  <c r="J88" i="10" s="1"/>
  <c r="K88" i="10" s="1"/>
  <c r="F69" i="10"/>
  <c r="G69" i="10" s="1"/>
  <c r="J69" i="10" s="1"/>
  <c r="K69" i="10" s="1"/>
  <c r="F50" i="10"/>
  <c r="G50" i="10" s="1"/>
  <c r="J50" i="10" s="1"/>
  <c r="K50" i="10" s="1"/>
  <c r="F30" i="10"/>
  <c r="G30" i="10" s="1"/>
  <c r="J30" i="10" s="1"/>
  <c r="K30" i="10" s="1"/>
  <c r="I303" i="10"/>
  <c r="F303" i="10"/>
  <c r="G303" i="10" s="1"/>
  <c r="I287" i="10"/>
  <c r="F287" i="10"/>
  <c r="G287" i="10" s="1"/>
  <c r="I271" i="10"/>
  <c r="F271" i="10"/>
  <c r="G271" i="10" s="1"/>
  <c r="I255" i="10"/>
  <c r="F255" i="10"/>
  <c r="G255" i="10" s="1"/>
  <c r="I239" i="10"/>
  <c r="F239" i="10"/>
  <c r="G239" i="10" s="1"/>
  <c r="I223" i="10"/>
  <c r="F223" i="10"/>
  <c r="G223" i="10" s="1"/>
  <c r="I207" i="10"/>
  <c r="F207" i="10"/>
  <c r="G207" i="10" s="1"/>
  <c r="I191" i="10"/>
  <c r="F191" i="10"/>
  <c r="G191" i="10" s="1"/>
  <c r="I175" i="10"/>
  <c r="F175" i="10"/>
  <c r="G175" i="10" s="1"/>
  <c r="I159" i="10"/>
  <c r="F159" i="10"/>
  <c r="G159" i="10" s="1"/>
  <c r="I143" i="10"/>
  <c r="F143" i="10"/>
  <c r="G143" i="10" s="1"/>
  <c r="I127" i="10"/>
  <c r="F127" i="10"/>
  <c r="G127" i="10" s="1"/>
  <c r="I111" i="10"/>
  <c r="F111" i="10"/>
  <c r="G111" i="10" s="1"/>
  <c r="I95" i="10"/>
  <c r="F95" i="10"/>
  <c r="G95" i="10" s="1"/>
  <c r="I79" i="10"/>
  <c r="F79" i="10"/>
  <c r="G79" i="10" s="1"/>
  <c r="F47" i="10"/>
  <c r="G47" i="10" s="1"/>
  <c r="I47" i="10"/>
  <c r="F31" i="10"/>
  <c r="G31" i="10" s="1"/>
  <c r="I31" i="10"/>
  <c r="F15" i="10"/>
  <c r="G15" i="10" s="1"/>
  <c r="I15" i="10"/>
  <c r="F350" i="10"/>
  <c r="G350" i="10" s="1"/>
  <c r="J350" i="10" s="1"/>
  <c r="K350" i="10" s="1"/>
  <c r="F334" i="10"/>
  <c r="G334" i="10" s="1"/>
  <c r="J334" i="10" s="1"/>
  <c r="K334" i="10" s="1"/>
  <c r="F318" i="10"/>
  <c r="G318" i="10" s="1"/>
  <c r="J318" i="10" s="1"/>
  <c r="K318" i="10" s="1"/>
  <c r="F301" i="10"/>
  <c r="G301" i="10" s="1"/>
  <c r="J301" i="10" s="1"/>
  <c r="K301" i="10" s="1"/>
  <c r="F283" i="10"/>
  <c r="G283" i="10" s="1"/>
  <c r="J283" i="10" s="1"/>
  <c r="K283" i="10" s="1"/>
  <c r="F264" i="10"/>
  <c r="G264" i="10" s="1"/>
  <c r="J264" i="10" s="1"/>
  <c r="K264" i="10" s="1"/>
  <c r="F245" i="10"/>
  <c r="G245" i="10" s="1"/>
  <c r="J245" i="10" s="1"/>
  <c r="K245" i="10" s="1"/>
  <c r="F226" i="10"/>
  <c r="G226" i="10" s="1"/>
  <c r="J226" i="10" s="1"/>
  <c r="K226" i="10" s="1"/>
  <c r="F206" i="10"/>
  <c r="G206" i="10" s="1"/>
  <c r="J206" i="10" s="1"/>
  <c r="K206" i="10" s="1"/>
  <c r="F185" i="10"/>
  <c r="G185" i="10" s="1"/>
  <c r="J185" i="10" s="1"/>
  <c r="K185" i="10" s="1"/>
  <c r="F166" i="10"/>
  <c r="G166" i="10" s="1"/>
  <c r="J166" i="10" s="1"/>
  <c r="K166" i="10" s="1"/>
  <c r="F147" i="10"/>
  <c r="G147" i="10" s="1"/>
  <c r="J147" i="10" s="1"/>
  <c r="K147" i="10" s="1"/>
  <c r="F128" i="10"/>
  <c r="F106" i="10"/>
  <c r="G106" i="10" s="1"/>
  <c r="J106" i="10" s="1"/>
  <c r="K106" i="10" s="1"/>
  <c r="F87" i="10"/>
  <c r="G87" i="10" s="1"/>
  <c r="J87" i="10" s="1"/>
  <c r="K87" i="10" s="1"/>
  <c r="F68" i="10"/>
  <c r="G68" i="10" s="1"/>
  <c r="J68" i="10" s="1"/>
  <c r="K68" i="10" s="1"/>
  <c r="F49" i="10"/>
  <c r="G49" i="10" s="1"/>
  <c r="J49" i="10" s="1"/>
  <c r="K49" i="10" s="1"/>
  <c r="F27" i="10"/>
  <c r="G27" i="10" s="1"/>
  <c r="J27" i="10" s="1"/>
  <c r="K27" i="10" s="1"/>
  <c r="G65" i="10"/>
  <c r="J65" i="10" s="1"/>
  <c r="K65" i="10" s="1"/>
  <c r="F61" i="10"/>
  <c r="G61" i="10" s="1"/>
  <c r="I61" i="10"/>
  <c r="F14" i="10"/>
  <c r="G14" i="10" s="1"/>
  <c r="I14" i="10"/>
  <c r="F349" i="10"/>
  <c r="G349" i="10" s="1"/>
  <c r="J349" i="10" s="1"/>
  <c r="K349" i="10" s="1"/>
  <c r="F333" i="10"/>
  <c r="G333" i="10" s="1"/>
  <c r="J333" i="10" s="1"/>
  <c r="K333" i="10" s="1"/>
  <c r="F317" i="10"/>
  <c r="G317" i="10" s="1"/>
  <c r="J317" i="10" s="1"/>
  <c r="K317" i="10" s="1"/>
  <c r="F300" i="10"/>
  <c r="G300" i="10" s="1"/>
  <c r="J300" i="10" s="1"/>
  <c r="K300" i="10" s="1"/>
  <c r="F282" i="10"/>
  <c r="G282" i="10" s="1"/>
  <c r="J282" i="10" s="1"/>
  <c r="K282" i="10" s="1"/>
  <c r="F263" i="10"/>
  <c r="G263" i="10" s="1"/>
  <c r="J263" i="10" s="1"/>
  <c r="K263" i="10" s="1"/>
  <c r="F244" i="10"/>
  <c r="G244" i="10" s="1"/>
  <c r="J244" i="10" s="1"/>
  <c r="K244" i="10" s="1"/>
  <c r="F225" i="10"/>
  <c r="G225" i="10" s="1"/>
  <c r="J225" i="10" s="1"/>
  <c r="K225" i="10" s="1"/>
  <c r="F203" i="10"/>
  <c r="G203" i="10" s="1"/>
  <c r="J203" i="10" s="1"/>
  <c r="K203" i="10" s="1"/>
  <c r="F184" i="10"/>
  <c r="G184" i="10" s="1"/>
  <c r="J184" i="10" s="1"/>
  <c r="K184" i="10" s="1"/>
  <c r="F165" i="10"/>
  <c r="G165" i="10" s="1"/>
  <c r="J165" i="10" s="1"/>
  <c r="K165" i="10" s="1"/>
  <c r="F146" i="10"/>
  <c r="G146" i="10" s="1"/>
  <c r="J146" i="10" s="1"/>
  <c r="K146" i="10" s="1"/>
  <c r="F126" i="10"/>
  <c r="G126" i="10" s="1"/>
  <c r="J126" i="10" s="1"/>
  <c r="K126" i="10" s="1"/>
  <c r="F105" i="10"/>
  <c r="G105" i="10" s="1"/>
  <c r="J105" i="10" s="1"/>
  <c r="K105" i="10" s="1"/>
  <c r="F86" i="10"/>
  <c r="G86" i="10" s="1"/>
  <c r="J86" i="10" s="1"/>
  <c r="K86" i="10" s="1"/>
  <c r="F67" i="10"/>
  <c r="G67" i="10" s="1"/>
  <c r="J67" i="10" s="1"/>
  <c r="K67" i="10" s="1"/>
  <c r="F48" i="10"/>
  <c r="G48" i="10" s="1"/>
  <c r="J48" i="10" s="1"/>
  <c r="K48" i="10" s="1"/>
  <c r="F26" i="10"/>
  <c r="G26" i="10" s="1"/>
  <c r="J26" i="10" s="1"/>
  <c r="K26" i="10" s="1"/>
  <c r="G240" i="10"/>
  <c r="J240" i="10" s="1"/>
  <c r="K240" i="10" s="1"/>
  <c r="G128" i="10"/>
  <c r="J128" i="10" s="1"/>
  <c r="K128" i="10" s="1"/>
  <c r="G80" i="10"/>
  <c r="J80" i="10" s="1"/>
  <c r="K80" i="10" s="1"/>
  <c r="G64" i="10"/>
  <c r="J64" i="10" s="1"/>
  <c r="K64" i="10" s="1"/>
  <c r="F269" i="10"/>
  <c r="G269" i="10" s="1"/>
  <c r="I269" i="10"/>
  <c r="F253" i="10"/>
  <c r="G253" i="10" s="1"/>
  <c r="I253" i="10"/>
  <c r="F237" i="10"/>
  <c r="G237" i="10" s="1"/>
  <c r="I237" i="10"/>
  <c r="F221" i="10"/>
  <c r="G221" i="10" s="1"/>
  <c r="I221" i="10"/>
  <c r="F205" i="10"/>
  <c r="G205" i="10" s="1"/>
  <c r="I205" i="10"/>
  <c r="F189" i="10"/>
  <c r="G189" i="10" s="1"/>
  <c r="I189" i="10"/>
  <c r="F173" i="10"/>
  <c r="G173" i="10" s="1"/>
  <c r="I173" i="10"/>
  <c r="F157" i="10"/>
  <c r="G157" i="10" s="1"/>
  <c r="I157" i="10"/>
  <c r="F141" i="10"/>
  <c r="G141" i="10" s="1"/>
  <c r="I141" i="10"/>
  <c r="F125" i="10"/>
  <c r="G125" i="10" s="1"/>
  <c r="I125" i="10"/>
  <c r="F109" i="10"/>
  <c r="G109" i="10" s="1"/>
  <c r="I109" i="10"/>
  <c r="F93" i="10"/>
  <c r="G93" i="10" s="1"/>
  <c r="I93" i="10"/>
  <c r="F77" i="10"/>
  <c r="G77" i="10" s="1"/>
  <c r="I77" i="10"/>
  <c r="F60" i="10"/>
  <c r="G60" i="10" s="1"/>
  <c r="I60" i="10"/>
  <c r="F45" i="10"/>
  <c r="G45" i="10" s="1"/>
  <c r="I45" i="10"/>
  <c r="F29" i="10"/>
  <c r="G29" i="10" s="1"/>
  <c r="I29" i="10"/>
  <c r="F13" i="10"/>
  <c r="G13" i="10" s="1"/>
  <c r="I13" i="10"/>
  <c r="F348" i="10"/>
  <c r="G348" i="10" s="1"/>
  <c r="J348" i="10" s="1"/>
  <c r="K348" i="10" s="1"/>
  <c r="F332" i="10"/>
  <c r="G332" i="10" s="1"/>
  <c r="J332" i="10" s="1"/>
  <c r="K332" i="10" s="1"/>
  <c r="F316" i="10"/>
  <c r="G316" i="10" s="1"/>
  <c r="J316" i="10" s="1"/>
  <c r="K316" i="10" s="1"/>
  <c r="F299" i="10"/>
  <c r="G299" i="10" s="1"/>
  <c r="J299" i="10" s="1"/>
  <c r="K299" i="10" s="1"/>
  <c r="F281" i="10"/>
  <c r="G281" i="10" s="1"/>
  <c r="J281" i="10" s="1"/>
  <c r="K281" i="10" s="1"/>
  <c r="F262" i="10"/>
  <c r="G262" i="10" s="1"/>
  <c r="J262" i="10" s="1"/>
  <c r="K262" i="10" s="1"/>
  <c r="F243" i="10"/>
  <c r="G243" i="10" s="1"/>
  <c r="J243" i="10" s="1"/>
  <c r="K243" i="10" s="1"/>
  <c r="F224" i="10"/>
  <c r="G224" i="10" s="1"/>
  <c r="J224" i="10" s="1"/>
  <c r="K224" i="10" s="1"/>
  <c r="F202" i="10"/>
  <c r="G202" i="10" s="1"/>
  <c r="J202" i="10" s="1"/>
  <c r="K202" i="10" s="1"/>
  <c r="F183" i="10"/>
  <c r="G183" i="10" s="1"/>
  <c r="J183" i="10" s="1"/>
  <c r="K183" i="10" s="1"/>
  <c r="F164" i="10"/>
  <c r="G164" i="10" s="1"/>
  <c r="J164" i="10" s="1"/>
  <c r="K164" i="10" s="1"/>
  <c r="F145" i="10"/>
  <c r="G145" i="10" s="1"/>
  <c r="J145" i="10" s="1"/>
  <c r="K145" i="10" s="1"/>
  <c r="F123" i="10"/>
  <c r="G123" i="10" s="1"/>
  <c r="J123" i="10" s="1"/>
  <c r="K123" i="10" s="1"/>
  <c r="F104" i="10"/>
  <c r="G104" i="10" s="1"/>
  <c r="J104" i="10" s="1"/>
  <c r="K104" i="10" s="1"/>
  <c r="F85" i="10"/>
  <c r="G85" i="10" s="1"/>
  <c r="J85" i="10" s="1"/>
  <c r="K85" i="10" s="1"/>
  <c r="F66" i="10"/>
  <c r="G66" i="10" s="1"/>
  <c r="J66" i="10" s="1"/>
  <c r="K66" i="10" s="1"/>
  <c r="F46" i="10"/>
  <c r="G46" i="10" s="1"/>
  <c r="J46" i="10" s="1"/>
  <c r="K46" i="10" s="1"/>
  <c r="F25" i="10"/>
  <c r="G25" i="10" s="1"/>
  <c r="J25" i="10" s="1"/>
  <c r="K25" i="10" s="1"/>
  <c r="J44" i="10" l="1"/>
  <c r="K44" i="10" s="1"/>
  <c r="J108" i="10"/>
  <c r="K108" i="10" s="1"/>
  <c r="J156" i="10"/>
  <c r="K156" i="10" s="1"/>
  <c r="J204" i="10"/>
  <c r="K204" i="10" s="1"/>
  <c r="J252" i="10"/>
  <c r="K252" i="10" s="1"/>
  <c r="J76" i="10"/>
  <c r="K76" i="10" s="1"/>
  <c r="J31" i="10"/>
  <c r="K31" i="10" s="1"/>
  <c r="J28" i="10"/>
  <c r="K28" i="10" s="1"/>
  <c r="J14" i="10"/>
  <c r="K14" i="10" s="1"/>
  <c r="J45" i="10"/>
  <c r="K45" i="10" s="1"/>
  <c r="J93" i="10"/>
  <c r="K93" i="10" s="1"/>
  <c r="J141" i="10"/>
  <c r="K141" i="10" s="1"/>
  <c r="J189" i="10"/>
  <c r="K189" i="10" s="1"/>
  <c r="J237" i="10"/>
  <c r="K237" i="10" s="1"/>
  <c r="J79" i="10"/>
  <c r="K79" i="10" s="1"/>
  <c r="J127" i="10"/>
  <c r="K127" i="10" s="1"/>
  <c r="J175" i="10"/>
  <c r="K175" i="10" s="1"/>
  <c r="J223" i="10"/>
  <c r="K223" i="10" s="1"/>
  <c r="J271" i="10"/>
  <c r="K271" i="10" s="1"/>
  <c r="J268" i="10"/>
  <c r="K268" i="10" s="1"/>
  <c r="J12" i="10"/>
  <c r="K12" i="10" s="1"/>
  <c r="J172" i="10"/>
  <c r="K172" i="10" s="1"/>
  <c r="J220" i="10"/>
  <c r="K220" i="10" s="1"/>
  <c r="J124" i="10"/>
  <c r="K124" i="10" s="1"/>
  <c r="J63" i="10"/>
  <c r="K63" i="10" s="1"/>
  <c r="J47" i="10"/>
  <c r="K47" i="10" s="1"/>
  <c r="J5" i="10"/>
  <c r="K5" i="10" s="1"/>
  <c r="J15" i="10"/>
  <c r="K15" i="10" s="1"/>
  <c r="J13" i="10"/>
  <c r="K13" i="10" s="1"/>
  <c r="J60" i="10"/>
  <c r="K60" i="10" s="1"/>
  <c r="J109" i="10"/>
  <c r="K109" i="10" s="1"/>
  <c r="J157" i="10"/>
  <c r="K157" i="10" s="1"/>
  <c r="J205" i="10"/>
  <c r="K205" i="10" s="1"/>
  <c r="J253" i="10"/>
  <c r="K253" i="10" s="1"/>
  <c r="J61" i="10"/>
  <c r="K61" i="10" s="1"/>
  <c r="J95" i="10"/>
  <c r="K95" i="10" s="1"/>
  <c r="J143" i="10"/>
  <c r="K143" i="10" s="1"/>
  <c r="J191" i="10"/>
  <c r="K191" i="10" s="1"/>
  <c r="J239" i="10"/>
  <c r="K239" i="10" s="1"/>
  <c r="J287" i="10"/>
  <c r="K287" i="10" s="1"/>
  <c r="J16" i="10"/>
  <c r="K16" i="10" s="1"/>
  <c r="J92" i="10"/>
  <c r="K92" i="10" s="1"/>
  <c r="J236" i="10"/>
  <c r="K236" i="10" s="1"/>
  <c r="J10" i="10"/>
  <c r="K10" i="10" s="1"/>
  <c r="J29" i="10"/>
  <c r="K29" i="10" s="1"/>
  <c r="J77" i="10"/>
  <c r="K77" i="10" s="1"/>
  <c r="J125" i="10"/>
  <c r="K125" i="10" s="1"/>
  <c r="J173" i="10"/>
  <c r="K173" i="10" s="1"/>
  <c r="J221" i="10"/>
  <c r="K221" i="10" s="1"/>
  <c r="J269" i="10"/>
  <c r="K269" i="10" s="1"/>
  <c r="J111" i="10"/>
  <c r="K111" i="10" s="1"/>
  <c r="J159" i="10"/>
  <c r="K159" i="10" s="1"/>
  <c r="J207" i="10"/>
  <c r="K207" i="10" s="1"/>
  <c r="J255" i="10"/>
  <c r="K255" i="10" s="1"/>
  <c r="J303" i="10"/>
  <c r="K303" i="10" s="1"/>
  <c r="J140" i="10"/>
  <c r="K140" i="10" s="1"/>
  <c r="J284" i="10"/>
  <c r="K284" i="10" s="1"/>
  <c r="J9" i="10"/>
  <c r="K9" i="10" s="1"/>
  <c r="J17" i="10"/>
  <c r="K17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019CBB-A64A-440D-837A-23E07BD78710}" keepAlive="1" name="Запрос — Table 1" description="Соединение с запросом &quot;Table 1&quot; в книге." type="5" refreshedVersion="7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<sst xmlns="http://schemas.openxmlformats.org/spreadsheetml/2006/main" count="2115" uniqueCount="59">
  <si>
    <t>Дата</t>
  </si>
  <si>
    <t>Количество</t>
  </si>
  <si>
    <t>Тип сделки</t>
  </si>
  <si>
    <t>Покупка</t>
  </si>
  <si>
    <t>Продажа</t>
  </si>
  <si>
    <t>Количество(net)</t>
  </si>
  <si>
    <t>&lt;TICKER&gt;</t>
  </si>
  <si>
    <t>&lt;PER&gt;</t>
  </si>
  <si>
    <t>&lt;DATE&gt;</t>
  </si>
  <si>
    <t>&lt;TIME&gt;</t>
  </si>
  <si>
    <t>&lt;CLOSE&gt;</t>
  </si>
  <si>
    <t>&lt;VOL&gt;</t>
  </si>
  <si>
    <t>СберБ БО3R</t>
  </si>
  <si>
    <t>D</t>
  </si>
  <si>
    <t>Цена</t>
  </si>
  <si>
    <t>Купоны №</t>
  </si>
  <si>
    <t>Купоны Дата</t>
  </si>
  <si>
    <t>Купоны Ставка</t>
  </si>
  <si>
    <t>Купоны % от   Номинала</t>
  </si>
  <si>
    <t>Купоны Размер   (ден)</t>
  </si>
  <si>
    <t>Погашение % от   Номинала</t>
  </si>
  <si>
    <t>Погашение Размер   (ден)</t>
  </si>
  <si>
    <t>№</t>
  </si>
  <si>
    <t>Ставка</t>
  </si>
  <si>
    <t>% от _x000D_
 Номинала</t>
  </si>
  <si>
    <t>Размер _x000D_
 (ден)</t>
  </si>
  <si>
    <t>1</t>
  </si>
  <si>
    <t>13.04.2018</t>
  </si>
  <si>
    <t>8%</t>
  </si>
  <si>
    <t>3,989</t>
  </si>
  <si>
    <t>39,89 RUR</t>
  </si>
  <si>
    <t/>
  </si>
  <si>
    <t>2</t>
  </si>
  <si>
    <t>12.10.2018</t>
  </si>
  <si>
    <t>3</t>
  </si>
  <si>
    <t>12.04.2019</t>
  </si>
  <si>
    <t>4</t>
  </si>
  <si>
    <t>11.10.2019</t>
  </si>
  <si>
    <t>5</t>
  </si>
  <si>
    <t>10.04.2020</t>
  </si>
  <si>
    <t>6</t>
  </si>
  <si>
    <t>09.10.2020</t>
  </si>
  <si>
    <t>7</t>
  </si>
  <si>
    <t>08.12.2020</t>
  </si>
  <si>
    <t>1,315</t>
  </si>
  <si>
    <t>13,15 RUR</t>
  </si>
  <si>
    <t>100</t>
  </si>
  <si>
    <t>1000 RUR</t>
  </si>
  <si>
    <t>Купон</t>
  </si>
  <si>
    <t>Общий итог</t>
  </si>
  <si>
    <t>Дата купона</t>
  </si>
  <si>
    <t>Дата выплаты</t>
  </si>
  <si>
    <t>НКД %</t>
  </si>
  <si>
    <t>Цена сделки</t>
  </si>
  <si>
    <t>Окрытая позиция</t>
  </si>
  <si>
    <t>Купонный доход</t>
  </si>
  <si>
    <t>Сумма с купоном</t>
  </si>
  <si>
    <t>ЧПС</t>
  </si>
  <si>
    <t>Сумма по полю Количество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</si>
</sst>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$-F800]dddd\,\ mmmm\ dd\,\ yyyy"/>
    <numFmt numFmtId="166" formatCode="#,##0.00\ &quot;₽&quot;"/>
  </numFmts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NumberFormat="1" applyFont="1" applyFill="1" applyBorder="1"/>
    <xf numFmtId="14" fontId="0" fillId="0" borderId="2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14" fontId="0" fillId="0" borderId="3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9" xfId="0" applyNumberFormat="1" applyFont="1" applyFill="1" applyBorder="1"/>
    <xf numFmtId="0" fontId="0" fillId="0" borderId="20" xfId="0" applyBorder="1"/>
    <xf numFmtId="0" fontId="0" fillId="0" borderId="21" xfId="0" applyNumberFormat="1" applyBorder="1"/>
    <xf numFmtId="0" fontId="0" fillId="0" borderId="0" xfId="0" applyNumberFormat="1" applyBorder="1"/>
    <xf numFmtId="0" fontId="0" fillId="0" borderId="11" xfId="0" applyNumberFormat="1" applyBorder="1"/>
    <xf numFmtId="0" fontId="0" fillId="0" borderId="22" xfId="0" applyNumberFormat="1" applyBorder="1"/>
    <xf numFmtId="0" fontId="0" fillId="0" borderId="20" xfId="0" applyNumberFormat="1" applyBorder="1"/>
    <xf numFmtId="0" fontId="0" fillId="0" borderId="15" xfId="0" applyNumberFormat="1" applyBorder="1"/>
    <xf numFmtId="166" fontId="0" fillId="0" borderId="0" xfId="0" applyNumberFormat="1" applyBorder="1"/>
    <xf numFmtId="166" fontId="0" fillId="0" borderId="11" xfId="0" applyNumberFormat="1" applyBorder="1"/>
    <xf numFmtId="0" fontId="2" fillId="3" borderId="23" xfId="0" applyFont="1" applyFill="1" applyBorder="1"/>
    <xf numFmtId="10" fontId="0" fillId="0" borderId="24" xfId="0" applyNumberFormat="1" applyBorder="1"/>
    <xf numFmtId="0" fontId="0" fillId="0" borderId="25" xfId="0" applyBorder="1"/>
    <xf numFmtId="14" fontId="0" fillId="0" borderId="4" xfId="0" applyNumberFormat="1" applyBorder="1" applyAlignment="1">
      <alignment horizontal="right"/>
    </xf>
    <xf numFmtId="14" fontId="0" fillId="0" borderId="4" xfId="0" applyNumberFormat="1" applyBorder="1"/>
    <xf numFmtId="14" fontId="0" fillId="0" borderId="25" xfId="0" applyNumberFormat="1" applyBorder="1"/>
    <xf numFmtId="164" fontId="0" fillId="0" borderId="10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0" fontId="0" fillId="0" borderId="5" xfId="0" pivotButton="1" applyBorder="1"/>
    <xf numFmtId="0" fontId="0" fillId="0" borderId="26" xfId="0" applyBorder="1"/>
    <xf numFmtId="0" fontId="2" fillId="3" borderId="26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0" fillId="0" borderId="27" xfId="0" applyBorder="1"/>
    <xf numFmtId="164" fontId="0" fillId="0" borderId="21" xfId="0" applyNumberFormat="1" applyBorder="1"/>
    <xf numFmtId="0" fontId="0" fillId="0" borderId="28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29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Обычный" xfId="0" builtinId="0"/>
  </cellStyles>
  <dxfs count="47"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frf-my.sharepoint.com/personal/elzolotareva_fa_ru/Documents/2020-2021/&#1055;&#1052;%202&#1082;/&#1054;&#1044;&#1080;&#1052;%20&#1074;%20Excel_20-21_&#1047;&#1086;&#1083;&#1086;&#1090;&#1072;&#1088;&#1077;&#1074;&#1072;/&#1057;&#1077;&#1084;&#1080;&#1085;&#1072;&#1088;%2013-14-15/&#1057;&#1073;&#1077;&#1088;&#1073;&#1072;&#1085;&#1082;_&#1086;&#1073;&#1083;&#1080;&#1075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делки_raw"/>
      <sheetName val="Сделки_mod"/>
      <sheetName val="Котировки"/>
      <sheetName val="Платежи"/>
      <sheetName val="Сводна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C1">
            <v>43021</v>
          </cell>
          <cell r="F1">
            <v>1000</v>
          </cell>
          <cell r="I1">
            <v>0.05</v>
          </cell>
        </row>
        <row r="2">
          <cell r="C2">
            <v>0.08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Тепловteplof" refreshedDate="44508.485585069444" createdVersion="7" refreshedVersion="7" minRefreshableVersion="3" recordCount="508" xr:uid="{6C86BE32-498F-4DDB-B4D7-133C9223711A}">
  <cacheSource type="worksheet">
    <worksheetSource ref="A1:D509" sheet="Сделки_raw"/>
  </cacheSource>
  <cacheFields count="4">
    <cacheField name="Дата" numFmtId="164">
      <sharedItems containsSemiMixedTypes="0" containsNonDate="0" containsDate="1" containsString="0" minDate="2017-10-13T00:00:00" maxDate="2020-12-09T00:00:00" count="350">
        <d v="2017-10-13T00:00:00"/>
        <d v="2017-10-18T00:00:00"/>
        <d v="2017-10-19T00:00:00"/>
        <d v="2017-10-20T00:00:00"/>
        <d v="2017-10-23T00:00:00"/>
        <d v="2017-10-24T00:00:00"/>
        <d v="2017-10-27T00:00:00"/>
        <d v="2017-11-02T00:00:00"/>
        <d v="2017-11-03T00:00:00"/>
        <d v="2017-11-07T00:00:00"/>
        <d v="2017-11-10T00:00:00"/>
        <d v="2017-11-14T00:00:00"/>
        <d v="2017-11-16T00:00:00"/>
        <d v="2017-11-17T00:00:00"/>
        <d v="2017-11-22T00:00:00"/>
        <d v="2017-11-30T00:00:00"/>
        <d v="2017-12-01T00:00:00"/>
        <d v="2017-12-04T00:00:00"/>
        <d v="2017-12-08T00:00:00"/>
        <d v="2017-12-11T00:00:00"/>
        <d v="2017-12-12T00:00:00"/>
        <d v="2017-12-14T00:00:00"/>
        <d v="2017-12-15T00:00:00"/>
        <d v="2017-12-22T00:00:00"/>
        <d v="2017-12-26T00:00:00"/>
        <d v="2017-12-29T00:00:00"/>
        <d v="2018-01-03T00:00:00"/>
        <d v="2018-01-05T00:00:00"/>
        <d v="2018-01-12T00:00:00"/>
        <d v="2018-01-23T00:00:00"/>
        <d v="2018-01-24T00:00:00"/>
        <d v="2018-01-25T00:00:00"/>
        <d v="2018-01-26T00:00:00"/>
        <d v="2018-02-01T00:00:00"/>
        <d v="2018-02-09T00:00:00"/>
        <d v="2018-02-15T00:00:00"/>
        <d v="2018-02-16T00:00:00"/>
        <d v="2018-02-21T00:00:00"/>
        <d v="2018-02-22T00:00:00"/>
        <d v="2018-03-02T00:00:00"/>
        <d v="2018-03-05T00:00:00"/>
        <d v="2018-03-07T00:00:00"/>
        <d v="2018-03-09T00:00:00"/>
        <d v="2018-03-13T00:00:00"/>
        <d v="2018-03-14T00:00:00"/>
        <d v="2018-03-15T00:00:00"/>
        <d v="2018-03-16T00:00:00"/>
        <d v="2018-03-19T00:00:00"/>
        <d v="2018-03-20T00:00:00"/>
        <d v="2018-03-23T00:00:00"/>
        <d v="2018-03-28T00:00:00"/>
        <d v="2018-03-29T00:00:00"/>
        <d v="2018-03-30T00:00:00"/>
        <d v="2018-04-03T00:00:00"/>
        <d v="2018-04-06T00:00:00"/>
        <d v="2018-04-10T00:00:00"/>
        <d v="2018-04-12T00:00:00"/>
        <d v="2018-04-13T00:00:00"/>
        <d v="2018-04-23T00:00:00"/>
        <d v="2018-04-25T00:00:00"/>
        <d v="2018-04-30T00:00:00"/>
        <d v="2018-05-08T00:00:00"/>
        <d v="2018-05-10T00:00:00"/>
        <d v="2018-05-11T00:00:00"/>
        <d v="2018-05-14T00:00:00"/>
        <d v="2018-05-18T00:00:00"/>
        <d v="2018-05-22T00:00:00"/>
        <d v="2018-05-24T00:00:00"/>
        <d v="2018-05-30T00:00:00"/>
        <d v="2018-06-01T00:00:00"/>
        <d v="2018-06-11T00:00:00"/>
        <d v="2018-06-15T00:00:00"/>
        <d v="2018-06-18T00:00:00"/>
        <d v="2018-06-19T00:00:00"/>
        <d v="2018-06-22T00:00:00"/>
        <d v="2018-06-25T00:00:00"/>
        <d v="2018-06-29T00:00:00"/>
        <d v="2018-07-02T00:00:00"/>
        <d v="2018-07-06T00:00:00"/>
        <d v="2018-07-13T00:00:00"/>
        <d v="2018-07-18T00:00:00"/>
        <d v="2018-07-26T00:00:00"/>
        <d v="2018-07-27T00:00:00"/>
        <d v="2018-07-30T00:00:00"/>
        <d v="2018-08-01T00:00:00"/>
        <d v="2018-08-02T00:00:00"/>
        <d v="2018-08-03T00:00:00"/>
        <d v="2018-08-06T00:00:00"/>
        <d v="2018-08-07T00:00:00"/>
        <d v="2018-08-10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8T00:00:00"/>
        <d v="2018-08-29T00:00:00"/>
        <d v="2018-08-31T00:00:00"/>
        <d v="2018-09-03T00:00:00"/>
        <d v="2018-09-04T00:00:00"/>
        <d v="2018-09-05T00:00:00"/>
        <d v="2018-09-06T00:00:00"/>
        <d v="2018-09-07T00:00:00"/>
        <d v="2018-09-12T00:00:00"/>
        <d v="2018-09-14T00:00:00"/>
        <d v="2018-09-17T00:00:00"/>
        <d v="2018-09-18T00:00:00"/>
        <d v="2018-09-21T00:00:00"/>
        <d v="2018-09-24T00:00:00"/>
        <d v="2018-09-25T00:00:00"/>
        <d v="2018-09-28T00:00:00"/>
        <d v="2018-10-05T00:00:00"/>
        <d v="2018-10-09T00:00:00"/>
        <d v="2018-10-10T00:00:00"/>
        <d v="2018-10-11T00:00:00"/>
        <d v="2018-10-12T00:00:00"/>
        <d v="2018-10-15T00:00:00"/>
        <d v="2018-10-19T00:00:00"/>
        <d v="2018-10-24T00:00:00"/>
        <d v="2018-10-26T00:00:00"/>
        <d v="2018-10-29T00:00:00"/>
        <d v="2018-10-30T00:00:00"/>
        <d v="2018-11-02T00:00:00"/>
        <d v="2018-11-06T00:00:00"/>
        <d v="2018-11-08T00:00:00"/>
        <d v="2018-11-09T00:00:00"/>
        <d v="2018-11-16T00:00:00"/>
        <d v="2018-11-19T00:00:00"/>
        <d v="2018-11-22T00:00:00"/>
        <d v="2018-11-27T00:00:00"/>
        <d v="2018-11-29T00:00:00"/>
        <d v="2018-11-30T00:00:00"/>
        <d v="2018-12-04T00:00:00"/>
        <d v="2018-12-06T00:00:00"/>
        <d v="2018-12-07T00:00:00"/>
        <d v="2018-12-11T00:00:00"/>
        <d v="2018-12-14T00:00:00"/>
        <d v="2018-12-18T00:00:00"/>
        <d v="2018-12-19T00:00:00"/>
        <d v="2018-12-21T00:00:00"/>
        <d v="2018-12-26T00:00:00"/>
        <d v="2019-01-03T00:00:00"/>
        <d v="2019-01-09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4T00:00:00"/>
        <d v="2019-01-25T00:00:00"/>
        <d v="2019-01-29T00:00:00"/>
        <d v="2019-02-01T00:00:00"/>
        <d v="2019-02-05T00:00:00"/>
        <d v="2019-02-07T00:00:00"/>
        <d v="2019-02-13T00:00:00"/>
        <d v="2019-02-15T00:00:00"/>
        <d v="2019-02-22T00:00:00"/>
        <d v="2019-03-01T00:00:00"/>
        <d v="2019-03-06T00:00:00"/>
        <d v="2019-03-07T00:00:00"/>
        <d v="2019-03-14T00:00:00"/>
        <d v="2019-03-15T00:00:00"/>
        <d v="2019-03-18T00:00:00"/>
        <d v="2019-03-20T00:00:00"/>
        <d v="2019-03-22T00:00:00"/>
        <d v="2019-03-26T00:00:00"/>
        <d v="2019-03-27T00:00:00"/>
        <d v="2019-03-29T00:00:00"/>
        <d v="2019-04-02T00:00:00"/>
        <d v="2019-04-04T00:00:00"/>
        <d v="2019-04-05T00:00:00"/>
        <d v="2019-04-09T00:00:00"/>
        <d v="2019-04-10T00:00:00"/>
        <d v="2019-04-15T00:00:00"/>
        <d v="2019-04-17T00:00:00"/>
        <d v="2019-04-19T00:00:00"/>
        <d v="2019-04-23T00:00:00"/>
        <d v="2019-04-24T00:00:00"/>
        <d v="2019-04-26T00:00:00"/>
        <d v="2019-04-30T00:00:00"/>
        <d v="2019-05-02T00:00:00"/>
        <d v="2019-05-03T00:00:00"/>
        <d v="2019-05-08T00:00:00"/>
        <d v="2019-05-13T00:00:00"/>
        <d v="2019-05-14T00:00:00"/>
        <d v="2019-05-15T00:00:00"/>
        <d v="2019-05-16T00:00:00"/>
        <d v="2019-05-20T00:00:00"/>
        <d v="2019-05-23T00:00:00"/>
        <d v="2019-05-24T00:00:00"/>
        <d v="2019-05-30T00:00:00"/>
        <d v="2019-05-31T00:00:00"/>
        <d v="2019-06-05T00:00:00"/>
        <d v="2019-06-07T00:00:00"/>
        <d v="2019-06-10T00:00:00"/>
        <d v="2019-06-11T00:00:00"/>
        <d v="2019-06-14T00:00:00"/>
        <d v="2019-06-21T00:00:00"/>
        <d v="2019-06-25T00:00:00"/>
        <d v="2019-07-04T00:00:00"/>
        <d v="2019-07-08T00:00:00"/>
        <d v="2019-07-09T00:00:00"/>
        <d v="2019-07-10T00:00:00"/>
        <d v="2019-07-12T00:00:00"/>
        <d v="2019-07-18T00:00:00"/>
        <d v="2019-07-19T00:00:00"/>
        <d v="2019-07-23T00:00:00"/>
        <d v="2019-07-30T00:00:00"/>
        <d v="2019-08-08T00:00:00"/>
        <d v="2019-08-09T00:00:00"/>
        <d v="2019-08-19T00:00:00"/>
        <d v="2019-08-28T00:00:00"/>
        <d v="2019-08-29T00:00:00"/>
        <d v="2019-08-30T00:00:00"/>
        <d v="2019-09-02T00:00:00"/>
        <d v="2019-09-06T00:00:00"/>
        <d v="2019-09-13T00:00:00"/>
        <d v="2019-09-16T00:00:00"/>
        <d v="2019-09-17T00:00:00"/>
        <d v="2019-09-25T00:00:00"/>
        <d v="2019-09-26T00:00:00"/>
        <d v="2019-10-08T00:00:00"/>
        <d v="2019-10-10T00:00:00"/>
        <d v="2019-10-11T00:00:00"/>
        <d v="2019-10-14T00:00:00"/>
        <d v="2019-10-15T00:00:00"/>
        <d v="2019-10-16T00:00:00"/>
        <d v="2019-10-18T00:00:00"/>
        <d v="2019-10-24T00:00:00"/>
        <d v="2019-11-01T00:00:00"/>
        <d v="2019-11-06T00:00:00"/>
        <d v="2019-11-07T00:00:00"/>
        <d v="2019-11-08T00:00:00"/>
        <d v="2019-11-15T00:00:00"/>
        <d v="2019-11-22T00:00:00"/>
        <d v="2019-11-27T00:00:00"/>
        <d v="2019-12-04T00:00:00"/>
        <d v="2019-12-06T00:00:00"/>
        <d v="2019-12-09T00:00:00"/>
        <d v="2019-12-12T00:00:00"/>
        <d v="2019-12-17T00:00:00"/>
        <d v="2019-12-18T00:00:00"/>
        <d v="2019-12-19T00:00:00"/>
        <d v="2019-12-20T00:00:00"/>
        <d v="2019-12-24T00:00:00"/>
        <d v="2019-12-30T00:00:00"/>
        <d v="2020-01-03T00:00:00"/>
        <d v="2020-01-06T00:00:00"/>
        <d v="2020-01-10T00:00:00"/>
        <d v="2020-01-16T00:00:00"/>
        <d v="2020-01-22T00:00:00"/>
        <d v="2020-01-23T00:00:00"/>
        <d v="2020-01-24T00:00:00"/>
        <d v="2020-01-28T00:00:00"/>
        <d v="2020-01-30T00:00:00"/>
        <d v="2020-01-31T00:00:00"/>
        <d v="2020-02-03T00:00:00"/>
        <d v="2020-02-04T00:00:00"/>
        <d v="2020-02-05T00:00:00"/>
        <d v="2020-02-07T00:00:00"/>
        <d v="2020-02-10T00:00:00"/>
        <d v="2020-02-13T00:00:00"/>
        <d v="2020-02-14T00:00:00"/>
        <d v="2020-02-17T00:00:00"/>
        <d v="2020-02-18T00:00:00"/>
        <d v="2020-02-20T00:00:00"/>
        <d v="2020-02-21T00:00:00"/>
        <d v="2020-02-25T00:00:00"/>
        <d v="2020-02-26T00:00:00"/>
        <d v="2020-02-28T00:00:00"/>
        <d v="2020-03-06T00:00:00"/>
        <d v="2020-03-11T00:00:00"/>
        <d v="2020-03-13T00:00:00"/>
        <d v="2020-03-18T00:00:00"/>
        <d v="2020-03-20T00:00:00"/>
        <d v="2020-03-24T00:00:00"/>
        <d v="2020-03-25T00:00:00"/>
        <d v="2020-03-26T00:00:00"/>
        <d v="2020-04-03T00:00:00"/>
        <d v="2020-04-06T00:00:00"/>
        <d v="2020-04-07T00:00:00"/>
        <d v="2020-04-08T00:00:00"/>
        <d v="2020-04-13T00:00:00"/>
        <d v="2020-04-15T00:00:00"/>
        <d v="2020-04-17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8T00:00:00"/>
        <d v="2020-05-15T00:00:00"/>
        <d v="2020-05-18T00:00:00"/>
        <d v="2020-05-21T00:00:00"/>
        <d v="2020-05-22T00:00:00"/>
        <d v="2020-05-26T00:00:00"/>
        <d v="2020-06-01T00:00:00"/>
        <d v="2020-06-03T00:00:00"/>
        <d v="2020-06-05T00:00:00"/>
        <d v="2020-06-11T00:00:00"/>
        <d v="2020-06-15T00:00:00"/>
        <d v="2020-06-18T00:00:00"/>
        <d v="2020-06-19T00:00:00"/>
        <d v="2020-06-22T00:00:00"/>
        <d v="2020-06-23T00:00:00"/>
        <d v="2020-06-25T00:00:00"/>
        <d v="2020-06-26T00:00:00"/>
        <d v="2020-06-29T00:00:00"/>
        <d v="2020-06-30T00:00:00"/>
        <d v="2020-07-03T00:00:00"/>
        <d v="2020-07-06T00:00:00"/>
        <d v="2020-07-07T00:00:00"/>
        <d v="2020-07-10T00:00:00"/>
        <d v="2020-07-13T00:00:00"/>
        <d v="2020-07-15T00:00:00"/>
        <d v="2020-07-20T00:00:00"/>
        <d v="2020-07-31T00:00:00"/>
        <d v="2020-08-10T00:00:00"/>
        <d v="2020-08-11T00:00:00"/>
        <d v="2020-08-13T00:00:00"/>
        <d v="2020-08-14T00:00:00"/>
        <d v="2020-08-17T00:00:00"/>
        <d v="2020-08-21T00:00:00"/>
        <d v="2020-08-26T00:00:00"/>
        <d v="2020-08-28T00:00:00"/>
        <d v="2020-08-31T00:00:00"/>
        <d v="2020-09-01T00:00:00"/>
        <d v="2020-09-02T00:00:00"/>
        <d v="2020-09-03T00:00:00"/>
        <d v="2020-09-04T00:00:00"/>
        <d v="2020-09-14T00:00:00"/>
        <d v="2020-09-18T00:00:00"/>
        <d v="2020-09-23T00:00:00"/>
        <d v="2020-09-25T00:00:00"/>
        <d v="2020-10-02T00:00:00"/>
        <d v="2020-10-14T00:00:00"/>
        <d v="2020-10-16T00:00:00"/>
        <d v="2020-10-20T00:00:00"/>
        <d v="2019-04-12T00:00:00"/>
        <d v="2020-04-10T00:00:00"/>
        <d v="2020-10-09T00:00:00"/>
        <d v="2020-12-08T00:00:00"/>
      </sharedItems>
    </cacheField>
    <cacheField name="Количество" numFmtId="0">
      <sharedItems containsString="0" containsBlank="1" containsNumber="1" containsInteger="1" minValue="0" maxValue="2250"/>
    </cacheField>
    <cacheField name="Тип сделки" numFmtId="0">
      <sharedItems/>
    </cacheField>
    <cacheField name="Количество(net)" numFmtId="0">
      <sharedItems containsSemiMixedTypes="0" containsString="0" containsNumber="1" containsInteger="1" minValue="-225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x v="0"/>
    <n v="290"/>
    <s v="Покупка"/>
    <n v="290"/>
  </r>
  <r>
    <x v="0"/>
    <n v="90"/>
    <s v="Покупка"/>
    <n v="90"/>
  </r>
  <r>
    <x v="1"/>
    <n v="380"/>
    <s v="Покупка"/>
    <n v="380"/>
  </r>
  <r>
    <x v="2"/>
    <n v="570"/>
    <s v="Покупка"/>
    <n v="570"/>
  </r>
  <r>
    <x v="3"/>
    <n v="490"/>
    <s v="Продажа"/>
    <n v="-490"/>
  </r>
  <r>
    <x v="3"/>
    <n v="800"/>
    <s v="Продажа"/>
    <n v="-800"/>
  </r>
  <r>
    <x v="3"/>
    <n v="260"/>
    <s v="Покупка"/>
    <n v="260"/>
  </r>
  <r>
    <x v="4"/>
    <n v="230"/>
    <s v="Покупка"/>
    <n v="230"/>
  </r>
  <r>
    <x v="5"/>
    <n v="410"/>
    <s v="Покупка"/>
    <n v="410"/>
  </r>
  <r>
    <x v="5"/>
    <n v="390"/>
    <s v="Продажа"/>
    <n v="-390"/>
  </r>
  <r>
    <x v="6"/>
    <n v="90"/>
    <s v="Покупка"/>
    <n v="90"/>
  </r>
  <r>
    <x v="6"/>
    <n v="100"/>
    <s v="Продажа"/>
    <n v="-100"/>
  </r>
  <r>
    <x v="7"/>
    <n v="700"/>
    <s v="Покупка"/>
    <n v="700"/>
  </r>
  <r>
    <x v="8"/>
    <n v="330"/>
    <s v="Продажа"/>
    <n v="-330"/>
  </r>
  <r>
    <x v="8"/>
    <n v="470"/>
    <s v="Продажа"/>
    <n v="-470"/>
  </r>
  <r>
    <x v="9"/>
    <n v="150"/>
    <s v="Покупка"/>
    <n v="150"/>
  </r>
  <r>
    <x v="9"/>
    <n v="90"/>
    <s v="Покупка"/>
    <n v="90"/>
  </r>
  <r>
    <x v="10"/>
    <n v="30"/>
    <s v="Покупка"/>
    <n v="30"/>
  </r>
  <r>
    <x v="10"/>
    <n v="250"/>
    <s v="Покупка"/>
    <n v="250"/>
  </r>
  <r>
    <x v="10"/>
    <n v="700"/>
    <s v="Покупка"/>
    <n v="700"/>
  </r>
  <r>
    <x v="11"/>
    <n v="620"/>
    <s v="Продажа"/>
    <n v="-620"/>
  </r>
  <r>
    <x v="12"/>
    <n v="920"/>
    <s v="Продажа"/>
    <n v="-920"/>
  </r>
  <r>
    <x v="13"/>
    <n v="80"/>
    <s v="Продажа"/>
    <n v="-80"/>
  </r>
  <r>
    <x v="13"/>
    <n v="330"/>
    <s v="Покупка"/>
    <n v="330"/>
  </r>
  <r>
    <x v="14"/>
    <n v="550"/>
    <s v="Покупка"/>
    <n v="550"/>
  </r>
  <r>
    <x v="15"/>
    <n v="740"/>
    <s v="Покупка"/>
    <n v="740"/>
  </r>
  <r>
    <x v="16"/>
    <n v="1110"/>
    <s v="Продажа"/>
    <n v="-1110"/>
  </r>
  <r>
    <x v="17"/>
    <n v="520"/>
    <s v="Продажа"/>
    <n v="-520"/>
  </r>
  <r>
    <x v="18"/>
    <n v="30"/>
    <s v="Продажа"/>
    <n v="-30"/>
  </r>
  <r>
    <x v="18"/>
    <n v="610"/>
    <s v="Покупка"/>
    <n v="610"/>
  </r>
  <r>
    <x v="18"/>
    <n v="460"/>
    <s v="Продажа"/>
    <n v="-460"/>
  </r>
  <r>
    <x v="18"/>
    <n v="570"/>
    <s v="Покупка"/>
    <n v="570"/>
  </r>
  <r>
    <x v="19"/>
    <n v="60"/>
    <s v="Покупка"/>
    <n v="60"/>
  </r>
  <r>
    <x v="20"/>
    <n v="320"/>
    <s v="Продажа"/>
    <n v="-320"/>
  </r>
  <r>
    <x v="21"/>
    <n v="410"/>
    <s v="Покупка"/>
    <n v="410"/>
  </r>
  <r>
    <x v="22"/>
    <n v="640"/>
    <s v="Продажа"/>
    <n v="-640"/>
  </r>
  <r>
    <x v="23"/>
    <n v="510"/>
    <s v="Покупка"/>
    <n v="510"/>
  </r>
  <r>
    <x v="24"/>
    <n v="40"/>
    <s v="Покупка"/>
    <n v="40"/>
  </r>
  <r>
    <x v="25"/>
    <n v="750"/>
    <s v="Продажа"/>
    <n v="-750"/>
  </r>
  <r>
    <x v="25"/>
    <n v="220"/>
    <s v="Покупка"/>
    <n v="220"/>
  </r>
  <r>
    <x v="25"/>
    <n v="170"/>
    <s v="Продажа"/>
    <n v="-170"/>
  </r>
  <r>
    <x v="26"/>
    <n v="540"/>
    <s v="Покупка"/>
    <n v="540"/>
  </r>
  <r>
    <x v="27"/>
    <n v="620"/>
    <s v="Продажа"/>
    <n v="-620"/>
  </r>
  <r>
    <x v="28"/>
    <n v="50"/>
    <s v="Покупка"/>
    <n v="50"/>
  </r>
  <r>
    <x v="28"/>
    <n v="50"/>
    <s v="Покупка"/>
    <n v="50"/>
  </r>
  <r>
    <x v="28"/>
    <n v="360"/>
    <s v="Покупка"/>
    <n v="360"/>
  </r>
  <r>
    <x v="29"/>
    <n v="290"/>
    <s v="Продажа"/>
    <n v="-290"/>
  </r>
  <r>
    <x v="30"/>
    <n v="390"/>
    <s v="Покупка"/>
    <n v="390"/>
  </r>
  <r>
    <x v="31"/>
    <n v="200"/>
    <s v="Покупка"/>
    <n v="200"/>
  </r>
  <r>
    <x v="32"/>
    <n v="750"/>
    <s v="Продажа"/>
    <n v="-750"/>
  </r>
  <r>
    <x v="33"/>
    <n v="450"/>
    <s v="Покупка"/>
    <n v="450"/>
  </r>
  <r>
    <x v="34"/>
    <n v="390"/>
    <s v="Продажа"/>
    <n v="-390"/>
  </r>
  <r>
    <x v="34"/>
    <n v="350"/>
    <s v="Покупка"/>
    <n v="350"/>
  </r>
  <r>
    <x v="35"/>
    <n v="220"/>
    <s v="Продажа"/>
    <n v="-220"/>
  </r>
  <r>
    <x v="36"/>
    <n v="30"/>
    <s v="Покупка"/>
    <n v="30"/>
  </r>
  <r>
    <x v="37"/>
    <n v="80"/>
    <s v="Покупка"/>
    <n v="80"/>
  </r>
  <r>
    <x v="38"/>
    <n v="90"/>
    <s v="Продажа"/>
    <n v="-90"/>
  </r>
  <r>
    <x v="39"/>
    <n v="360"/>
    <s v="Покупка"/>
    <n v="360"/>
  </r>
  <r>
    <x v="39"/>
    <n v="600"/>
    <s v="Покупка"/>
    <n v="600"/>
  </r>
  <r>
    <x v="40"/>
    <n v="660"/>
    <s v="Продажа"/>
    <n v="-660"/>
  </r>
  <r>
    <x v="40"/>
    <n v="230"/>
    <s v="Покупка"/>
    <n v="230"/>
  </r>
  <r>
    <x v="41"/>
    <n v="570"/>
    <s v="Покупка"/>
    <n v="570"/>
  </r>
  <r>
    <x v="41"/>
    <n v="1000"/>
    <s v="Продажа"/>
    <n v="-1000"/>
  </r>
  <r>
    <x v="41"/>
    <n v="200"/>
    <s v="Покупка"/>
    <n v="200"/>
  </r>
  <r>
    <x v="42"/>
    <n v="320"/>
    <s v="Покупка"/>
    <n v="320"/>
  </r>
  <r>
    <x v="42"/>
    <n v="230"/>
    <s v="Продажа"/>
    <n v="-230"/>
  </r>
  <r>
    <x v="42"/>
    <n v="110"/>
    <s v="Покупка"/>
    <n v="110"/>
  </r>
  <r>
    <x v="43"/>
    <n v="500"/>
    <s v="Продажа"/>
    <n v="-500"/>
  </r>
  <r>
    <x v="44"/>
    <n v="500"/>
    <s v="Покупка"/>
    <n v="500"/>
  </r>
  <r>
    <x v="45"/>
    <n v="40"/>
    <s v="Продажа"/>
    <n v="-40"/>
  </r>
  <r>
    <x v="45"/>
    <n v="120"/>
    <s v="Продажа"/>
    <n v="-120"/>
  </r>
  <r>
    <x v="46"/>
    <n v="580"/>
    <s v="Покупка"/>
    <n v="580"/>
  </r>
  <r>
    <x v="46"/>
    <n v="290"/>
    <s v="Продажа"/>
    <n v="-290"/>
  </r>
  <r>
    <x v="47"/>
    <n v="420"/>
    <s v="Покупка"/>
    <n v="420"/>
  </r>
  <r>
    <x v="47"/>
    <n v="710"/>
    <s v="Продажа"/>
    <n v="-710"/>
  </r>
  <r>
    <x v="48"/>
    <n v="380"/>
    <s v="Продажа"/>
    <n v="-380"/>
  </r>
  <r>
    <x v="49"/>
    <n v="130"/>
    <s v="Покупка"/>
    <n v="130"/>
  </r>
  <r>
    <x v="49"/>
    <n v="290"/>
    <s v="Покупка"/>
    <n v="290"/>
  </r>
  <r>
    <x v="49"/>
    <n v="590"/>
    <s v="Покупка"/>
    <n v="590"/>
  </r>
  <r>
    <x v="49"/>
    <n v="240"/>
    <s v="Продажа"/>
    <n v="-240"/>
  </r>
  <r>
    <x v="50"/>
    <n v="320"/>
    <s v="Продажа"/>
    <n v="-320"/>
  </r>
  <r>
    <x v="51"/>
    <n v="40"/>
    <s v="Продажа"/>
    <n v="-40"/>
  </r>
  <r>
    <x v="52"/>
    <n v="60"/>
    <s v="Продажа"/>
    <n v="-60"/>
  </r>
  <r>
    <x v="52"/>
    <n v="590"/>
    <s v="Покупка"/>
    <n v="590"/>
  </r>
  <r>
    <x v="53"/>
    <n v="570"/>
    <s v="Покупка"/>
    <n v="570"/>
  </r>
  <r>
    <x v="53"/>
    <n v="1000"/>
    <s v="Продажа"/>
    <n v="-1000"/>
  </r>
  <r>
    <x v="54"/>
    <n v="640"/>
    <s v="Покупка"/>
    <n v="640"/>
  </r>
  <r>
    <x v="54"/>
    <n v="640"/>
    <s v="Покупка"/>
    <n v="640"/>
  </r>
  <r>
    <x v="55"/>
    <n v="1680"/>
    <s v="Продажа"/>
    <n v="-1680"/>
  </r>
  <r>
    <x v="56"/>
    <n v="380"/>
    <s v="Покупка"/>
    <n v="380"/>
  </r>
  <r>
    <x v="57"/>
    <n v="190"/>
    <s v="Покупка"/>
    <n v="190"/>
  </r>
  <r>
    <x v="57"/>
    <n v="220"/>
    <s v="Покупка"/>
    <n v="220"/>
  </r>
  <r>
    <x v="57"/>
    <n v="50"/>
    <s v="Продажа"/>
    <n v="-50"/>
  </r>
  <r>
    <x v="58"/>
    <n v="470"/>
    <s v="Покупка"/>
    <n v="470"/>
  </r>
  <r>
    <x v="59"/>
    <n v="60"/>
    <s v="Покупка"/>
    <n v="60"/>
  </r>
  <r>
    <x v="60"/>
    <n v="740"/>
    <s v="Покупка"/>
    <n v="740"/>
  </r>
  <r>
    <x v="60"/>
    <n v="180"/>
    <s v="Покупка"/>
    <n v="180"/>
  </r>
  <r>
    <x v="61"/>
    <n v="2130"/>
    <s v="Продажа"/>
    <n v="-2130"/>
  </r>
  <r>
    <x v="62"/>
    <n v="310"/>
    <s v="Продажа"/>
    <n v="-310"/>
  </r>
  <r>
    <x v="63"/>
    <n v="530"/>
    <s v="Покупка"/>
    <n v="530"/>
  </r>
  <r>
    <x v="63"/>
    <n v="360"/>
    <s v="Покупка"/>
    <n v="360"/>
  </r>
  <r>
    <x v="64"/>
    <n v="420"/>
    <s v="Покупка"/>
    <n v="420"/>
  </r>
  <r>
    <x v="64"/>
    <n v="330"/>
    <s v="Продажа"/>
    <n v="-330"/>
  </r>
  <r>
    <x v="65"/>
    <n v="660"/>
    <s v="Продажа"/>
    <n v="-660"/>
  </r>
  <r>
    <x v="65"/>
    <n v="280"/>
    <s v="Покупка"/>
    <n v="280"/>
  </r>
  <r>
    <x v="66"/>
    <n v="40"/>
    <s v="Продажа"/>
    <n v="-40"/>
  </r>
  <r>
    <x v="66"/>
    <n v="90"/>
    <s v="Покупка"/>
    <n v="90"/>
  </r>
  <r>
    <x v="67"/>
    <n v="380"/>
    <s v="Покупка"/>
    <n v="380"/>
  </r>
  <r>
    <x v="68"/>
    <n v="400"/>
    <s v="Продажа"/>
    <n v="-400"/>
  </r>
  <r>
    <x v="69"/>
    <n v="680"/>
    <s v="Покупка"/>
    <n v="680"/>
  </r>
  <r>
    <x v="69"/>
    <n v="770"/>
    <s v="Продажа"/>
    <n v="-770"/>
  </r>
  <r>
    <x v="70"/>
    <n v="550"/>
    <s v="Продажа"/>
    <n v="-550"/>
  </r>
  <r>
    <x v="70"/>
    <n v="360"/>
    <s v="Покупка"/>
    <n v="360"/>
  </r>
  <r>
    <x v="71"/>
    <n v="450"/>
    <s v="Покупка"/>
    <n v="450"/>
  </r>
  <r>
    <x v="72"/>
    <n v="310"/>
    <s v="Покупка"/>
    <n v="310"/>
  </r>
  <r>
    <x v="73"/>
    <n v="1010"/>
    <s v="Продажа"/>
    <n v="-1010"/>
  </r>
  <r>
    <x v="74"/>
    <n v="400"/>
    <s v="Покупка"/>
    <n v="400"/>
  </r>
  <r>
    <x v="74"/>
    <n v="600"/>
    <s v="Покупка"/>
    <n v="600"/>
  </r>
  <r>
    <x v="75"/>
    <n v="170"/>
    <s v="Продажа"/>
    <n v="-170"/>
  </r>
  <r>
    <x v="76"/>
    <n v="410"/>
    <s v="Продажа"/>
    <n v="-410"/>
  </r>
  <r>
    <x v="77"/>
    <n v="380"/>
    <s v="Продажа"/>
    <n v="-380"/>
  </r>
  <r>
    <x v="78"/>
    <n v="440"/>
    <s v="Покупка"/>
    <n v="440"/>
  </r>
  <r>
    <x v="79"/>
    <n v="610"/>
    <s v="Продажа"/>
    <n v="-610"/>
  </r>
  <r>
    <x v="79"/>
    <n v="490"/>
    <s v="Покупка"/>
    <n v="490"/>
  </r>
  <r>
    <x v="79"/>
    <n v="210"/>
    <s v="Покупка"/>
    <n v="210"/>
  </r>
  <r>
    <x v="80"/>
    <n v="170"/>
    <s v="Покупка"/>
    <n v="170"/>
  </r>
  <r>
    <x v="81"/>
    <n v="600"/>
    <s v="Продажа"/>
    <n v="-600"/>
  </r>
  <r>
    <x v="82"/>
    <n v="100"/>
    <s v="Продажа"/>
    <n v="-100"/>
  </r>
  <r>
    <x v="82"/>
    <n v="710"/>
    <s v="Покупка"/>
    <n v="710"/>
  </r>
  <r>
    <x v="83"/>
    <n v="10"/>
    <s v="Продажа"/>
    <n v="-10"/>
  </r>
  <r>
    <x v="84"/>
    <n v="360"/>
    <s v="Покупка"/>
    <n v="360"/>
  </r>
  <r>
    <x v="84"/>
    <n v="540"/>
    <s v="Покупка"/>
    <n v="540"/>
  </r>
  <r>
    <x v="85"/>
    <n v="1370"/>
    <s v="Продажа"/>
    <n v="-1370"/>
  </r>
  <r>
    <x v="85"/>
    <n v="690"/>
    <s v="Покупка"/>
    <n v="690"/>
  </r>
  <r>
    <x v="86"/>
    <n v="810"/>
    <s v="Продажа"/>
    <n v="-810"/>
  </r>
  <r>
    <x v="86"/>
    <n v="100"/>
    <s v="Продажа"/>
    <n v="-100"/>
  </r>
  <r>
    <x v="87"/>
    <n v="60"/>
    <s v="Покупка"/>
    <n v="60"/>
  </r>
  <r>
    <x v="88"/>
    <n v="440"/>
    <s v="Покупка"/>
    <n v="440"/>
  </r>
  <r>
    <x v="88"/>
    <n v="600"/>
    <s v="Продажа"/>
    <n v="-600"/>
  </r>
  <r>
    <x v="89"/>
    <n v="530"/>
    <s v="Покупка"/>
    <n v="530"/>
  </r>
  <r>
    <x v="90"/>
    <n v="610"/>
    <s v="Покупка"/>
    <n v="610"/>
  </r>
  <r>
    <x v="91"/>
    <n v="1070"/>
    <s v="Продажа"/>
    <n v="-1070"/>
  </r>
  <r>
    <x v="92"/>
    <n v="190"/>
    <s v="Покупка"/>
    <n v="190"/>
  </r>
  <r>
    <x v="93"/>
    <n v="530"/>
    <s v="Покупка"/>
    <n v="530"/>
  </r>
  <r>
    <x v="93"/>
    <n v="460"/>
    <s v="Покупка"/>
    <n v="460"/>
  </r>
  <r>
    <x v="93"/>
    <n v="160"/>
    <s v="Покупка"/>
    <n v="160"/>
  </r>
  <r>
    <x v="94"/>
    <n v="1320"/>
    <s v="Продажа"/>
    <n v="-1320"/>
  </r>
  <r>
    <x v="95"/>
    <n v="340"/>
    <s v="Покупка"/>
    <n v="340"/>
  </r>
  <r>
    <x v="96"/>
    <n v="490"/>
    <s v="Продажа"/>
    <n v="-490"/>
  </r>
  <r>
    <x v="97"/>
    <n v="310"/>
    <s v="Покупка"/>
    <n v="310"/>
  </r>
  <r>
    <x v="98"/>
    <n v="110"/>
    <s v="Покупка"/>
    <n v="110"/>
  </r>
  <r>
    <x v="99"/>
    <n v="300"/>
    <s v="Продажа"/>
    <n v="-300"/>
  </r>
  <r>
    <x v="100"/>
    <n v="80"/>
    <s v="Покупка"/>
    <n v="80"/>
  </r>
  <r>
    <x v="100"/>
    <n v="270"/>
    <s v="Покупка"/>
    <n v="270"/>
  </r>
  <r>
    <x v="100"/>
    <n v="350"/>
    <s v="Покупка"/>
    <n v="350"/>
  </r>
  <r>
    <x v="101"/>
    <n v="580"/>
    <s v="Продажа"/>
    <n v="-580"/>
  </r>
  <r>
    <x v="102"/>
    <n v="500"/>
    <s v="Покупка"/>
    <n v="500"/>
  </r>
  <r>
    <x v="103"/>
    <n v="610"/>
    <s v="Покупка"/>
    <n v="610"/>
  </r>
  <r>
    <x v="103"/>
    <n v="1250"/>
    <s v="Продажа"/>
    <n v="-1250"/>
  </r>
  <r>
    <x v="103"/>
    <n v="640"/>
    <s v="Покупка"/>
    <n v="640"/>
  </r>
  <r>
    <x v="104"/>
    <n v="80"/>
    <s v="Покупка"/>
    <n v="80"/>
  </r>
  <r>
    <x v="105"/>
    <n v="690"/>
    <s v="Покупка"/>
    <n v="690"/>
  </r>
  <r>
    <x v="106"/>
    <n v="1060"/>
    <s v="Продажа"/>
    <n v="-1060"/>
  </r>
  <r>
    <x v="107"/>
    <n v="0"/>
    <s v="Покупка"/>
    <n v="0"/>
  </r>
  <r>
    <x v="108"/>
    <n v="400"/>
    <s v="Покупка"/>
    <n v="400"/>
  </r>
  <r>
    <x v="109"/>
    <n v="640"/>
    <s v="Покупка"/>
    <n v="640"/>
  </r>
  <r>
    <x v="110"/>
    <n v="1300"/>
    <s v="Продажа"/>
    <n v="-1300"/>
  </r>
  <r>
    <x v="111"/>
    <n v="60"/>
    <s v="Покупка"/>
    <n v="60"/>
  </r>
  <r>
    <x v="112"/>
    <n v="750"/>
    <s v="Покупка"/>
    <n v="750"/>
  </r>
  <r>
    <x v="112"/>
    <n v="430"/>
    <s v="Продажа"/>
    <n v="-430"/>
  </r>
  <r>
    <x v="112"/>
    <n v="530"/>
    <s v="Покупка"/>
    <n v="530"/>
  </r>
  <r>
    <x v="113"/>
    <n v="1120"/>
    <s v="Продажа"/>
    <n v="-1120"/>
  </r>
  <r>
    <x v="113"/>
    <n v="220"/>
    <s v="Покупка"/>
    <n v="220"/>
  </r>
  <r>
    <x v="114"/>
    <n v="50"/>
    <s v="Покупка"/>
    <n v="50"/>
  </r>
  <r>
    <x v="115"/>
    <n v="20"/>
    <s v="Продажа"/>
    <n v="-20"/>
  </r>
  <r>
    <x v="116"/>
    <n v="540"/>
    <s v="Покупка"/>
    <n v="540"/>
  </r>
  <r>
    <x v="117"/>
    <n v="540"/>
    <s v="Покупка"/>
    <n v="540"/>
  </r>
  <r>
    <x v="117"/>
    <n v="830"/>
    <s v="Продажа"/>
    <n v="-830"/>
  </r>
  <r>
    <x v="117"/>
    <n v="270"/>
    <s v="Покупка"/>
    <n v="270"/>
  </r>
  <r>
    <x v="118"/>
    <n v="80"/>
    <s v="Покупка"/>
    <n v="80"/>
  </r>
  <r>
    <x v="119"/>
    <n v="80"/>
    <s v="Покупка"/>
    <n v="80"/>
  </r>
  <r>
    <x v="119"/>
    <n v="720"/>
    <s v="Продажа"/>
    <n v="-720"/>
  </r>
  <r>
    <x v="120"/>
    <n v="370"/>
    <s v="Покупка"/>
    <n v="370"/>
  </r>
  <r>
    <x v="121"/>
    <n v="340"/>
    <s v="Продажа"/>
    <n v="-340"/>
  </r>
  <r>
    <x v="122"/>
    <n v="590"/>
    <s v="Покупка"/>
    <n v="590"/>
  </r>
  <r>
    <x v="122"/>
    <n v="130"/>
    <s v="Покупка"/>
    <n v="130"/>
  </r>
  <r>
    <x v="123"/>
    <n v="180"/>
    <s v="Продажа"/>
    <n v="-180"/>
  </r>
  <r>
    <x v="124"/>
    <n v="410"/>
    <s v="Покупка"/>
    <n v="410"/>
  </r>
  <r>
    <x v="125"/>
    <n v="610"/>
    <s v="Покупка"/>
    <n v="610"/>
  </r>
  <r>
    <x v="126"/>
    <n v="690"/>
    <s v="Покупка"/>
    <n v="690"/>
  </r>
  <r>
    <x v="127"/>
    <n v="970"/>
    <s v="Продажа"/>
    <n v="-970"/>
  </r>
  <r>
    <x v="127"/>
    <n v="240"/>
    <s v="Покупка"/>
    <n v="240"/>
  </r>
  <r>
    <x v="128"/>
    <n v="610"/>
    <s v="Покупка"/>
    <n v="610"/>
  </r>
  <r>
    <x v="128"/>
    <n v="1320"/>
    <s v="Продажа"/>
    <n v="-1320"/>
  </r>
  <r>
    <x v="129"/>
    <n v="710"/>
    <s v="Продажа"/>
    <n v="-710"/>
  </r>
  <r>
    <x v="130"/>
    <n v="750"/>
    <s v="Покупка"/>
    <n v="750"/>
  </r>
  <r>
    <x v="131"/>
    <n v="170"/>
    <s v="Покупка"/>
    <n v="170"/>
  </r>
  <r>
    <x v="132"/>
    <n v="780"/>
    <s v="Продажа"/>
    <n v="-780"/>
  </r>
  <r>
    <x v="132"/>
    <n v="660"/>
    <s v="Покупка"/>
    <n v="660"/>
  </r>
  <r>
    <x v="133"/>
    <n v="180"/>
    <s v="Продажа"/>
    <n v="-180"/>
  </r>
  <r>
    <x v="133"/>
    <n v="340"/>
    <s v="Продажа"/>
    <n v="-340"/>
  </r>
  <r>
    <x v="133"/>
    <n v="610"/>
    <s v="Покупка"/>
    <n v="610"/>
  </r>
  <r>
    <x v="134"/>
    <n v="1190"/>
    <s v="Продажа"/>
    <n v="-1190"/>
  </r>
  <r>
    <x v="135"/>
    <n v="280"/>
    <s v="Покупка"/>
    <n v="280"/>
  </r>
  <r>
    <x v="135"/>
    <n v="90"/>
    <s v="Продажа"/>
    <n v="-90"/>
  </r>
  <r>
    <x v="136"/>
    <n v="570"/>
    <s v="Покупка"/>
    <n v="570"/>
  </r>
  <r>
    <x v="137"/>
    <n v="290"/>
    <s v="Покупка"/>
    <n v="290"/>
  </r>
  <r>
    <x v="137"/>
    <n v="190"/>
    <s v="Продажа"/>
    <n v="-190"/>
  </r>
  <r>
    <x v="138"/>
    <n v="310"/>
    <s v="Продажа"/>
    <n v="-310"/>
  </r>
  <r>
    <x v="139"/>
    <n v="580"/>
    <s v="Покупка"/>
    <n v="580"/>
  </r>
  <r>
    <x v="140"/>
    <n v="720"/>
    <s v="Покупка"/>
    <n v="720"/>
  </r>
  <r>
    <x v="141"/>
    <n v="1420"/>
    <s v="Продажа"/>
    <n v="-1420"/>
  </r>
  <r>
    <x v="141"/>
    <n v="730"/>
    <s v="Покупка"/>
    <n v="730"/>
  </r>
  <r>
    <x v="141"/>
    <n v="460"/>
    <s v="Покупка"/>
    <n v="460"/>
  </r>
  <r>
    <x v="142"/>
    <n v="970"/>
    <s v="Продажа"/>
    <n v="-970"/>
  </r>
  <r>
    <x v="142"/>
    <n v="590"/>
    <s v="Продажа"/>
    <n v="-590"/>
  </r>
  <r>
    <x v="143"/>
    <n v="250"/>
    <s v="Покупка"/>
    <n v="250"/>
  </r>
  <r>
    <x v="144"/>
    <n v="50"/>
    <s v="Покупка"/>
    <n v="50"/>
  </r>
  <r>
    <x v="145"/>
    <n v="110"/>
    <s v="Продажа"/>
    <n v="-110"/>
  </r>
  <r>
    <x v="146"/>
    <n v="230"/>
    <s v="Покупка"/>
    <n v="230"/>
  </r>
  <r>
    <x v="147"/>
    <n v="270"/>
    <s v="Продажа"/>
    <n v="-270"/>
  </r>
  <r>
    <x v="148"/>
    <n v="420"/>
    <s v="Покупка"/>
    <n v="420"/>
  </r>
  <r>
    <x v="148"/>
    <n v="490"/>
    <s v="Покупка"/>
    <n v="490"/>
  </r>
  <r>
    <x v="149"/>
    <n v="390"/>
    <s v="Продажа"/>
    <n v="-390"/>
  </r>
  <r>
    <x v="149"/>
    <n v="690"/>
    <s v="Продажа"/>
    <n v="-690"/>
  </r>
  <r>
    <x v="150"/>
    <n v="680"/>
    <s v="Покупка"/>
    <n v="680"/>
  </r>
  <r>
    <x v="150"/>
    <n v="310"/>
    <s v="Продажа"/>
    <n v="-310"/>
  </r>
  <r>
    <x v="151"/>
    <n v="310"/>
    <s v="Продажа"/>
    <n v="-310"/>
  </r>
  <r>
    <x v="151"/>
    <n v="360"/>
    <s v="Покупка"/>
    <n v="360"/>
  </r>
  <r>
    <x v="152"/>
    <n v="540"/>
    <s v="Покупка"/>
    <n v="540"/>
  </r>
  <r>
    <x v="153"/>
    <n v="610"/>
    <s v="Продажа"/>
    <n v="-610"/>
  </r>
  <r>
    <x v="153"/>
    <n v="450"/>
    <s v="Покупка"/>
    <n v="450"/>
  </r>
  <r>
    <x v="154"/>
    <n v="310"/>
    <s v="Продажа"/>
    <n v="-310"/>
  </r>
  <r>
    <x v="155"/>
    <n v="460"/>
    <s v="Продажа"/>
    <n v="-460"/>
  </r>
  <r>
    <x v="156"/>
    <n v="0"/>
    <s v="Покупка"/>
    <n v="0"/>
  </r>
  <r>
    <x v="156"/>
    <n v="560"/>
    <s v="Покупка"/>
    <n v="560"/>
  </r>
  <r>
    <x v="157"/>
    <n v="500"/>
    <s v="Продажа"/>
    <n v="-500"/>
  </r>
  <r>
    <x v="158"/>
    <n v="450"/>
    <s v="Покупка"/>
    <n v="450"/>
  </r>
  <r>
    <x v="159"/>
    <n v="600"/>
    <s v="Продажа"/>
    <n v="-600"/>
  </r>
  <r>
    <x v="159"/>
    <n v="120"/>
    <s v="Покупка"/>
    <n v="120"/>
  </r>
  <r>
    <x v="160"/>
    <n v="590"/>
    <s v="Покупка"/>
    <n v="590"/>
  </r>
  <r>
    <x v="160"/>
    <n v="20"/>
    <s v="Продажа"/>
    <n v="-20"/>
  </r>
  <r>
    <x v="161"/>
    <n v="510"/>
    <s v="Покупка"/>
    <n v="510"/>
  </r>
  <r>
    <x v="161"/>
    <n v="1020"/>
    <s v="Продажа"/>
    <n v="-1020"/>
  </r>
  <r>
    <x v="162"/>
    <n v="650"/>
    <s v="Покупка"/>
    <n v="650"/>
  </r>
  <r>
    <x v="163"/>
    <n v="410"/>
    <s v="Продажа"/>
    <n v="-410"/>
  </r>
  <r>
    <x v="164"/>
    <n v="350"/>
    <s v="Продажа"/>
    <n v="-350"/>
  </r>
  <r>
    <x v="165"/>
    <n v="40"/>
    <s v="Продажа"/>
    <n v="-40"/>
  </r>
  <r>
    <x v="166"/>
    <n v="130"/>
    <s v="Покупка"/>
    <n v="130"/>
  </r>
  <r>
    <x v="167"/>
    <n v="300"/>
    <s v="Покупка"/>
    <n v="300"/>
  </r>
  <r>
    <x v="168"/>
    <n v="570"/>
    <s v="Покупка"/>
    <n v="570"/>
  </r>
  <r>
    <x v="169"/>
    <n v="40"/>
    <s v="Покупка"/>
    <n v="40"/>
  </r>
  <r>
    <x v="170"/>
    <n v="300"/>
    <s v="Продажа"/>
    <n v="-300"/>
  </r>
  <r>
    <x v="171"/>
    <n v="780"/>
    <s v="Продажа"/>
    <n v="-780"/>
  </r>
  <r>
    <x v="171"/>
    <n v="380"/>
    <s v="Покупка"/>
    <n v="380"/>
  </r>
  <r>
    <x v="172"/>
    <n v="220"/>
    <s v="Покупка"/>
    <n v="220"/>
  </r>
  <r>
    <x v="173"/>
    <n v="120"/>
    <s v="Покупка"/>
    <n v="120"/>
  </r>
  <r>
    <x v="173"/>
    <n v="600"/>
    <s v="Продажа"/>
    <n v="-600"/>
  </r>
  <r>
    <x v="174"/>
    <n v="550"/>
    <s v="Покупка"/>
    <n v="550"/>
  </r>
  <r>
    <x v="174"/>
    <n v="570"/>
    <s v="Продажа"/>
    <n v="-570"/>
  </r>
  <r>
    <x v="174"/>
    <n v="20"/>
    <s v="Продажа"/>
    <n v="-20"/>
  </r>
  <r>
    <x v="175"/>
    <n v="10"/>
    <s v="Покупка"/>
    <n v="10"/>
  </r>
  <r>
    <x v="176"/>
    <n v="370"/>
    <s v="Покупка"/>
    <n v="370"/>
  </r>
  <r>
    <x v="177"/>
    <n v="670"/>
    <s v="Покупка"/>
    <n v="670"/>
  </r>
  <r>
    <x v="178"/>
    <n v="1120"/>
    <s v="Продажа"/>
    <n v="-1120"/>
  </r>
  <r>
    <x v="179"/>
    <n v="510"/>
    <s v="Покупка"/>
    <n v="510"/>
  </r>
  <r>
    <x v="180"/>
    <n v="660"/>
    <s v="Покупка"/>
    <n v="660"/>
  </r>
  <r>
    <x v="181"/>
    <n v="310"/>
    <s v="Продажа"/>
    <n v="-310"/>
  </r>
  <r>
    <x v="181"/>
    <n v="630"/>
    <s v="Продажа"/>
    <n v="-630"/>
  </r>
  <r>
    <x v="182"/>
    <n v="140"/>
    <s v="Продажа"/>
    <n v="-140"/>
  </r>
  <r>
    <x v="182"/>
    <n v="730"/>
    <s v="Покупка"/>
    <n v="730"/>
  </r>
  <r>
    <x v="183"/>
    <n v="160"/>
    <s v="Продажа"/>
    <n v="-160"/>
  </r>
  <r>
    <x v="184"/>
    <n v="220"/>
    <s v="Покупка"/>
    <n v="220"/>
  </r>
  <r>
    <x v="185"/>
    <n v="360"/>
    <s v="Продажа"/>
    <n v="-360"/>
  </r>
  <r>
    <x v="186"/>
    <n v="140"/>
    <s v="Покупка"/>
    <n v="140"/>
  </r>
  <r>
    <x v="187"/>
    <n v="140"/>
    <s v="Покупка"/>
    <n v="140"/>
  </r>
  <r>
    <x v="188"/>
    <n v="280"/>
    <s v="Продажа"/>
    <n v="-280"/>
  </r>
  <r>
    <x v="189"/>
    <n v="230"/>
    <s v="Продажа"/>
    <n v="-230"/>
  </r>
  <r>
    <x v="190"/>
    <n v="550"/>
    <s v="Покупка"/>
    <n v="550"/>
  </r>
  <r>
    <x v="191"/>
    <n v="660"/>
    <s v="Продажа"/>
    <n v="-660"/>
  </r>
  <r>
    <x v="192"/>
    <n v="330"/>
    <s v="Покупка"/>
    <n v="330"/>
  </r>
  <r>
    <x v="193"/>
    <n v="400"/>
    <s v="Покупка"/>
    <n v="400"/>
  </r>
  <r>
    <x v="194"/>
    <n v="30"/>
    <s v="Покупка"/>
    <n v="30"/>
  </r>
  <r>
    <x v="195"/>
    <n v="520"/>
    <s v="Продажа"/>
    <n v="-520"/>
  </r>
  <r>
    <x v="195"/>
    <n v="160"/>
    <s v="Продажа"/>
    <n v="-160"/>
  </r>
  <r>
    <x v="196"/>
    <n v="680"/>
    <s v="Покупка"/>
    <n v="680"/>
  </r>
  <r>
    <x v="197"/>
    <n v="330"/>
    <s v="Продажа"/>
    <n v="-330"/>
  </r>
  <r>
    <x v="198"/>
    <n v="540"/>
    <s v="Покупка"/>
    <n v="540"/>
  </r>
  <r>
    <x v="198"/>
    <n v="520"/>
    <s v="Покупка"/>
    <n v="520"/>
  </r>
  <r>
    <x v="198"/>
    <n v="680"/>
    <s v="Продажа"/>
    <n v="-680"/>
  </r>
  <r>
    <x v="199"/>
    <n v="20"/>
    <s v="Покупка"/>
    <n v="20"/>
  </r>
  <r>
    <x v="200"/>
    <n v="410"/>
    <s v="Покупка"/>
    <n v="410"/>
  </r>
  <r>
    <x v="200"/>
    <n v="670"/>
    <s v="Покупка"/>
    <n v="670"/>
  </r>
  <r>
    <x v="200"/>
    <n v="1750"/>
    <s v="Продажа"/>
    <n v="-1750"/>
  </r>
  <r>
    <x v="200"/>
    <n v="530"/>
    <s v="Покупка"/>
    <n v="530"/>
  </r>
  <r>
    <x v="201"/>
    <n v="750"/>
    <s v="Покупка"/>
    <n v="750"/>
  </r>
  <r>
    <x v="202"/>
    <n v="1180"/>
    <s v="Продажа"/>
    <n v="-1180"/>
  </r>
  <r>
    <x v="203"/>
    <n v="280"/>
    <s v="Покупка"/>
    <n v="280"/>
  </r>
  <r>
    <x v="204"/>
    <n v="80"/>
    <s v="Продажа"/>
    <n v="-80"/>
  </r>
  <r>
    <x v="205"/>
    <n v="440"/>
    <s v="Покупка"/>
    <n v="440"/>
  </r>
  <r>
    <x v="206"/>
    <n v="630"/>
    <s v="Продажа"/>
    <n v="-630"/>
  </r>
  <r>
    <x v="207"/>
    <n v="80"/>
    <s v="Покупка"/>
    <n v="80"/>
  </r>
  <r>
    <x v="208"/>
    <n v="580"/>
    <s v="Покупка"/>
    <n v="580"/>
  </r>
  <r>
    <x v="209"/>
    <n v="720"/>
    <s v="Продажа"/>
    <n v="-720"/>
  </r>
  <r>
    <x v="209"/>
    <n v="730"/>
    <s v="Покупка"/>
    <n v="730"/>
  </r>
  <r>
    <x v="210"/>
    <n v="480"/>
    <s v="Покупка"/>
    <n v="480"/>
  </r>
  <r>
    <x v="211"/>
    <n v="1540"/>
    <s v="Продажа"/>
    <n v="-1540"/>
  </r>
  <r>
    <x v="211"/>
    <n v="210"/>
    <s v="Покупка"/>
    <n v="210"/>
  </r>
  <r>
    <x v="212"/>
    <n v="650"/>
    <s v="Покупка"/>
    <n v="650"/>
  </r>
  <r>
    <x v="213"/>
    <n v="530"/>
    <s v="Продажа"/>
    <n v="-530"/>
  </r>
  <r>
    <x v="213"/>
    <n v="570"/>
    <s v="Покупка"/>
    <n v="570"/>
  </r>
  <r>
    <x v="214"/>
    <n v="580"/>
    <s v="Покупка"/>
    <n v="580"/>
  </r>
  <r>
    <x v="215"/>
    <n v="460"/>
    <s v="Продажа"/>
    <n v="-460"/>
  </r>
  <r>
    <x v="216"/>
    <n v="140"/>
    <s v="Продажа"/>
    <n v="-140"/>
  </r>
  <r>
    <x v="217"/>
    <n v="40"/>
    <s v="Продажа"/>
    <n v="-40"/>
  </r>
  <r>
    <x v="218"/>
    <n v="340"/>
    <s v="Продажа"/>
    <n v="-340"/>
  </r>
  <r>
    <x v="218"/>
    <n v="340"/>
    <s v="Продажа"/>
    <n v="-340"/>
  </r>
  <r>
    <x v="219"/>
    <n v="570"/>
    <s v="Покупка"/>
    <n v="570"/>
  </r>
  <r>
    <x v="220"/>
    <n v="660"/>
    <s v="Продажа"/>
    <n v="-660"/>
  </r>
  <r>
    <x v="220"/>
    <n v="160"/>
    <s v="Продажа"/>
    <n v="-160"/>
  </r>
  <r>
    <x v="220"/>
    <n v="690"/>
    <s v="Покупка"/>
    <n v="690"/>
  </r>
  <r>
    <x v="221"/>
    <n v="730"/>
    <s v="Покупка"/>
    <n v="730"/>
  </r>
  <r>
    <x v="221"/>
    <n v="750"/>
    <s v="Покупка"/>
    <n v="750"/>
  </r>
  <r>
    <x v="222"/>
    <n v="790"/>
    <s v="Продажа"/>
    <n v="-790"/>
  </r>
  <r>
    <x v="223"/>
    <n v="1280"/>
    <s v="Продажа"/>
    <n v="-1280"/>
  </r>
  <r>
    <x v="224"/>
    <n v="580"/>
    <s v="Покупка"/>
    <n v="580"/>
  </r>
  <r>
    <x v="225"/>
    <n v="610"/>
    <s v="Продажа"/>
    <n v="-610"/>
  </r>
  <r>
    <x v="226"/>
    <n v="490"/>
    <s v="Покупка"/>
    <n v="490"/>
  </r>
  <r>
    <x v="226"/>
    <n v="70"/>
    <s v="Продажа"/>
    <n v="-70"/>
  </r>
  <r>
    <x v="227"/>
    <n v="170"/>
    <s v="Покупка"/>
    <n v="170"/>
  </r>
  <r>
    <x v="228"/>
    <n v="630"/>
    <s v="Покупка"/>
    <n v="630"/>
  </r>
  <r>
    <x v="229"/>
    <n v="110"/>
    <s v="Покупка"/>
    <n v="110"/>
  </r>
  <r>
    <x v="230"/>
    <n v="310"/>
    <s v="Покупка"/>
    <n v="310"/>
  </r>
  <r>
    <x v="231"/>
    <n v="460"/>
    <s v="Покупка"/>
    <n v="460"/>
  </r>
  <r>
    <x v="231"/>
    <n v="400"/>
    <s v="Продажа"/>
    <n v="-400"/>
  </r>
  <r>
    <x v="232"/>
    <n v="1520"/>
    <s v="Продажа"/>
    <n v="-1520"/>
  </r>
  <r>
    <x v="233"/>
    <n v="380"/>
    <s v="Покупка"/>
    <n v="380"/>
  </r>
  <r>
    <x v="233"/>
    <n v="450"/>
    <s v="Покупка"/>
    <n v="450"/>
  </r>
  <r>
    <x v="233"/>
    <n v="780"/>
    <s v="Продажа"/>
    <n v="-780"/>
  </r>
  <r>
    <x v="234"/>
    <n v="130"/>
    <s v="Продажа"/>
    <n v="-130"/>
  </r>
  <r>
    <x v="235"/>
    <n v="690"/>
    <s v="Покупка"/>
    <n v="690"/>
  </r>
  <r>
    <x v="236"/>
    <n v="220"/>
    <s v="Покупка"/>
    <n v="220"/>
  </r>
  <r>
    <x v="236"/>
    <n v="700"/>
    <s v="Покупка"/>
    <n v="700"/>
  </r>
  <r>
    <x v="237"/>
    <n v="300"/>
    <s v="Продажа"/>
    <n v="-300"/>
  </r>
  <r>
    <x v="237"/>
    <n v="1020"/>
    <s v="Продажа"/>
    <n v="-1020"/>
  </r>
  <r>
    <x v="237"/>
    <n v="280"/>
    <s v="Покупка"/>
    <n v="280"/>
  </r>
  <r>
    <x v="237"/>
    <n v="510"/>
    <s v="Продажа"/>
    <n v="-510"/>
  </r>
  <r>
    <x v="238"/>
    <n v="610"/>
    <s v="Покупка"/>
    <n v="610"/>
  </r>
  <r>
    <x v="239"/>
    <n v="370"/>
    <s v="Покупка"/>
    <n v="370"/>
  </r>
  <r>
    <x v="240"/>
    <n v="160"/>
    <s v="Продажа"/>
    <n v="-160"/>
  </r>
  <r>
    <x v="241"/>
    <n v="190"/>
    <s v="Продажа"/>
    <n v="-190"/>
  </r>
  <r>
    <x v="241"/>
    <n v="80"/>
    <s v="Покупка"/>
    <n v="80"/>
  </r>
  <r>
    <x v="242"/>
    <n v="690"/>
    <s v="Покупка"/>
    <n v="690"/>
  </r>
  <r>
    <x v="242"/>
    <n v="1140"/>
    <s v="Продажа"/>
    <n v="-1140"/>
  </r>
  <r>
    <x v="243"/>
    <n v="220"/>
    <s v="Продажа"/>
    <n v="-220"/>
  </r>
  <r>
    <x v="243"/>
    <n v="730"/>
    <s v="Покупка"/>
    <n v="730"/>
  </r>
  <r>
    <x v="244"/>
    <n v="70"/>
    <s v="Продажа"/>
    <n v="-70"/>
  </r>
  <r>
    <x v="245"/>
    <n v="630"/>
    <s v="Продажа"/>
    <n v="-630"/>
  </r>
  <r>
    <x v="245"/>
    <n v="130"/>
    <s v="Продажа"/>
    <n v="-130"/>
  </r>
  <r>
    <x v="246"/>
    <n v="330"/>
    <s v="Покупка"/>
    <n v="330"/>
  </r>
  <r>
    <x v="247"/>
    <n v="540"/>
    <s v="Покупка"/>
    <n v="540"/>
  </r>
  <r>
    <x v="248"/>
    <n v="80"/>
    <s v="Продажа"/>
    <n v="-80"/>
  </r>
  <r>
    <x v="249"/>
    <n v="540"/>
    <s v="Продажа"/>
    <n v="-540"/>
  </r>
  <r>
    <x v="250"/>
    <n v="130"/>
    <s v="Покупка"/>
    <n v="130"/>
  </r>
  <r>
    <x v="251"/>
    <n v="250"/>
    <s v="Продажа"/>
    <n v="-250"/>
  </r>
  <r>
    <x v="251"/>
    <n v="370"/>
    <s v="Покупка"/>
    <n v="370"/>
  </r>
  <r>
    <x v="252"/>
    <n v="130"/>
    <s v="Продажа"/>
    <n v="-130"/>
  </r>
  <r>
    <x v="253"/>
    <n v="160"/>
    <s v="Покупка"/>
    <n v="160"/>
  </r>
  <r>
    <x v="254"/>
    <n v="150"/>
    <s v="Продажа"/>
    <n v="-150"/>
  </r>
  <r>
    <x v="255"/>
    <n v="290"/>
    <s v="Покупка"/>
    <n v="290"/>
  </r>
  <r>
    <x v="256"/>
    <n v="290"/>
    <s v="Продажа"/>
    <n v="-290"/>
  </r>
  <r>
    <x v="256"/>
    <n v="510"/>
    <s v="Покупка"/>
    <n v="510"/>
  </r>
  <r>
    <x v="257"/>
    <n v="560"/>
    <s v="Продажа"/>
    <n v="-560"/>
  </r>
  <r>
    <x v="258"/>
    <n v="200"/>
    <s v="Продажа"/>
    <n v="-200"/>
  </r>
  <r>
    <x v="259"/>
    <n v="40"/>
    <s v="Покупка"/>
    <n v="40"/>
  </r>
  <r>
    <x v="259"/>
    <n v="120"/>
    <s v="Покупка"/>
    <n v="120"/>
  </r>
  <r>
    <x v="260"/>
    <n v="720"/>
    <s v="Покупка"/>
    <n v="720"/>
  </r>
  <r>
    <x v="261"/>
    <n v="330"/>
    <s v="Покупка"/>
    <n v="330"/>
  </r>
  <r>
    <x v="261"/>
    <n v="940"/>
    <s v="Продажа"/>
    <n v="-940"/>
  </r>
  <r>
    <x v="262"/>
    <n v="320"/>
    <s v="Покупка"/>
    <n v="320"/>
  </r>
  <r>
    <x v="263"/>
    <n v="160"/>
    <s v="Продажа"/>
    <n v="-160"/>
  </r>
  <r>
    <x v="263"/>
    <n v="610"/>
    <s v="Продажа"/>
    <n v="-610"/>
  </r>
  <r>
    <x v="263"/>
    <n v="250"/>
    <s v="Покупка"/>
    <n v="250"/>
  </r>
  <r>
    <x v="264"/>
    <n v="290"/>
    <s v="Продажа"/>
    <n v="-290"/>
  </r>
  <r>
    <x v="265"/>
    <n v="400"/>
    <s v="Покупка"/>
    <n v="400"/>
  </r>
  <r>
    <x v="266"/>
    <n v="10"/>
    <s v="Покупка"/>
    <n v="10"/>
  </r>
  <r>
    <x v="266"/>
    <n v="640"/>
    <s v="Покупка"/>
    <n v="640"/>
  </r>
  <r>
    <x v="267"/>
    <n v="750"/>
    <s v="Покупка"/>
    <n v="750"/>
  </r>
  <r>
    <x v="268"/>
    <n v="380"/>
    <s v="Покупка"/>
    <n v="380"/>
  </r>
  <r>
    <x v="269"/>
    <n v="2250"/>
    <s v="Продажа"/>
    <n v="-2250"/>
  </r>
  <r>
    <x v="270"/>
    <n v="570"/>
    <s v="Покупка"/>
    <n v="570"/>
  </r>
  <r>
    <x v="270"/>
    <n v="430"/>
    <s v="Продажа"/>
    <n v="-430"/>
  </r>
  <r>
    <x v="271"/>
    <n v="10"/>
    <s v="Продажа"/>
    <n v="-10"/>
  </r>
  <r>
    <x v="272"/>
    <n v="540"/>
    <s v="Покупка"/>
    <n v="540"/>
  </r>
  <r>
    <x v="272"/>
    <n v="150"/>
    <s v="Покупка"/>
    <n v="150"/>
  </r>
  <r>
    <x v="273"/>
    <n v="560"/>
    <s v="Продажа"/>
    <n v="-560"/>
  </r>
  <r>
    <x v="274"/>
    <n v="380"/>
    <s v="Покупка"/>
    <n v="380"/>
  </r>
  <r>
    <x v="274"/>
    <n v="330"/>
    <s v="Покупка"/>
    <n v="330"/>
  </r>
  <r>
    <x v="275"/>
    <n v="500"/>
    <s v="Покупка"/>
    <n v="500"/>
  </r>
  <r>
    <x v="276"/>
    <n v="1360"/>
    <s v="Продажа"/>
    <n v="-1360"/>
  </r>
  <r>
    <x v="276"/>
    <n v="220"/>
    <s v="Покупка"/>
    <n v="220"/>
  </r>
  <r>
    <x v="277"/>
    <n v="120"/>
    <s v="Покупка"/>
    <n v="120"/>
  </r>
  <r>
    <x v="278"/>
    <n v="450"/>
    <s v="Продажа"/>
    <n v="-450"/>
  </r>
  <r>
    <x v="278"/>
    <n v="670"/>
    <s v="Покупка"/>
    <n v="670"/>
  </r>
  <r>
    <x v="278"/>
    <n v="580"/>
    <s v="Продажа"/>
    <n v="-580"/>
  </r>
  <r>
    <x v="279"/>
    <n v="280"/>
    <s v="Покупка"/>
    <n v="280"/>
  </r>
  <r>
    <x v="280"/>
    <n v="690"/>
    <s v="Покупка"/>
    <n v="690"/>
  </r>
  <r>
    <x v="281"/>
    <n v="220"/>
    <s v="Продажа"/>
    <n v="-220"/>
  </r>
  <r>
    <x v="282"/>
    <n v="460"/>
    <s v="Продажа"/>
    <n v="-460"/>
  </r>
  <r>
    <x v="282"/>
    <n v="180"/>
    <s v="Продажа"/>
    <n v="-180"/>
  </r>
  <r>
    <x v="283"/>
    <n v="520"/>
    <s v="Покупка"/>
    <n v="520"/>
  </r>
  <r>
    <x v="284"/>
    <n v="300"/>
    <s v="Покупка"/>
    <n v="300"/>
  </r>
  <r>
    <x v="285"/>
    <n v="170"/>
    <s v="Покупка"/>
    <n v="170"/>
  </r>
  <r>
    <x v="286"/>
    <n v="150"/>
    <s v="Покупка"/>
    <n v="150"/>
  </r>
  <r>
    <x v="287"/>
    <n v="970"/>
    <s v="Продажа"/>
    <n v="-970"/>
  </r>
  <r>
    <x v="288"/>
    <n v="130"/>
    <s v="Продажа"/>
    <n v="-130"/>
  </r>
  <r>
    <x v="289"/>
    <n v="340"/>
    <s v="Покупка"/>
    <n v="340"/>
  </r>
  <r>
    <x v="289"/>
    <n v="50"/>
    <s v="Покупка"/>
    <n v="50"/>
  </r>
  <r>
    <x v="290"/>
    <n v="640"/>
    <s v="Продажа"/>
    <n v="-640"/>
  </r>
  <r>
    <x v="290"/>
    <n v="680"/>
    <s v="Покупка"/>
    <n v="680"/>
  </r>
  <r>
    <x v="291"/>
    <n v="390"/>
    <s v="Покупка"/>
    <n v="390"/>
  </r>
  <r>
    <x v="292"/>
    <n v="110"/>
    <s v="Покупка"/>
    <n v="110"/>
  </r>
  <r>
    <x v="293"/>
    <n v="220"/>
    <s v="Продажа"/>
    <n v="-220"/>
  </r>
  <r>
    <x v="294"/>
    <n v="400"/>
    <s v="Продажа"/>
    <n v="-400"/>
  </r>
  <r>
    <x v="295"/>
    <n v="510"/>
    <s v="Покупка"/>
    <n v="510"/>
  </r>
  <r>
    <x v="295"/>
    <n v="210"/>
    <s v="Продажа"/>
    <n v="-210"/>
  </r>
  <r>
    <x v="296"/>
    <n v="170"/>
    <s v="Продажа"/>
    <n v="-170"/>
  </r>
  <r>
    <x v="296"/>
    <n v="480"/>
    <s v="Продажа"/>
    <n v="-480"/>
  </r>
  <r>
    <x v="297"/>
    <n v="510"/>
    <s v="Покупка"/>
    <n v="510"/>
  </r>
  <r>
    <x v="298"/>
    <n v="480"/>
    <s v="Продажа"/>
    <n v="-480"/>
  </r>
  <r>
    <x v="298"/>
    <n v="90"/>
    <s v="Покупка"/>
    <n v="90"/>
  </r>
  <r>
    <x v="298"/>
    <n v="180"/>
    <s v="Покупка"/>
    <n v="180"/>
  </r>
  <r>
    <x v="298"/>
    <n v="450"/>
    <s v="Продажа"/>
    <n v="-450"/>
  </r>
  <r>
    <x v="299"/>
    <n v="510"/>
    <s v="Покупка"/>
    <n v="510"/>
  </r>
  <r>
    <x v="300"/>
    <n v="390"/>
    <s v="Продажа"/>
    <n v="-390"/>
  </r>
  <r>
    <x v="301"/>
    <n v="390"/>
    <s v="Покупка"/>
    <n v="390"/>
  </r>
  <r>
    <x v="301"/>
    <n v="730"/>
    <s v="Покупка"/>
    <n v="730"/>
  </r>
  <r>
    <x v="302"/>
    <n v="790"/>
    <s v="Продажа"/>
    <n v="-790"/>
  </r>
  <r>
    <x v="303"/>
    <n v="110"/>
    <s v="Покупка"/>
    <n v="110"/>
  </r>
  <r>
    <x v="304"/>
    <n v="280"/>
    <s v="Продажа"/>
    <n v="-280"/>
  </r>
  <r>
    <x v="305"/>
    <n v="70"/>
    <s v="Продажа"/>
    <n v="-70"/>
  </r>
  <r>
    <x v="306"/>
    <n v="170"/>
    <s v="Продажа"/>
    <n v="-170"/>
  </r>
  <r>
    <x v="307"/>
    <n v="530"/>
    <s v="Покупка"/>
    <n v="530"/>
  </r>
  <r>
    <x v="307"/>
    <n v="340"/>
    <s v="Продажа"/>
    <n v="-340"/>
  </r>
  <r>
    <x v="308"/>
    <n v="70"/>
    <s v="Продажа"/>
    <n v="-70"/>
  </r>
  <r>
    <x v="308"/>
    <n v="170"/>
    <s v="Продажа"/>
    <n v="-170"/>
  </r>
  <r>
    <x v="309"/>
    <n v="520"/>
    <s v="Покупка"/>
    <n v="520"/>
  </r>
  <r>
    <x v="309"/>
    <n v="110"/>
    <s v="Продажа"/>
    <n v="-110"/>
  </r>
  <r>
    <x v="310"/>
    <n v="630"/>
    <s v="Покупка"/>
    <n v="630"/>
  </r>
  <r>
    <x v="311"/>
    <n v="420"/>
    <s v="Продажа"/>
    <n v="-420"/>
  </r>
  <r>
    <x v="311"/>
    <n v="130"/>
    <s v="Продажа"/>
    <n v="-130"/>
  </r>
  <r>
    <x v="312"/>
    <n v="300"/>
    <s v="Продажа"/>
    <n v="-300"/>
  </r>
  <r>
    <x v="313"/>
    <n v="290"/>
    <s v="Покупка"/>
    <n v="290"/>
  </r>
  <r>
    <x v="314"/>
    <n v="450"/>
    <s v="Покупка"/>
    <n v="450"/>
  </r>
  <r>
    <x v="315"/>
    <n v="410"/>
    <s v="Продажа"/>
    <n v="-410"/>
  </r>
  <r>
    <x v="316"/>
    <n v="250"/>
    <s v="Продажа"/>
    <n v="-250"/>
  </r>
  <r>
    <x v="316"/>
    <n v="600"/>
    <s v="Покупка"/>
    <n v="600"/>
  </r>
  <r>
    <x v="317"/>
    <n v="570"/>
    <s v="Покупка"/>
    <n v="570"/>
  </r>
  <r>
    <x v="318"/>
    <n v="720"/>
    <s v="Покупка"/>
    <n v="720"/>
  </r>
  <r>
    <x v="318"/>
    <n v="380"/>
    <s v="Продажа"/>
    <n v="-380"/>
  </r>
  <r>
    <x v="319"/>
    <n v="1260"/>
    <s v="Продажа"/>
    <n v="-1260"/>
  </r>
  <r>
    <x v="319"/>
    <n v="690"/>
    <s v="Покупка"/>
    <n v="690"/>
  </r>
  <r>
    <x v="320"/>
    <n v="500"/>
    <s v="Продажа"/>
    <n v="-500"/>
  </r>
  <r>
    <x v="321"/>
    <n v="540"/>
    <s v="Продажа"/>
    <n v="-540"/>
  </r>
  <r>
    <x v="322"/>
    <n v="410"/>
    <s v="Покупка"/>
    <n v="410"/>
  </r>
  <r>
    <x v="323"/>
    <n v="200"/>
    <s v="Покупка"/>
    <n v="200"/>
  </r>
  <r>
    <x v="324"/>
    <n v="530"/>
    <s v="Продажа"/>
    <n v="-530"/>
  </r>
  <r>
    <x v="324"/>
    <n v="350"/>
    <s v="Покупка"/>
    <n v="350"/>
  </r>
  <r>
    <x v="325"/>
    <n v="100"/>
    <s v="Покупка"/>
    <n v="100"/>
  </r>
  <r>
    <x v="326"/>
    <n v="390"/>
    <s v="Продажа"/>
    <n v="-390"/>
  </r>
  <r>
    <x v="327"/>
    <n v="250"/>
    <s v="Продажа"/>
    <n v="-250"/>
  </r>
  <r>
    <x v="327"/>
    <n v="100"/>
    <s v="Продажа"/>
    <n v="-100"/>
  </r>
  <r>
    <x v="328"/>
    <n v="170"/>
    <s v="Покупка"/>
    <n v="170"/>
  </r>
  <r>
    <x v="329"/>
    <n v="260"/>
    <s v="Покупка"/>
    <n v="260"/>
  </r>
  <r>
    <x v="330"/>
    <n v="590"/>
    <s v="Покупка"/>
    <n v="590"/>
  </r>
  <r>
    <x v="330"/>
    <n v="420"/>
    <s v="Продажа"/>
    <n v="-420"/>
  </r>
  <r>
    <x v="331"/>
    <n v="500"/>
    <s v="Продажа"/>
    <n v="-500"/>
  </r>
  <r>
    <x v="332"/>
    <n v="740"/>
    <s v="Покупка"/>
    <n v="740"/>
  </r>
  <r>
    <x v="332"/>
    <n v="510"/>
    <s v="Продажа"/>
    <n v="-510"/>
  </r>
  <r>
    <x v="333"/>
    <n v="380"/>
    <s v="Покупка"/>
    <n v="380"/>
  </r>
  <r>
    <x v="334"/>
    <n v="60"/>
    <s v="Продажа"/>
    <n v="-60"/>
  </r>
  <r>
    <x v="335"/>
    <n v="750"/>
    <s v="Покупка"/>
    <n v="750"/>
  </r>
  <r>
    <x v="335"/>
    <n v="100"/>
    <s v="Покупка"/>
    <n v="100"/>
  </r>
  <r>
    <x v="336"/>
    <n v="400"/>
    <s v="Продажа"/>
    <n v="-400"/>
  </r>
  <r>
    <x v="336"/>
    <n v="1000"/>
    <s v="Продажа"/>
    <n v="-1000"/>
  </r>
  <r>
    <x v="337"/>
    <n v="520"/>
    <s v="Покупка"/>
    <n v="520"/>
  </r>
  <r>
    <x v="337"/>
    <n v="110"/>
    <s v="Покупка"/>
    <n v="110"/>
  </r>
  <r>
    <x v="337"/>
    <n v="120"/>
    <s v="Продажа"/>
    <n v="-120"/>
  </r>
  <r>
    <x v="337"/>
    <n v="130"/>
    <s v="Покупка"/>
    <n v="130"/>
  </r>
  <r>
    <x v="338"/>
    <n v="380"/>
    <s v="Покупка"/>
    <n v="380"/>
  </r>
  <r>
    <x v="339"/>
    <n v="650"/>
    <s v="Продажа"/>
    <n v="-650"/>
  </r>
  <r>
    <x v="339"/>
    <n v="360"/>
    <s v="Покупка"/>
    <n v="360"/>
  </r>
  <r>
    <x v="340"/>
    <n v="440"/>
    <s v="Покупка"/>
    <n v="440"/>
  </r>
  <r>
    <x v="341"/>
    <n v="1100"/>
    <s v="Продажа"/>
    <n v="-1100"/>
  </r>
  <r>
    <x v="342"/>
    <n v="280"/>
    <s v="Покупка"/>
    <n v="280"/>
  </r>
  <r>
    <x v="342"/>
    <n v="260"/>
    <s v="Покупка"/>
    <n v="260"/>
  </r>
  <r>
    <x v="342"/>
    <n v="160"/>
    <s v="Продажа"/>
    <n v="-160"/>
  </r>
  <r>
    <x v="342"/>
    <n v="410"/>
    <s v="Продажа"/>
    <n v="-410"/>
  </r>
  <r>
    <x v="343"/>
    <n v="340"/>
    <s v="Покупка"/>
    <n v="340"/>
  </r>
  <r>
    <x v="344"/>
    <n v="370"/>
    <s v="Продажа"/>
    <n v="-370"/>
  </r>
  <r>
    <x v="345"/>
    <n v="120"/>
    <s v="Продажа"/>
    <n v="-120"/>
  </r>
  <r>
    <x v="57"/>
    <m/>
    <s v="Купон"/>
    <n v="0"/>
  </r>
  <r>
    <x v="117"/>
    <m/>
    <s v="Купон"/>
    <n v="0"/>
  </r>
  <r>
    <x v="346"/>
    <m/>
    <s v="Купон"/>
    <n v="0"/>
  </r>
  <r>
    <x v="227"/>
    <m/>
    <s v="Купон"/>
    <n v="0"/>
  </r>
  <r>
    <x v="347"/>
    <m/>
    <s v="Купон"/>
    <n v="0"/>
  </r>
  <r>
    <x v="348"/>
    <m/>
    <s v="Купон"/>
    <n v="0"/>
  </r>
  <r>
    <x v="349"/>
    <m/>
    <s v="Купон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8BFF6-6CFD-4D5D-9172-0895DFEB588B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Дата выплаты">
  <location ref="B2:C353" firstHeaderRow="1" firstDataRow="1" firstDataCol="1"/>
  <pivotFields count="4">
    <pivotField axis="axisRow" numFmtId="164" showAll="0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34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347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8"/>
        <item x="343"/>
        <item x="344"/>
        <item x="345"/>
        <item x="349"/>
        <item t="default"/>
      </items>
    </pivotField>
    <pivotField showAll="0"/>
    <pivotField showAll="0"/>
    <pivotField dataField="1" showAll="0"/>
  </pivotFields>
  <rowFields count="1">
    <field x="0"/>
  </rowFields>
  <rowItems count="3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 t="grand">
      <x/>
    </i>
  </rowItems>
  <colItems count="1">
    <i/>
  </colItems>
  <dataFields count="1">
    <dataField name="Сумма по полю Количество (net)" fld="3" baseField="0" baseItem="0"/>
  </dataFields>
  <formats count="26"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5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7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5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9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11D9A4-56EF-4B53-BB04-537202329A06}" autoFormatId="16" applyNumberFormats="0" applyBorderFormats="0" applyFontFormats="0" applyPatternFormats="0" applyAlignmentFormats="0" applyWidthHeightFormats="0">
  <queryTableRefresh nextId="17">
    <queryTableFields count="7">
      <queryTableField id="1" name="Купоны №" tableColumnId="1"/>
      <queryTableField id="2" name="Купоны Дата" tableColumnId="2"/>
      <queryTableField id="3" name="Купоны Ставка" tableColumnId="3"/>
      <queryTableField id="4" name="Купоны % от   Номинала" tableColumnId="4"/>
      <queryTableField id="5" name="Купоны Размер   (ден)" tableColumnId="5"/>
      <queryTableField id="6" name="Погашение % от   Номинала" tableColumnId="6"/>
      <queryTableField id="7" name="Погашение Размер   (ден)" tableColumnId="7"/>
    </queryTableFields>
    <queryTableDeletedFields count="9">
      <deletedField name="Погашение"/>
      <deletedField name="Погашение2"/>
      <deletedField name="Column10"/>
      <deletedField name="Column11"/>
      <deletedField name="Column12"/>
      <deletedField name="Column13"/>
      <deletedField name="Column14"/>
      <deletedField name="Column15"/>
      <deletedField name="Column1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1E8B6-1F88-47B1-85D4-4A188ABCA694}" name="Table_1" displayName="Table_1" ref="A1:G9" tableType="queryTable" totalsRowShown="0" headerRowDxfId="0" headerRowBorderDxfId="1">
  <autoFilter ref="A1:G9" xr:uid="{3481E8B6-1F88-47B1-85D4-4A188ABCA694}"/>
  <tableColumns count="7">
    <tableColumn id="1" xr3:uid="{07EDF9E1-B5AE-4A3C-A9D6-5A439D7E4E59}" uniqueName="1" name="Купоны №" queryTableFieldId="1" dataDxfId="46"/>
    <tableColumn id="2" xr3:uid="{C2ABB1B9-0ACA-41CC-B4DE-10497D805371}" uniqueName="2" name="Купоны Дата" queryTableFieldId="2" dataDxfId="45"/>
    <tableColumn id="3" xr3:uid="{178E427E-12F1-44BC-B77F-157132372FE3}" uniqueName="3" name="Купоны Ставка" queryTableFieldId="3" dataDxfId="44"/>
    <tableColumn id="4" xr3:uid="{6AEFD0FA-850E-4B3B-A21B-62F48C5F6EAA}" uniqueName="4" name="Купоны % от   Номинала" queryTableFieldId="4" dataDxfId="43"/>
    <tableColumn id="5" xr3:uid="{017F8302-B437-48CD-94BF-C54B8FDB76EB}" uniqueName="5" name="Купоны Размер   (ден)" queryTableFieldId="5" dataDxfId="42"/>
    <tableColumn id="6" xr3:uid="{30099ECC-55D1-4BB9-BD09-D893EE11B56B}" uniqueName="6" name="Погашение % от   Номинала" queryTableFieldId="6" dataDxfId="41"/>
    <tableColumn id="7" xr3:uid="{8E4F8ADE-7BF2-48A6-BB60-17CF6BB3AFBF}" uniqueName="7" name="Погашение Размер   (ден)" queryTableFieldId="7" dataDxfId="4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DB6D-AA0B-4510-92F7-071442299A0E}">
  <dimension ref="A1:F762"/>
  <sheetViews>
    <sheetView tabSelected="1" workbookViewId="0">
      <selection activeCell="I15" sqref="I15"/>
    </sheetView>
  </sheetViews>
  <sheetFormatPr defaultRowHeight="15.75" x14ac:dyDescent="0.25"/>
  <cols>
    <col min="1" max="1" width="11.375" style="11" bestFit="1" customWidth="1"/>
    <col min="2" max="2" width="6" style="7" bestFit="1" customWidth="1"/>
    <col min="3" max="3" width="9.875" style="5" bestFit="1" customWidth="1"/>
    <col min="4" max="4" width="7" style="7" bestFit="1" customWidth="1"/>
    <col min="5" max="5" width="8.125" style="7" bestFit="1" customWidth="1"/>
    <col min="6" max="6" width="6.875" style="5" bestFit="1" customWidth="1"/>
    <col min="7" max="16384" width="9" style="6"/>
  </cols>
  <sheetData>
    <row r="1" spans="1:6" s="10" customFormat="1" ht="16.5" thickBot="1" x14ac:dyDescent="0.3">
      <c r="A1" s="50" t="s">
        <v>6</v>
      </c>
      <c r="B1" s="51" t="s">
        <v>7</v>
      </c>
      <c r="C1" s="52" t="s">
        <v>8</v>
      </c>
      <c r="D1" s="51" t="s">
        <v>9</v>
      </c>
      <c r="E1" s="51" t="s">
        <v>10</v>
      </c>
      <c r="F1" s="53" t="s">
        <v>11</v>
      </c>
    </row>
    <row r="2" spans="1:6" x14ac:dyDescent="0.25">
      <c r="A2" s="11" t="s">
        <v>12</v>
      </c>
      <c r="B2" s="7" t="s">
        <v>13</v>
      </c>
      <c r="C2" s="8">
        <v>43021</v>
      </c>
      <c r="D2" s="7">
        <v>0</v>
      </c>
      <c r="E2" s="7">
        <v>100.45</v>
      </c>
      <c r="F2" s="12">
        <v>134833</v>
      </c>
    </row>
    <row r="3" spans="1:6" x14ac:dyDescent="0.25">
      <c r="A3" s="11" t="s">
        <v>12</v>
      </c>
      <c r="B3" s="7" t="s">
        <v>13</v>
      </c>
      <c r="C3" s="8">
        <v>43024</v>
      </c>
      <c r="D3" s="7">
        <v>0</v>
      </c>
      <c r="E3" s="7">
        <v>100.59</v>
      </c>
      <c r="F3" s="12">
        <v>214991</v>
      </c>
    </row>
    <row r="4" spans="1:6" x14ac:dyDescent="0.25">
      <c r="A4" s="11" t="s">
        <v>12</v>
      </c>
      <c r="B4" s="7" t="s">
        <v>13</v>
      </c>
      <c r="C4" s="8">
        <v>43025</v>
      </c>
      <c r="D4" s="7">
        <v>0</v>
      </c>
      <c r="E4" s="7">
        <v>100.59</v>
      </c>
      <c r="F4" s="12">
        <v>222290</v>
      </c>
    </row>
    <row r="5" spans="1:6" x14ac:dyDescent="0.25">
      <c r="A5" s="11" t="s">
        <v>12</v>
      </c>
      <c r="B5" s="7" t="s">
        <v>13</v>
      </c>
      <c r="C5" s="8">
        <v>43026</v>
      </c>
      <c r="D5" s="7">
        <v>0</v>
      </c>
      <c r="E5" s="7">
        <v>100.85</v>
      </c>
      <c r="F5" s="12">
        <v>614259</v>
      </c>
    </row>
    <row r="6" spans="1:6" x14ac:dyDescent="0.25">
      <c r="A6" s="11" t="s">
        <v>12</v>
      </c>
      <c r="B6" s="7" t="s">
        <v>13</v>
      </c>
      <c r="C6" s="8">
        <v>43027</v>
      </c>
      <c r="D6" s="7">
        <v>0</v>
      </c>
      <c r="E6" s="7">
        <v>101.05</v>
      </c>
      <c r="F6" s="12">
        <v>61337</v>
      </c>
    </row>
    <row r="7" spans="1:6" x14ac:dyDescent="0.25">
      <c r="A7" s="11" t="s">
        <v>12</v>
      </c>
      <c r="B7" s="7" t="s">
        <v>13</v>
      </c>
      <c r="C7" s="8">
        <v>43028</v>
      </c>
      <c r="D7" s="7">
        <v>0</v>
      </c>
      <c r="E7" s="7">
        <v>101.15</v>
      </c>
      <c r="F7" s="12">
        <v>396479</v>
      </c>
    </row>
    <row r="8" spans="1:6" x14ac:dyDescent="0.25">
      <c r="A8" s="11" t="s">
        <v>12</v>
      </c>
      <c r="B8" s="7" t="s">
        <v>13</v>
      </c>
      <c r="C8" s="8">
        <v>43031</v>
      </c>
      <c r="D8" s="7">
        <v>0</v>
      </c>
      <c r="E8" s="7">
        <v>101.03</v>
      </c>
      <c r="F8" s="12">
        <v>161871</v>
      </c>
    </row>
    <row r="9" spans="1:6" x14ac:dyDescent="0.25">
      <c r="A9" s="11" t="s">
        <v>12</v>
      </c>
      <c r="B9" s="7" t="s">
        <v>13</v>
      </c>
      <c r="C9" s="8">
        <v>43032</v>
      </c>
      <c r="D9" s="7">
        <v>0</v>
      </c>
      <c r="E9" s="7">
        <v>101.09</v>
      </c>
      <c r="F9" s="12">
        <v>67385</v>
      </c>
    </row>
    <row r="10" spans="1:6" x14ac:dyDescent="0.25">
      <c r="A10" s="11" t="s">
        <v>12</v>
      </c>
      <c r="B10" s="7" t="s">
        <v>13</v>
      </c>
      <c r="C10" s="8">
        <v>43033</v>
      </c>
      <c r="D10" s="7">
        <v>0</v>
      </c>
      <c r="E10" s="7">
        <v>101</v>
      </c>
      <c r="F10" s="12">
        <v>107761</v>
      </c>
    </row>
    <row r="11" spans="1:6" x14ac:dyDescent="0.25">
      <c r="A11" s="11" t="s">
        <v>12</v>
      </c>
      <c r="B11" s="7" t="s">
        <v>13</v>
      </c>
      <c r="C11" s="8">
        <v>43034</v>
      </c>
      <c r="D11" s="7">
        <v>0</v>
      </c>
      <c r="E11" s="7">
        <v>101.14</v>
      </c>
      <c r="F11" s="12">
        <v>32939</v>
      </c>
    </row>
    <row r="12" spans="1:6" x14ac:dyDescent="0.25">
      <c r="A12" s="11" t="s">
        <v>12</v>
      </c>
      <c r="B12" s="7" t="s">
        <v>13</v>
      </c>
      <c r="C12" s="8">
        <v>43035</v>
      </c>
      <c r="D12" s="7">
        <v>0</v>
      </c>
      <c r="E12" s="7">
        <v>101.08</v>
      </c>
      <c r="F12" s="12">
        <v>465370</v>
      </c>
    </row>
    <row r="13" spans="1:6" x14ac:dyDescent="0.25">
      <c r="A13" s="11" t="s">
        <v>12</v>
      </c>
      <c r="B13" s="7" t="s">
        <v>13</v>
      </c>
      <c r="C13" s="8">
        <v>43038</v>
      </c>
      <c r="D13" s="7">
        <v>0</v>
      </c>
      <c r="E13" s="7">
        <v>101</v>
      </c>
      <c r="F13" s="12">
        <v>193425</v>
      </c>
    </row>
    <row r="14" spans="1:6" x14ac:dyDescent="0.25">
      <c r="A14" s="11" t="s">
        <v>12</v>
      </c>
      <c r="B14" s="7" t="s">
        <v>13</v>
      </c>
      <c r="C14" s="8">
        <v>43039</v>
      </c>
      <c r="D14" s="7">
        <v>0</v>
      </c>
      <c r="E14" s="7">
        <v>100.98</v>
      </c>
      <c r="F14" s="12">
        <v>300544</v>
      </c>
    </row>
    <row r="15" spans="1:6" x14ac:dyDescent="0.25">
      <c r="A15" s="11" t="s">
        <v>12</v>
      </c>
      <c r="B15" s="7" t="s">
        <v>13</v>
      </c>
      <c r="C15" s="8">
        <v>43040</v>
      </c>
      <c r="D15" s="7">
        <v>0</v>
      </c>
      <c r="E15" s="7">
        <v>101.07</v>
      </c>
      <c r="F15" s="12">
        <v>55443</v>
      </c>
    </row>
    <row r="16" spans="1:6" x14ac:dyDescent="0.25">
      <c r="A16" s="11" t="s">
        <v>12</v>
      </c>
      <c r="B16" s="7" t="s">
        <v>13</v>
      </c>
      <c r="C16" s="8">
        <v>43041</v>
      </c>
      <c r="D16" s="7">
        <v>0</v>
      </c>
      <c r="E16" s="7">
        <v>101.1</v>
      </c>
      <c r="F16" s="12">
        <v>36908</v>
      </c>
    </row>
    <row r="17" spans="1:6" x14ac:dyDescent="0.25">
      <c r="A17" s="11" t="s">
        <v>12</v>
      </c>
      <c r="B17" s="7" t="s">
        <v>13</v>
      </c>
      <c r="C17" s="8">
        <v>43042</v>
      </c>
      <c r="D17" s="7">
        <v>0</v>
      </c>
      <c r="E17" s="7">
        <v>101.24</v>
      </c>
      <c r="F17" s="12">
        <v>5783</v>
      </c>
    </row>
    <row r="18" spans="1:6" x14ac:dyDescent="0.25">
      <c r="A18" s="11" t="s">
        <v>12</v>
      </c>
      <c r="B18" s="7" t="s">
        <v>13</v>
      </c>
      <c r="C18" s="8">
        <v>43046</v>
      </c>
      <c r="D18" s="7">
        <v>0</v>
      </c>
      <c r="E18" s="7">
        <v>101.15</v>
      </c>
      <c r="F18" s="12">
        <v>216386</v>
      </c>
    </row>
    <row r="19" spans="1:6" x14ac:dyDescent="0.25">
      <c r="A19" s="11" t="s">
        <v>12</v>
      </c>
      <c r="B19" s="7" t="s">
        <v>13</v>
      </c>
      <c r="C19" s="8">
        <v>43047</v>
      </c>
      <c r="D19" s="7">
        <v>0</v>
      </c>
      <c r="E19" s="7">
        <v>101.2</v>
      </c>
      <c r="F19" s="12">
        <v>18212</v>
      </c>
    </row>
    <row r="20" spans="1:6" x14ac:dyDescent="0.25">
      <c r="A20" s="11" t="s">
        <v>12</v>
      </c>
      <c r="B20" s="7" t="s">
        <v>13</v>
      </c>
      <c r="C20" s="8">
        <v>43048</v>
      </c>
      <c r="D20" s="7">
        <v>0</v>
      </c>
      <c r="E20" s="7">
        <v>101.17</v>
      </c>
      <c r="F20" s="12">
        <v>72291</v>
      </c>
    </row>
    <row r="21" spans="1:6" x14ac:dyDescent="0.25">
      <c r="A21" s="11" t="s">
        <v>12</v>
      </c>
      <c r="B21" s="7" t="s">
        <v>13</v>
      </c>
      <c r="C21" s="8">
        <v>43049</v>
      </c>
      <c r="D21" s="7">
        <v>0</v>
      </c>
      <c r="E21" s="7">
        <v>101.16</v>
      </c>
      <c r="F21" s="12">
        <v>46533</v>
      </c>
    </row>
    <row r="22" spans="1:6" x14ac:dyDescent="0.25">
      <c r="A22" s="11" t="s">
        <v>12</v>
      </c>
      <c r="B22" s="7" t="s">
        <v>13</v>
      </c>
      <c r="C22" s="8">
        <v>43052</v>
      </c>
      <c r="D22" s="7">
        <v>0</v>
      </c>
      <c r="E22" s="7">
        <v>101.15</v>
      </c>
      <c r="F22" s="12">
        <v>37338</v>
      </c>
    </row>
    <row r="23" spans="1:6" x14ac:dyDescent="0.25">
      <c r="A23" s="11" t="s">
        <v>12</v>
      </c>
      <c r="B23" s="7" t="s">
        <v>13</v>
      </c>
      <c r="C23" s="8">
        <v>43053</v>
      </c>
      <c r="D23" s="7">
        <v>0</v>
      </c>
      <c r="E23" s="7">
        <v>101.09</v>
      </c>
      <c r="F23" s="12">
        <v>12164</v>
      </c>
    </row>
    <row r="24" spans="1:6" x14ac:dyDescent="0.25">
      <c r="A24" s="11" t="s">
        <v>12</v>
      </c>
      <c r="B24" s="7" t="s">
        <v>13</v>
      </c>
      <c r="C24" s="8">
        <v>43054</v>
      </c>
      <c r="D24" s="7">
        <v>0</v>
      </c>
      <c r="E24" s="7">
        <v>100.9</v>
      </c>
      <c r="F24" s="12">
        <v>57039</v>
      </c>
    </row>
    <row r="25" spans="1:6" x14ac:dyDescent="0.25">
      <c r="A25" s="11" t="s">
        <v>12</v>
      </c>
      <c r="B25" s="7" t="s">
        <v>13</v>
      </c>
      <c r="C25" s="8">
        <v>43055</v>
      </c>
      <c r="D25" s="7">
        <v>0</v>
      </c>
      <c r="E25" s="7">
        <v>101.09</v>
      </c>
      <c r="F25" s="12">
        <v>57354</v>
      </c>
    </row>
    <row r="26" spans="1:6" x14ac:dyDescent="0.25">
      <c r="A26" s="11" t="s">
        <v>12</v>
      </c>
      <c r="B26" s="7" t="s">
        <v>13</v>
      </c>
      <c r="C26" s="8">
        <v>43056</v>
      </c>
      <c r="D26" s="7">
        <v>0</v>
      </c>
      <c r="E26" s="7">
        <v>101.07</v>
      </c>
      <c r="F26" s="12">
        <v>83299</v>
      </c>
    </row>
    <row r="27" spans="1:6" x14ac:dyDescent="0.25">
      <c r="A27" s="11" t="s">
        <v>12</v>
      </c>
      <c r="B27" s="7" t="s">
        <v>13</v>
      </c>
      <c r="C27" s="8">
        <v>43059</v>
      </c>
      <c r="D27" s="7">
        <v>0</v>
      </c>
      <c r="E27" s="7">
        <v>101</v>
      </c>
      <c r="F27" s="12">
        <v>40561</v>
      </c>
    </row>
    <row r="28" spans="1:6" x14ac:dyDescent="0.25">
      <c r="A28" s="11" t="s">
        <v>12</v>
      </c>
      <c r="B28" s="7" t="s">
        <v>13</v>
      </c>
      <c r="C28" s="8">
        <v>43060</v>
      </c>
      <c r="D28" s="7">
        <v>0</v>
      </c>
      <c r="E28" s="7">
        <v>101</v>
      </c>
      <c r="F28" s="12">
        <v>20228</v>
      </c>
    </row>
    <row r="29" spans="1:6" x14ac:dyDescent="0.25">
      <c r="A29" s="11" t="s">
        <v>12</v>
      </c>
      <c r="B29" s="7" t="s">
        <v>13</v>
      </c>
      <c r="C29" s="8">
        <v>43061</v>
      </c>
      <c r="D29" s="7">
        <v>0</v>
      </c>
      <c r="E29" s="7">
        <v>101.04</v>
      </c>
      <c r="F29" s="12">
        <v>31174</v>
      </c>
    </row>
    <row r="30" spans="1:6" x14ac:dyDescent="0.25">
      <c r="A30" s="11" t="s">
        <v>12</v>
      </c>
      <c r="B30" s="7" t="s">
        <v>13</v>
      </c>
      <c r="C30" s="8">
        <v>43062</v>
      </c>
      <c r="D30" s="7">
        <v>0</v>
      </c>
      <c r="E30" s="7">
        <v>101.02</v>
      </c>
      <c r="F30" s="12">
        <v>31109</v>
      </c>
    </row>
    <row r="31" spans="1:6" x14ac:dyDescent="0.25">
      <c r="A31" s="11" t="s">
        <v>12</v>
      </c>
      <c r="B31" s="7" t="s">
        <v>13</v>
      </c>
      <c r="C31" s="8">
        <v>43063</v>
      </c>
      <c r="D31" s="7">
        <v>0</v>
      </c>
      <c r="E31" s="7">
        <v>101</v>
      </c>
      <c r="F31" s="12">
        <v>13930</v>
      </c>
    </row>
    <row r="32" spans="1:6" x14ac:dyDescent="0.25">
      <c r="A32" s="11" t="s">
        <v>12</v>
      </c>
      <c r="B32" s="7" t="s">
        <v>13</v>
      </c>
      <c r="C32" s="8">
        <v>43066</v>
      </c>
      <c r="D32" s="7">
        <v>0</v>
      </c>
      <c r="E32" s="7">
        <v>101</v>
      </c>
      <c r="F32" s="12">
        <v>61511</v>
      </c>
    </row>
    <row r="33" spans="1:6" x14ac:dyDescent="0.25">
      <c r="A33" s="11" t="s">
        <v>12</v>
      </c>
      <c r="B33" s="7" t="s">
        <v>13</v>
      </c>
      <c r="C33" s="8">
        <v>43067</v>
      </c>
      <c r="D33" s="7">
        <v>0</v>
      </c>
      <c r="E33" s="7">
        <v>101.03</v>
      </c>
      <c r="F33" s="12">
        <v>25039</v>
      </c>
    </row>
    <row r="34" spans="1:6" x14ac:dyDescent="0.25">
      <c r="A34" s="11" t="s">
        <v>12</v>
      </c>
      <c r="B34" s="7" t="s">
        <v>13</v>
      </c>
      <c r="C34" s="8">
        <v>43068</v>
      </c>
      <c r="D34" s="7">
        <v>0</v>
      </c>
      <c r="E34" s="7">
        <v>101</v>
      </c>
      <c r="F34" s="12">
        <v>57264</v>
      </c>
    </row>
    <row r="35" spans="1:6" x14ac:dyDescent="0.25">
      <c r="A35" s="11" t="s">
        <v>12</v>
      </c>
      <c r="B35" s="7" t="s">
        <v>13</v>
      </c>
      <c r="C35" s="8">
        <v>43069</v>
      </c>
      <c r="D35" s="7">
        <v>0</v>
      </c>
      <c r="E35" s="7">
        <v>100.99</v>
      </c>
      <c r="F35" s="12">
        <v>38143</v>
      </c>
    </row>
    <row r="36" spans="1:6" x14ac:dyDescent="0.25">
      <c r="A36" s="11" t="s">
        <v>12</v>
      </c>
      <c r="B36" s="7" t="s">
        <v>13</v>
      </c>
      <c r="C36" s="8">
        <v>43070</v>
      </c>
      <c r="D36" s="7">
        <v>0</v>
      </c>
      <c r="E36" s="7">
        <v>101</v>
      </c>
      <c r="F36" s="12">
        <v>33727</v>
      </c>
    </row>
    <row r="37" spans="1:6" x14ac:dyDescent="0.25">
      <c r="A37" s="11" t="s">
        <v>12</v>
      </c>
      <c r="B37" s="7" t="s">
        <v>13</v>
      </c>
      <c r="C37" s="8">
        <v>43073</v>
      </c>
      <c r="D37" s="7">
        <v>0</v>
      </c>
      <c r="E37" s="7">
        <v>101.02</v>
      </c>
      <c r="F37" s="12">
        <v>40311</v>
      </c>
    </row>
    <row r="38" spans="1:6" x14ac:dyDescent="0.25">
      <c r="A38" s="11" t="s">
        <v>12</v>
      </c>
      <c r="B38" s="7" t="s">
        <v>13</v>
      </c>
      <c r="C38" s="8">
        <v>43074</v>
      </c>
      <c r="D38" s="7">
        <v>0</v>
      </c>
      <c r="E38" s="7">
        <v>100.86</v>
      </c>
      <c r="F38" s="12">
        <v>36868</v>
      </c>
    </row>
    <row r="39" spans="1:6" x14ac:dyDescent="0.25">
      <c r="A39" s="11" t="s">
        <v>12</v>
      </c>
      <c r="B39" s="7" t="s">
        <v>13</v>
      </c>
      <c r="C39" s="8">
        <v>43075</v>
      </c>
      <c r="D39" s="7">
        <v>0</v>
      </c>
      <c r="E39" s="7">
        <v>101</v>
      </c>
      <c r="F39" s="12">
        <v>21153</v>
      </c>
    </row>
    <row r="40" spans="1:6" x14ac:dyDescent="0.25">
      <c r="A40" s="11" t="s">
        <v>12</v>
      </c>
      <c r="B40" s="7" t="s">
        <v>13</v>
      </c>
      <c r="C40" s="8">
        <v>43076</v>
      </c>
      <c r="D40" s="7">
        <v>0</v>
      </c>
      <c r="E40" s="7">
        <v>101.2</v>
      </c>
      <c r="F40" s="12">
        <v>74011</v>
      </c>
    </row>
    <row r="41" spans="1:6" x14ac:dyDescent="0.25">
      <c r="A41" s="11" t="s">
        <v>12</v>
      </c>
      <c r="B41" s="7" t="s">
        <v>13</v>
      </c>
      <c r="C41" s="8">
        <v>43077</v>
      </c>
      <c r="D41" s="7">
        <v>0</v>
      </c>
      <c r="E41" s="7">
        <v>101.3</v>
      </c>
      <c r="F41" s="12">
        <v>37256</v>
      </c>
    </row>
    <row r="42" spans="1:6" x14ac:dyDescent="0.25">
      <c r="A42" s="11" t="s">
        <v>12</v>
      </c>
      <c r="B42" s="7" t="s">
        <v>13</v>
      </c>
      <c r="C42" s="8">
        <v>43080</v>
      </c>
      <c r="D42" s="7">
        <v>0</v>
      </c>
      <c r="E42" s="7">
        <v>101.2</v>
      </c>
      <c r="F42" s="12">
        <v>20465</v>
      </c>
    </row>
    <row r="43" spans="1:6" x14ac:dyDescent="0.25">
      <c r="A43" s="11" t="s">
        <v>12</v>
      </c>
      <c r="B43" s="7" t="s">
        <v>13</v>
      </c>
      <c r="C43" s="8">
        <v>43081</v>
      </c>
      <c r="D43" s="7">
        <v>0</v>
      </c>
      <c r="E43" s="7">
        <v>101.2</v>
      </c>
      <c r="F43" s="12">
        <v>29618</v>
      </c>
    </row>
    <row r="44" spans="1:6" x14ac:dyDescent="0.25">
      <c r="A44" s="11" t="s">
        <v>12</v>
      </c>
      <c r="B44" s="7" t="s">
        <v>13</v>
      </c>
      <c r="C44" s="8">
        <v>43082</v>
      </c>
      <c r="D44" s="7">
        <v>0</v>
      </c>
      <c r="E44" s="7">
        <v>101.25</v>
      </c>
      <c r="F44" s="12">
        <v>31156</v>
      </c>
    </row>
    <row r="45" spans="1:6" x14ac:dyDescent="0.25">
      <c r="A45" s="11" t="s">
        <v>12</v>
      </c>
      <c r="B45" s="7" t="s">
        <v>13</v>
      </c>
      <c r="C45" s="8">
        <v>43083</v>
      </c>
      <c r="D45" s="7">
        <v>0</v>
      </c>
      <c r="E45" s="7">
        <v>101.35</v>
      </c>
      <c r="F45" s="12">
        <v>74938</v>
      </c>
    </row>
    <row r="46" spans="1:6" x14ac:dyDescent="0.25">
      <c r="A46" s="11" t="s">
        <v>12</v>
      </c>
      <c r="B46" s="7" t="s">
        <v>13</v>
      </c>
      <c r="C46" s="8">
        <v>43084</v>
      </c>
      <c r="D46" s="7">
        <v>0</v>
      </c>
      <c r="E46" s="7">
        <v>101.4</v>
      </c>
      <c r="F46" s="12">
        <v>25468</v>
      </c>
    </row>
    <row r="47" spans="1:6" x14ac:dyDescent="0.25">
      <c r="A47" s="11" t="s">
        <v>12</v>
      </c>
      <c r="B47" s="7" t="s">
        <v>13</v>
      </c>
      <c r="C47" s="8">
        <v>43087</v>
      </c>
      <c r="D47" s="7">
        <v>0</v>
      </c>
      <c r="E47" s="7">
        <v>101.7</v>
      </c>
      <c r="F47" s="12">
        <v>37901</v>
      </c>
    </row>
    <row r="48" spans="1:6" x14ac:dyDescent="0.25">
      <c r="A48" s="11" t="s">
        <v>12</v>
      </c>
      <c r="B48" s="7" t="s">
        <v>13</v>
      </c>
      <c r="C48" s="8">
        <v>43088</v>
      </c>
      <c r="D48" s="7">
        <v>0</v>
      </c>
      <c r="E48" s="7">
        <v>101.87</v>
      </c>
      <c r="F48" s="12">
        <v>119085</v>
      </c>
    </row>
    <row r="49" spans="1:6" x14ac:dyDescent="0.25">
      <c r="A49" s="11" t="s">
        <v>12</v>
      </c>
      <c r="B49" s="7" t="s">
        <v>13</v>
      </c>
      <c r="C49" s="8">
        <v>43089</v>
      </c>
      <c r="D49" s="7">
        <v>0</v>
      </c>
      <c r="E49" s="7">
        <v>101.5</v>
      </c>
      <c r="F49" s="12">
        <v>58900</v>
      </c>
    </row>
    <row r="50" spans="1:6" x14ac:dyDescent="0.25">
      <c r="A50" s="11" t="s">
        <v>12</v>
      </c>
      <c r="B50" s="7" t="s">
        <v>13</v>
      </c>
      <c r="C50" s="8">
        <v>43090</v>
      </c>
      <c r="D50" s="7">
        <v>0</v>
      </c>
      <c r="E50" s="7">
        <v>101.9</v>
      </c>
      <c r="F50" s="12">
        <v>24077</v>
      </c>
    </row>
    <row r="51" spans="1:6" x14ac:dyDescent="0.25">
      <c r="A51" s="11" t="s">
        <v>12</v>
      </c>
      <c r="B51" s="7" t="s">
        <v>13</v>
      </c>
      <c r="C51" s="8">
        <v>43091</v>
      </c>
      <c r="D51" s="7">
        <v>0</v>
      </c>
      <c r="E51" s="7">
        <v>101.85</v>
      </c>
      <c r="F51" s="12">
        <v>42231</v>
      </c>
    </row>
    <row r="52" spans="1:6" x14ac:dyDescent="0.25">
      <c r="A52" s="11" t="s">
        <v>12</v>
      </c>
      <c r="B52" s="7" t="s">
        <v>13</v>
      </c>
      <c r="C52" s="8">
        <v>43094</v>
      </c>
      <c r="D52" s="7">
        <v>0</v>
      </c>
      <c r="E52" s="7">
        <v>101.9</v>
      </c>
      <c r="F52" s="12">
        <v>46222</v>
      </c>
    </row>
    <row r="53" spans="1:6" x14ac:dyDescent="0.25">
      <c r="A53" s="11" t="s">
        <v>12</v>
      </c>
      <c r="B53" s="7" t="s">
        <v>13</v>
      </c>
      <c r="C53" s="8">
        <v>43095</v>
      </c>
      <c r="D53" s="7">
        <v>0</v>
      </c>
      <c r="E53" s="7">
        <v>101.87</v>
      </c>
      <c r="F53" s="12">
        <v>117904</v>
      </c>
    </row>
    <row r="54" spans="1:6" x14ac:dyDescent="0.25">
      <c r="A54" s="11" t="s">
        <v>12</v>
      </c>
      <c r="B54" s="7" t="s">
        <v>13</v>
      </c>
      <c r="C54" s="8">
        <v>43096</v>
      </c>
      <c r="D54" s="7">
        <v>0</v>
      </c>
      <c r="E54" s="7">
        <v>101.85</v>
      </c>
      <c r="F54" s="12">
        <v>29405</v>
      </c>
    </row>
    <row r="55" spans="1:6" x14ac:dyDescent="0.25">
      <c r="A55" s="11" t="s">
        <v>12</v>
      </c>
      <c r="B55" s="7" t="s">
        <v>13</v>
      </c>
      <c r="C55" s="8">
        <v>43097</v>
      </c>
      <c r="D55" s="7">
        <v>0</v>
      </c>
      <c r="E55" s="7">
        <v>101.9</v>
      </c>
      <c r="F55" s="12">
        <v>241003</v>
      </c>
    </row>
    <row r="56" spans="1:6" x14ac:dyDescent="0.25">
      <c r="A56" s="11" t="s">
        <v>12</v>
      </c>
      <c r="B56" s="7" t="s">
        <v>13</v>
      </c>
      <c r="C56" s="8">
        <v>43098</v>
      </c>
      <c r="D56" s="7">
        <v>0</v>
      </c>
      <c r="E56" s="7">
        <v>101.99</v>
      </c>
      <c r="F56" s="12">
        <v>137458</v>
      </c>
    </row>
    <row r="57" spans="1:6" x14ac:dyDescent="0.25">
      <c r="A57" s="11" t="s">
        <v>12</v>
      </c>
      <c r="B57" s="7" t="s">
        <v>13</v>
      </c>
      <c r="C57" s="8">
        <v>43103</v>
      </c>
      <c r="D57" s="7">
        <v>0</v>
      </c>
      <c r="E57" s="7">
        <v>101.93</v>
      </c>
      <c r="F57" s="12">
        <v>203</v>
      </c>
    </row>
    <row r="58" spans="1:6" x14ac:dyDescent="0.25">
      <c r="A58" s="11" t="s">
        <v>12</v>
      </c>
      <c r="B58" s="7" t="s">
        <v>13</v>
      </c>
      <c r="C58" s="8">
        <v>43104</v>
      </c>
      <c r="D58" s="7">
        <v>0</v>
      </c>
      <c r="E58" s="7">
        <v>102.26</v>
      </c>
      <c r="F58" s="12">
        <v>167</v>
      </c>
    </row>
    <row r="59" spans="1:6" x14ac:dyDescent="0.25">
      <c r="A59" s="11" t="s">
        <v>12</v>
      </c>
      <c r="B59" s="7" t="s">
        <v>13</v>
      </c>
      <c r="C59" s="8">
        <v>43105</v>
      </c>
      <c r="D59" s="7">
        <v>0</v>
      </c>
      <c r="E59" s="7">
        <v>102.18</v>
      </c>
      <c r="F59" s="12">
        <v>1064</v>
      </c>
    </row>
    <row r="60" spans="1:6" x14ac:dyDescent="0.25">
      <c r="A60" s="11" t="s">
        <v>12</v>
      </c>
      <c r="B60" s="7" t="s">
        <v>13</v>
      </c>
      <c r="C60" s="8">
        <v>43109</v>
      </c>
      <c r="D60" s="7">
        <v>0</v>
      </c>
      <c r="E60" s="7">
        <v>102.2</v>
      </c>
      <c r="F60" s="12">
        <v>2336</v>
      </c>
    </row>
    <row r="61" spans="1:6" x14ac:dyDescent="0.25">
      <c r="A61" s="11" t="s">
        <v>12</v>
      </c>
      <c r="B61" s="7" t="s">
        <v>13</v>
      </c>
      <c r="C61" s="8">
        <v>43110</v>
      </c>
      <c r="D61" s="7">
        <v>0</v>
      </c>
      <c r="E61" s="7">
        <v>102.25</v>
      </c>
      <c r="F61" s="12">
        <v>66748</v>
      </c>
    </row>
    <row r="62" spans="1:6" x14ac:dyDescent="0.25">
      <c r="A62" s="11" t="s">
        <v>12</v>
      </c>
      <c r="B62" s="7" t="s">
        <v>13</v>
      </c>
      <c r="C62" s="8">
        <v>43111</v>
      </c>
      <c r="D62" s="7">
        <v>0</v>
      </c>
      <c r="E62" s="7">
        <v>101.99</v>
      </c>
      <c r="F62" s="12">
        <v>218924</v>
      </c>
    </row>
    <row r="63" spans="1:6" x14ac:dyDescent="0.25">
      <c r="A63" s="11" t="s">
        <v>12</v>
      </c>
      <c r="B63" s="7" t="s">
        <v>13</v>
      </c>
      <c r="C63" s="8">
        <v>43112</v>
      </c>
      <c r="D63" s="7">
        <v>0</v>
      </c>
      <c r="E63" s="7">
        <v>101.99</v>
      </c>
      <c r="F63" s="12">
        <v>29000</v>
      </c>
    </row>
    <row r="64" spans="1:6" x14ac:dyDescent="0.25">
      <c r="A64" s="11" t="s">
        <v>12</v>
      </c>
      <c r="B64" s="7" t="s">
        <v>13</v>
      </c>
      <c r="C64" s="8">
        <v>43115</v>
      </c>
      <c r="D64" s="7">
        <v>0</v>
      </c>
      <c r="E64" s="7">
        <v>101.98</v>
      </c>
      <c r="F64" s="12">
        <v>18118</v>
      </c>
    </row>
    <row r="65" spans="1:6" x14ac:dyDescent="0.25">
      <c r="A65" s="11" t="s">
        <v>12</v>
      </c>
      <c r="B65" s="7" t="s">
        <v>13</v>
      </c>
      <c r="C65" s="8">
        <v>43116</v>
      </c>
      <c r="D65" s="7">
        <v>0</v>
      </c>
      <c r="E65" s="7">
        <v>101.99</v>
      </c>
      <c r="F65" s="12">
        <v>11077</v>
      </c>
    </row>
    <row r="66" spans="1:6" x14ac:dyDescent="0.25">
      <c r="A66" s="11" t="s">
        <v>12</v>
      </c>
      <c r="B66" s="7" t="s">
        <v>13</v>
      </c>
      <c r="C66" s="8">
        <v>43117</v>
      </c>
      <c r="D66" s="7">
        <v>0</v>
      </c>
      <c r="E66" s="7">
        <v>102</v>
      </c>
      <c r="F66" s="12">
        <v>75959</v>
      </c>
    </row>
    <row r="67" spans="1:6" x14ac:dyDescent="0.25">
      <c r="A67" s="11" t="s">
        <v>12</v>
      </c>
      <c r="B67" s="7" t="s">
        <v>13</v>
      </c>
      <c r="C67" s="8">
        <v>43118</v>
      </c>
      <c r="D67" s="7">
        <v>0</v>
      </c>
      <c r="E67" s="7">
        <v>101.99</v>
      </c>
      <c r="F67" s="12">
        <v>23184</v>
      </c>
    </row>
    <row r="68" spans="1:6" x14ac:dyDescent="0.25">
      <c r="A68" s="11" t="s">
        <v>12</v>
      </c>
      <c r="B68" s="7" t="s">
        <v>13</v>
      </c>
      <c r="C68" s="8">
        <v>43119</v>
      </c>
      <c r="D68" s="7">
        <v>0</v>
      </c>
      <c r="E68" s="7">
        <v>102</v>
      </c>
      <c r="F68" s="12">
        <v>10475</v>
      </c>
    </row>
    <row r="69" spans="1:6" x14ac:dyDescent="0.25">
      <c r="A69" s="11" t="s">
        <v>12</v>
      </c>
      <c r="B69" s="7" t="s">
        <v>13</v>
      </c>
      <c r="C69" s="8">
        <v>43122</v>
      </c>
      <c r="D69" s="7">
        <v>0</v>
      </c>
      <c r="E69" s="7">
        <v>101.99</v>
      </c>
      <c r="F69" s="12">
        <v>31779</v>
      </c>
    </row>
    <row r="70" spans="1:6" x14ac:dyDescent="0.25">
      <c r="A70" s="11" t="s">
        <v>12</v>
      </c>
      <c r="B70" s="7" t="s">
        <v>13</v>
      </c>
      <c r="C70" s="8">
        <v>43123</v>
      </c>
      <c r="D70" s="7">
        <v>0</v>
      </c>
      <c r="E70" s="7">
        <v>101.97</v>
      </c>
      <c r="F70" s="12">
        <v>45559</v>
      </c>
    </row>
    <row r="71" spans="1:6" x14ac:dyDescent="0.25">
      <c r="A71" s="11" t="s">
        <v>12</v>
      </c>
      <c r="B71" s="7" t="s">
        <v>13</v>
      </c>
      <c r="C71" s="8">
        <v>43124</v>
      </c>
      <c r="D71" s="7">
        <v>0</v>
      </c>
      <c r="E71" s="7">
        <v>102</v>
      </c>
      <c r="F71" s="12">
        <v>54811</v>
      </c>
    </row>
    <row r="72" spans="1:6" x14ac:dyDescent="0.25">
      <c r="A72" s="11" t="s">
        <v>12</v>
      </c>
      <c r="B72" s="7" t="s">
        <v>13</v>
      </c>
      <c r="C72" s="8">
        <v>43125</v>
      </c>
      <c r="D72" s="7">
        <v>0</v>
      </c>
      <c r="E72" s="7">
        <v>102</v>
      </c>
      <c r="F72" s="12">
        <v>31976</v>
      </c>
    </row>
    <row r="73" spans="1:6" x14ac:dyDescent="0.25">
      <c r="A73" s="11" t="s">
        <v>12</v>
      </c>
      <c r="B73" s="7" t="s">
        <v>13</v>
      </c>
      <c r="C73" s="8">
        <v>43126</v>
      </c>
      <c r="D73" s="7">
        <v>0</v>
      </c>
      <c r="E73" s="7">
        <v>101.99</v>
      </c>
      <c r="F73" s="12">
        <v>50815</v>
      </c>
    </row>
    <row r="74" spans="1:6" x14ac:dyDescent="0.25">
      <c r="A74" s="11" t="s">
        <v>12</v>
      </c>
      <c r="B74" s="7" t="s">
        <v>13</v>
      </c>
      <c r="C74" s="8">
        <v>43129</v>
      </c>
      <c r="D74" s="7">
        <v>0</v>
      </c>
      <c r="E74" s="7">
        <v>102</v>
      </c>
      <c r="F74" s="12">
        <v>45148</v>
      </c>
    </row>
    <row r="75" spans="1:6" x14ac:dyDescent="0.25">
      <c r="A75" s="11" t="s">
        <v>12</v>
      </c>
      <c r="B75" s="7" t="s">
        <v>13</v>
      </c>
      <c r="C75" s="8">
        <v>43130</v>
      </c>
      <c r="D75" s="7">
        <v>0</v>
      </c>
      <c r="E75" s="7">
        <v>102.22</v>
      </c>
      <c r="F75" s="12">
        <v>21195</v>
      </c>
    </row>
    <row r="76" spans="1:6" x14ac:dyDescent="0.25">
      <c r="A76" s="11" t="s">
        <v>12</v>
      </c>
      <c r="B76" s="7" t="s">
        <v>13</v>
      </c>
      <c r="C76" s="8">
        <v>43131</v>
      </c>
      <c r="D76" s="7">
        <v>0</v>
      </c>
      <c r="E76" s="7">
        <v>102.2</v>
      </c>
      <c r="F76" s="12">
        <v>422862</v>
      </c>
    </row>
    <row r="77" spans="1:6" x14ac:dyDescent="0.25">
      <c r="A77" s="11" t="s">
        <v>12</v>
      </c>
      <c r="B77" s="7" t="s">
        <v>13</v>
      </c>
      <c r="C77" s="8">
        <v>43132</v>
      </c>
      <c r="D77" s="7">
        <v>0</v>
      </c>
      <c r="E77" s="7">
        <v>102.5</v>
      </c>
      <c r="F77" s="12">
        <v>121345</v>
      </c>
    </row>
    <row r="78" spans="1:6" x14ac:dyDescent="0.25">
      <c r="A78" s="11" t="s">
        <v>12</v>
      </c>
      <c r="B78" s="7" t="s">
        <v>13</v>
      </c>
      <c r="C78" s="8">
        <v>43133</v>
      </c>
      <c r="D78" s="7">
        <v>0</v>
      </c>
      <c r="E78" s="7">
        <v>102.7</v>
      </c>
      <c r="F78" s="12">
        <v>51042</v>
      </c>
    </row>
    <row r="79" spans="1:6" x14ac:dyDescent="0.25">
      <c r="A79" s="11" t="s">
        <v>12</v>
      </c>
      <c r="B79" s="7" t="s">
        <v>13</v>
      </c>
      <c r="C79" s="8">
        <v>43136</v>
      </c>
      <c r="D79" s="7">
        <v>0</v>
      </c>
      <c r="E79" s="7">
        <v>102.77</v>
      </c>
      <c r="F79" s="12">
        <v>35248</v>
      </c>
    </row>
    <row r="80" spans="1:6" x14ac:dyDescent="0.25">
      <c r="A80" s="11" t="s">
        <v>12</v>
      </c>
      <c r="B80" s="7" t="s">
        <v>13</v>
      </c>
      <c r="C80" s="8">
        <v>43137</v>
      </c>
      <c r="D80" s="7">
        <v>0</v>
      </c>
      <c r="E80" s="7">
        <v>102.7</v>
      </c>
      <c r="F80" s="12">
        <v>23370</v>
      </c>
    </row>
    <row r="81" spans="1:6" x14ac:dyDescent="0.25">
      <c r="A81" s="11" t="s">
        <v>12</v>
      </c>
      <c r="B81" s="7" t="s">
        <v>13</v>
      </c>
      <c r="C81" s="8">
        <v>43138</v>
      </c>
      <c r="D81" s="7">
        <v>0</v>
      </c>
      <c r="E81" s="7">
        <v>102.7</v>
      </c>
      <c r="F81" s="12">
        <v>35489</v>
      </c>
    </row>
    <row r="82" spans="1:6" x14ac:dyDescent="0.25">
      <c r="A82" s="11" t="s">
        <v>12</v>
      </c>
      <c r="B82" s="7" t="s">
        <v>13</v>
      </c>
      <c r="C82" s="8">
        <v>43139</v>
      </c>
      <c r="D82" s="7">
        <v>0</v>
      </c>
      <c r="E82" s="7">
        <v>102.54</v>
      </c>
      <c r="F82" s="12">
        <v>8705</v>
      </c>
    </row>
    <row r="83" spans="1:6" x14ac:dyDescent="0.25">
      <c r="A83" s="11" t="s">
        <v>12</v>
      </c>
      <c r="B83" s="7" t="s">
        <v>13</v>
      </c>
      <c r="C83" s="8">
        <v>43140</v>
      </c>
      <c r="D83" s="7">
        <v>0</v>
      </c>
      <c r="E83" s="7">
        <v>102.7</v>
      </c>
      <c r="F83" s="12">
        <v>52457</v>
      </c>
    </row>
    <row r="84" spans="1:6" x14ac:dyDescent="0.25">
      <c r="A84" s="11" t="s">
        <v>12</v>
      </c>
      <c r="B84" s="7" t="s">
        <v>13</v>
      </c>
      <c r="C84" s="8">
        <v>43143</v>
      </c>
      <c r="D84" s="7">
        <v>0</v>
      </c>
      <c r="E84" s="7">
        <v>104.2</v>
      </c>
      <c r="F84" s="12">
        <v>18432</v>
      </c>
    </row>
    <row r="85" spans="1:6" x14ac:dyDescent="0.25">
      <c r="A85" s="11" t="s">
        <v>12</v>
      </c>
      <c r="B85" s="7" t="s">
        <v>13</v>
      </c>
      <c r="C85" s="8">
        <v>43144</v>
      </c>
      <c r="D85" s="7">
        <v>0</v>
      </c>
      <c r="E85" s="7">
        <v>103</v>
      </c>
      <c r="F85" s="12">
        <v>17934</v>
      </c>
    </row>
    <row r="86" spans="1:6" x14ac:dyDescent="0.25">
      <c r="A86" s="11" t="s">
        <v>12</v>
      </c>
      <c r="B86" s="7" t="s">
        <v>13</v>
      </c>
      <c r="C86" s="8">
        <v>43145</v>
      </c>
      <c r="D86" s="7">
        <v>0</v>
      </c>
      <c r="E86" s="7">
        <v>102.8</v>
      </c>
      <c r="F86" s="12">
        <v>8253</v>
      </c>
    </row>
    <row r="87" spans="1:6" x14ac:dyDescent="0.25">
      <c r="A87" s="11" t="s">
        <v>12</v>
      </c>
      <c r="B87" s="7" t="s">
        <v>13</v>
      </c>
      <c r="C87" s="8">
        <v>43146</v>
      </c>
      <c r="D87" s="7">
        <v>0</v>
      </c>
      <c r="E87" s="7">
        <v>102.78</v>
      </c>
      <c r="F87" s="12">
        <v>4282</v>
      </c>
    </row>
    <row r="88" spans="1:6" x14ac:dyDescent="0.25">
      <c r="A88" s="11" t="s">
        <v>12</v>
      </c>
      <c r="B88" s="7" t="s">
        <v>13</v>
      </c>
      <c r="C88" s="8">
        <v>43147</v>
      </c>
      <c r="D88" s="7">
        <v>0</v>
      </c>
      <c r="E88" s="7">
        <v>103</v>
      </c>
      <c r="F88" s="12">
        <v>9068</v>
      </c>
    </row>
    <row r="89" spans="1:6" x14ac:dyDescent="0.25">
      <c r="A89" s="11" t="s">
        <v>12</v>
      </c>
      <c r="B89" s="7" t="s">
        <v>13</v>
      </c>
      <c r="C89" s="8">
        <v>43150</v>
      </c>
      <c r="D89" s="7">
        <v>0</v>
      </c>
      <c r="E89" s="7">
        <v>102.88</v>
      </c>
      <c r="F89" s="12">
        <v>16205</v>
      </c>
    </row>
    <row r="90" spans="1:6" x14ac:dyDescent="0.25">
      <c r="A90" s="11" t="s">
        <v>12</v>
      </c>
      <c r="B90" s="7" t="s">
        <v>13</v>
      </c>
      <c r="C90" s="8">
        <v>43151</v>
      </c>
      <c r="D90" s="7">
        <v>0</v>
      </c>
      <c r="E90" s="7">
        <v>102.8</v>
      </c>
      <c r="F90" s="12">
        <v>3919</v>
      </c>
    </row>
    <row r="91" spans="1:6" x14ac:dyDescent="0.25">
      <c r="A91" s="11" t="s">
        <v>12</v>
      </c>
      <c r="B91" s="7" t="s">
        <v>13</v>
      </c>
      <c r="C91" s="8">
        <v>43152</v>
      </c>
      <c r="D91" s="7">
        <v>0</v>
      </c>
      <c r="E91" s="7">
        <v>102.85</v>
      </c>
      <c r="F91" s="12">
        <v>1008</v>
      </c>
    </row>
    <row r="92" spans="1:6" x14ac:dyDescent="0.25">
      <c r="A92" s="11" t="s">
        <v>12</v>
      </c>
      <c r="B92" s="7" t="s">
        <v>13</v>
      </c>
      <c r="C92" s="8">
        <v>43153</v>
      </c>
      <c r="D92" s="7">
        <v>0</v>
      </c>
      <c r="E92" s="7">
        <v>102.89</v>
      </c>
      <c r="F92" s="12">
        <v>2941</v>
      </c>
    </row>
    <row r="93" spans="1:6" x14ac:dyDescent="0.25">
      <c r="A93" s="11" t="s">
        <v>12</v>
      </c>
      <c r="B93" s="7" t="s">
        <v>13</v>
      </c>
      <c r="C93" s="8">
        <v>43157</v>
      </c>
      <c r="D93" s="7">
        <v>0</v>
      </c>
      <c r="E93" s="7">
        <v>103</v>
      </c>
      <c r="F93" s="12">
        <v>33034</v>
      </c>
    </row>
    <row r="94" spans="1:6" x14ac:dyDescent="0.25">
      <c r="A94" s="11" t="s">
        <v>12</v>
      </c>
      <c r="B94" s="7" t="s">
        <v>13</v>
      </c>
      <c r="C94" s="8">
        <v>43158</v>
      </c>
      <c r="D94" s="7">
        <v>0</v>
      </c>
      <c r="E94" s="7">
        <v>102.5</v>
      </c>
      <c r="F94" s="12">
        <v>50610</v>
      </c>
    </row>
    <row r="95" spans="1:6" x14ac:dyDescent="0.25">
      <c r="A95" s="11" t="s">
        <v>12</v>
      </c>
      <c r="B95" s="7" t="s">
        <v>13</v>
      </c>
      <c r="C95" s="8">
        <v>43159</v>
      </c>
      <c r="D95" s="7">
        <v>0</v>
      </c>
      <c r="E95" s="7">
        <v>102.28</v>
      </c>
      <c r="F95" s="12">
        <v>11807</v>
      </c>
    </row>
    <row r="96" spans="1:6" x14ac:dyDescent="0.25">
      <c r="A96" s="11" t="s">
        <v>12</v>
      </c>
      <c r="B96" s="7" t="s">
        <v>13</v>
      </c>
      <c r="C96" s="8">
        <v>43160</v>
      </c>
      <c r="D96" s="7">
        <v>0</v>
      </c>
      <c r="E96" s="7">
        <v>102.65</v>
      </c>
      <c r="F96" s="12">
        <v>5503</v>
      </c>
    </row>
    <row r="97" spans="1:6" x14ac:dyDescent="0.25">
      <c r="A97" s="11" t="s">
        <v>12</v>
      </c>
      <c r="B97" s="7" t="s">
        <v>13</v>
      </c>
      <c r="C97" s="8">
        <v>43161</v>
      </c>
      <c r="D97" s="7">
        <v>0</v>
      </c>
      <c r="E97" s="7">
        <v>103</v>
      </c>
      <c r="F97" s="12">
        <v>11025</v>
      </c>
    </row>
    <row r="98" spans="1:6" x14ac:dyDescent="0.25">
      <c r="A98" s="11" t="s">
        <v>12</v>
      </c>
      <c r="B98" s="7" t="s">
        <v>13</v>
      </c>
      <c r="C98" s="8">
        <v>43164</v>
      </c>
      <c r="D98" s="7">
        <v>0</v>
      </c>
      <c r="E98" s="7">
        <v>102.75</v>
      </c>
      <c r="F98" s="12">
        <v>25634</v>
      </c>
    </row>
    <row r="99" spans="1:6" x14ac:dyDescent="0.25">
      <c r="A99" s="11" t="s">
        <v>12</v>
      </c>
      <c r="B99" s="7" t="s">
        <v>13</v>
      </c>
      <c r="C99" s="8">
        <v>43165</v>
      </c>
      <c r="D99" s="7">
        <v>0</v>
      </c>
      <c r="E99" s="7">
        <v>102.75</v>
      </c>
      <c r="F99" s="12">
        <v>44403</v>
      </c>
    </row>
    <row r="100" spans="1:6" x14ac:dyDescent="0.25">
      <c r="A100" s="11" t="s">
        <v>12</v>
      </c>
      <c r="B100" s="7" t="s">
        <v>13</v>
      </c>
      <c r="C100" s="8">
        <v>43166</v>
      </c>
      <c r="D100" s="7">
        <v>0</v>
      </c>
      <c r="E100" s="7">
        <v>102.8</v>
      </c>
      <c r="F100" s="12">
        <v>41898</v>
      </c>
    </row>
    <row r="101" spans="1:6" x14ac:dyDescent="0.25">
      <c r="A101" s="11" t="s">
        <v>12</v>
      </c>
      <c r="B101" s="7" t="s">
        <v>13</v>
      </c>
      <c r="C101" s="8">
        <v>43168</v>
      </c>
      <c r="D101" s="7">
        <v>0</v>
      </c>
      <c r="E101" s="7">
        <v>102.99</v>
      </c>
      <c r="F101" s="12">
        <v>47</v>
      </c>
    </row>
    <row r="102" spans="1:6" x14ac:dyDescent="0.25">
      <c r="A102" s="11" t="s">
        <v>12</v>
      </c>
      <c r="B102" s="7" t="s">
        <v>13</v>
      </c>
      <c r="C102" s="8">
        <v>43171</v>
      </c>
      <c r="D102" s="7">
        <v>0</v>
      </c>
      <c r="E102" s="7">
        <v>102.8</v>
      </c>
      <c r="F102" s="12">
        <v>81307</v>
      </c>
    </row>
    <row r="103" spans="1:6" x14ac:dyDescent="0.25">
      <c r="A103" s="11" t="s">
        <v>12</v>
      </c>
      <c r="B103" s="7" t="s">
        <v>13</v>
      </c>
      <c r="C103" s="8">
        <v>43172</v>
      </c>
      <c r="D103" s="7">
        <v>0</v>
      </c>
      <c r="E103" s="7">
        <v>102.75</v>
      </c>
      <c r="F103" s="12">
        <v>17765</v>
      </c>
    </row>
    <row r="104" spans="1:6" x14ac:dyDescent="0.25">
      <c r="A104" s="11" t="s">
        <v>12</v>
      </c>
      <c r="B104" s="7" t="s">
        <v>13</v>
      </c>
      <c r="C104" s="8">
        <v>43173</v>
      </c>
      <c r="D104" s="7">
        <v>0</v>
      </c>
      <c r="E104" s="7">
        <v>102.75</v>
      </c>
      <c r="F104" s="12">
        <v>27261</v>
      </c>
    </row>
    <row r="105" spans="1:6" x14ac:dyDescent="0.25">
      <c r="A105" s="11" t="s">
        <v>12</v>
      </c>
      <c r="B105" s="7" t="s">
        <v>13</v>
      </c>
      <c r="C105" s="8">
        <v>43174</v>
      </c>
      <c r="D105" s="7">
        <v>0</v>
      </c>
      <c r="E105" s="7">
        <v>102.73</v>
      </c>
      <c r="F105" s="12">
        <v>11233</v>
      </c>
    </row>
    <row r="106" spans="1:6" x14ac:dyDescent="0.25">
      <c r="A106" s="11" t="s">
        <v>12</v>
      </c>
      <c r="B106" s="7" t="s">
        <v>13</v>
      </c>
      <c r="C106" s="8">
        <v>43175</v>
      </c>
      <c r="D106" s="7">
        <v>0</v>
      </c>
      <c r="E106" s="7">
        <v>102.8</v>
      </c>
      <c r="F106" s="12">
        <v>41601</v>
      </c>
    </row>
    <row r="107" spans="1:6" x14ac:dyDescent="0.25">
      <c r="A107" s="11" t="s">
        <v>12</v>
      </c>
      <c r="B107" s="7" t="s">
        <v>13</v>
      </c>
      <c r="C107" s="8">
        <v>43178</v>
      </c>
      <c r="D107" s="7">
        <v>0</v>
      </c>
      <c r="E107" s="7">
        <v>102.9</v>
      </c>
      <c r="F107" s="12">
        <v>97964</v>
      </c>
    </row>
    <row r="108" spans="1:6" x14ac:dyDescent="0.25">
      <c r="A108" s="11" t="s">
        <v>12</v>
      </c>
      <c r="B108" s="7" t="s">
        <v>13</v>
      </c>
      <c r="C108" s="8">
        <v>43179</v>
      </c>
      <c r="D108" s="7">
        <v>0</v>
      </c>
      <c r="E108" s="7">
        <v>103</v>
      </c>
      <c r="F108" s="12">
        <v>8599</v>
      </c>
    </row>
    <row r="109" spans="1:6" x14ac:dyDescent="0.25">
      <c r="A109" s="11" t="s">
        <v>12</v>
      </c>
      <c r="B109" s="7" t="s">
        <v>13</v>
      </c>
      <c r="C109" s="8">
        <v>43180</v>
      </c>
      <c r="D109" s="7">
        <v>0</v>
      </c>
      <c r="E109" s="7">
        <v>102.65</v>
      </c>
      <c r="F109" s="12">
        <v>5303</v>
      </c>
    </row>
    <row r="110" spans="1:6" x14ac:dyDescent="0.25">
      <c r="A110" s="11" t="s">
        <v>12</v>
      </c>
      <c r="B110" s="7" t="s">
        <v>13</v>
      </c>
      <c r="C110" s="8">
        <v>43181</v>
      </c>
      <c r="D110" s="7">
        <v>0</v>
      </c>
      <c r="E110" s="7">
        <v>102.65</v>
      </c>
      <c r="F110" s="12">
        <v>247051</v>
      </c>
    </row>
    <row r="111" spans="1:6" x14ac:dyDescent="0.25">
      <c r="A111" s="11" t="s">
        <v>12</v>
      </c>
      <c r="B111" s="7" t="s">
        <v>13</v>
      </c>
      <c r="C111" s="8">
        <v>43182</v>
      </c>
      <c r="D111" s="7">
        <v>0</v>
      </c>
      <c r="E111" s="7">
        <v>103.85</v>
      </c>
      <c r="F111" s="12">
        <v>1184</v>
      </c>
    </row>
    <row r="112" spans="1:6" x14ac:dyDescent="0.25">
      <c r="A112" s="11" t="s">
        <v>12</v>
      </c>
      <c r="B112" s="7" t="s">
        <v>13</v>
      </c>
      <c r="C112" s="8">
        <v>43185</v>
      </c>
      <c r="D112" s="7">
        <v>0</v>
      </c>
      <c r="E112" s="7">
        <v>102.7</v>
      </c>
      <c r="F112" s="12">
        <v>64800</v>
      </c>
    </row>
    <row r="113" spans="1:6" x14ac:dyDescent="0.25">
      <c r="A113" s="11" t="s">
        <v>12</v>
      </c>
      <c r="B113" s="7" t="s">
        <v>13</v>
      </c>
      <c r="C113" s="8">
        <v>43186</v>
      </c>
      <c r="D113" s="7">
        <v>0</v>
      </c>
      <c r="E113" s="7">
        <v>102.7</v>
      </c>
      <c r="F113" s="12">
        <v>180391</v>
      </c>
    </row>
    <row r="114" spans="1:6" x14ac:dyDescent="0.25">
      <c r="A114" s="11" t="s">
        <v>12</v>
      </c>
      <c r="B114" s="7" t="s">
        <v>13</v>
      </c>
      <c r="C114" s="8">
        <v>43187</v>
      </c>
      <c r="D114" s="7">
        <v>0</v>
      </c>
      <c r="E114" s="7">
        <v>102.6</v>
      </c>
      <c r="F114" s="12">
        <v>47306</v>
      </c>
    </row>
    <row r="115" spans="1:6" x14ac:dyDescent="0.25">
      <c r="A115" s="11" t="s">
        <v>12</v>
      </c>
      <c r="B115" s="7" t="s">
        <v>13</v>
      </c>
      <c r="C115" s="8">
        <v>43188</v>
      </c>
      <c r="D115" s="7">
        <v>0</v>
      </c>
      <c r="E115" s="7">
        <v>102.75</v>
      </c>
      <c r="F115" s="12">
        <v>10460</v>
      </c>
    </row>
    <row r="116" spans="1:6" x14ac:dyDescent="0.25">
      <c r="A116" s="11" t="s">
        <v>12</v>
      </c>
      <c r="B116" s="7" t="s">
        <v>13</v>
      </c>
      <c r="C116" s="8">
        <v>43189</v>
      </c>
      <c r="D116" s="7">
        <v>0</v>
      </c>
      <c r="E116" s="7">
        <v>102.6</v>
      </c>
      <c r="F116" s="12">
        <v>602</v>
      </c>
    </row>
    <row r="117" spans="1:6" x14ac:dyDescent="0.25">
      <c r="A117" s="11" t="s">
        <v>12</v>
      </c>
      <c r="B117" s="7" t="s">
        <v>13</v>
      </c>
      <c r="C117" s="8">
        <v>43192</v>
      </c>
      <c r="D117" s="7">
        <v>0</v>
      </c>
      <c r="E117" s="7">
        <v>102.7</v>
      </c>
      <c r="F117" s="12">
        <v>55735</v>
      </c>
    </row>
    <row r="118" spans="1:6" x14ac:dyDescent="0.25">
      <c r="A118" s="11" t="s">
        <v>12</v>
      </c>
      <c r="B118" s="7" t="s">
        <v>13</v>
      </c>
      <c r="C118" s="8">
        <v>43193</v>
      </c>
      <c r="D118" s="7">
        <v>0</v>
      </c>
      <c r="E118" s="7">
        <v>102.65</v>
      </c>
      <c r="F118" s="12">
        <v>102925</v>
      </c>
    </row>
    <row r="119" spans="1:6" x14ac:dyDescent="0.25">
      <c r="A119" s="11" t="s">
        <v>12</v>
      </c>
      <c r="B119" s="7" t="s">
        <v>13</v>
      </c>
      <c r="C119" s="8">
        <v>43194</v>
      </c>
      <c r="D119" s="7">
        <v>0</v>
      </c>
      <c r="E119" s="7">
        <v>102.74</v>
      </c>
      <c r="F119" s="12">
        <v>1484</v>
      </c>
    </row>
    <row r="120" spans="1:6" x14ac:dyDescent="0.25">
      <c r="A120" s="11" t="s">
        <v>12</v>
      </c>
      <c r="B120" s="7" t="s">
        <v>13</v>
      </c>
      <c r="C120" s="8">
        <v>43195</v>
      </c>
      <c r="D120" s="7">
        <v>0</v>
      </c>
      <c r="E120" s="7">
        <v>102.85</v>
      </c>
      <c r="F120" s="12">
        <v>25176</v>
      </c>
    </row>
    <row r="121" spans="1:6" x14ac:dyDescent="0.25">
      <c r="A121" s="11" t="s">
        <v>12</v>
      </c>
      <c r="B121" s="7" t="s">
        <v>13</v>
      </c>
      <c r="C121" s="8">
        <v>43196</v>
      </c>
      <c r="D121" s="7">
        <v>0</v>
      </c>
      <c r="E121" s="7">
        <v>102.85</v>
      </c>
      <c r="F121" s="12">
        <v>23</v>
      </c>
    </row>
    <row r="122" spans="1:6" x14ac:dyDescent="0.25">
      <c r="A122" s="11" t="s">
        <v>12</v>
      </c>
      <c r="B122" s="7" t="s">
        <v>13</v>
      </c>
      <c r="C122" s="8">
        <v>43199</v>
      </c>
      <c r="D122" s="7">
        <v>0</v>
      </c>
      <c r="E122" s="7">
        <v>102.1</v>
      </c>
      <c r="F122" s="12">
        <v>150509</v>
      </c>
    </row>
    <row r="123" spans="1:6" x14ac:dyDescent="0.25">
      <c r="A123" s="11" t="s">
        <v>12</v>
      </c>
      <c r="B123" s="7" t="s">
        <v>13</v>
      </c>
      <c r="C123" s="8">
        <v>43200</v>
      </c>
      <c r="D123" s="7">
        <v>0</v>
      </c>
      <c r="E123" s="7">
        <v>102.4</v>
      </c>
      <c r="F123" s="12">
        <v>194831</v>
      </c>
    </row>
    <row r="124" spans="1:6" x14ac:dyDescent="0.25">
      <c r="A124" s="11" t="s">
        <v>12</v>
      </c>
      <c r="B124" s="7" t="s">
        <v>13</v>
      </c>
      <c r="C124" s="8">
        <v>43201</v>
      </c>
      <c r="D124" s="7">
        <v>0</v>
      </c>
      <c r="E124" s="7">
        <v>102.11</v>
      </c>
      <c r="F124" s="12">
        <v>122643</v>
      </c>
    </row>
    <row r="125" spans="1:6" x14ac:dyDescent="0.25">
      <c r="A125" s="11" t="s">
        <v>12</v>
      </c>
      <c r="B125" s="7" t="s">
        <v>13</v>
      </c>
      <c r="C125" s="8">
        <v>43202</v>
      </c>
      <c r="D125" s="7">
        <v>0</v>
      </c>
      <c r="E125" s="7">
        <v>102.58</v>
      </c>
      <c r="F125" s="12">
        <v>113206</v>
      </c>
    </row>
    <row r="126" spans="1:6" x14ac:dyDescent="0.25">
      <c r="A126" s="11" t="s">
        <v>12</v>
      </c>
      <c r="B126" s="7" t="s">
        <v>13</v>
      </c>
      <c r="C126" s="8">
        <v>43203</v>
      </c>
      <c r="D126" s="7">
        <v>0</v>
      </c>
      <c r="E126" s="7">
        <v>102</v>
      </c>
      <c r="F126" s="12">
        <v>106209</v>
      </c>
    </row>
    <row r="127" spans="1:6" x14ac:dyDescent="0.25">
      <c r="A127" s="11" t="s">
        <v>12</v>
      </c>
      <c r="B127" s="7" t="s">
        <v>13</v>
      </c>
      <c r="C127" s="8">
        <v>43206</v>
      </c>
      <c r="D127" s="7">
        <v>0</v>
      </c>
      <c r="E127" s="7">
        <v>101.9</v>
      </c>
      <c r="F127" s="12">
        <v>84951</v>
      </c>
    </row>
    <row r="128" spans="1:6" x14ac:dyDescent="0.25">
      <c r="A128" s="11" t="s">
        <v>12</v>
      </c>
      <c r="B128" s="7" t="s">
        <v>13</v>
      </c>
      <c r="C128" s="8">
        <v>43207</v>
      </c>
      <c r="D128" s="7">
        <v>0</v>
      </c>
      <c r="E128" s="7">
        <v>102.2</v>
      </c>
      <c r="F128" s="12">
        <v>75529</v>
      </c>
    </row>
    <row r="129" spans="1:6" x14ac:dyDescent="0.25">
      <c r="A129" s="11" t="s">
        <v>12</v>
      </c>
      <c r="B129" s="7" t="s">
        <v>13</v>
      </c>
      <c r="C129" s="8">
        <v>43208</v>
      </c>
      <c r="D129" s="7">
        <v>0</v>
      </c>
      <c r="E129" s="7">
        <v>102.64</v>
      </c>
      <c r="F129" s="12">
        <v>92584</v>
      </c>
    </row>
    <row r="130" spans="1:6" x14ac:dyDescent="0.25">
      <c r="A130" s="11" t="s">
        <v>12</v>
      </c>
      <c r="B130" s="7" t="s">
        <v>13</v>
      </c>
      <c r="C130" s="8">
        <v>43209</v>
      </c>
      <c r="D130" s="7">
        <v>0</v>
      </c>
      <c r="E130" s="7">
        <v>102.65</v>
      </c>
      <c r="F130" s="12">
        <v>36714</v>
      </c>
    </row>
    <row r="131" spans="1:6" x14ac:dyDescent="0.25">
      <c r="A131" s="11" t="s">
        <v>12</v>
      </c>
      <c r="B131" s="7" t="s">
        <v>13</v>
      </c>
      <c r="C131" s="8">
        <v>43210</v>
      </c>
      <c r="D131" s="7">
        <v>0</v>
      </c>
      <c r="E131" s="7">
        <v>102.7</v>
      </c>
      <c r="F131" s="12">
        <v>40415</v>
      </c>
    </row>
    <row r="132" spans="1:6" x14ac:dyDescent="0.25">
      <c r="A132" s="11" t="s">
        <v>12</v>
      </c>
      <c r="B132" s="7" t="s">
        <v>13</v>
      </c>
      <c r="C132" s="8">
        <v>43213</v>
      </c>
      <c r="D132" s="7">
        <v>0</v>
      </c>
      <c r="E132" s="7">
        <v>102.5</v>
      </c>
      <c r="F132" s="12">
        <v>33686</v>
      </c>
    </row>
    <row r="133" spans="1:6" x14ac:dyDescent="0.25">
      <c r="A133" s="11" t="s">
        <v>12</v>
      </c>
      <c r="B133" s="7" t="s">
        <v>13</v>
      </c>
      <c r="C133" s="8">
        <v>43214</v>
      </c>
      <c r="D133" s="7">
        <v>0</v>
      </c>
      <c r="E133" s="7">
        <v>102.6</v>
      </c>
      <c r="F133" s="12">
        <v>42322</v>
      </c>
    </row>
    <row r="134" spans="1:6" x14ac:dyDescent="0.25">
      <c r="A134" s="11" t="s">
        <v>12</v>
      </c>
      <c r="B134" s="7" t="s">
        <v>13</v>
      </c>
      <c r="C134" s="8">
        <v>43215</v>
      </c>
      <c r="D134" s="7">
        <v>0</v>
      </c>
      <c r="E134" s="7">
        <v>102.6</v>
      </c>
      <c r="F134" s="12">
        <v>25596</v>
      </c>
    </row>
    <row r="135" spans="1:6" x14ac:dyDescent="0.25">
      <c r="A135" s="11" t="s">
        <v>12</v>
      </c>
      <c r="B135" s="7" t="s">
        <v>13</v>
      </c>
      <c r="C135" s="8">
        <v>43216</v>
      </c>
      <c r="D135" s="7">
        <v>0</v>
      </c>
      <c r="E135" s="7">
        <v>103.05</v>
      </c>
      <c r="F135" s="12">
        <v>16743</v>
      </c>
    </row>
    <row r="136" spans="1:6" x14ac:dyDescent="0.25">
      <c r="A136" s="11" t="s">
        <v>12</v>
      </c>
      <c r="B136" s="7" t="s">
        <v>13</v>
      </c>
      <c r="C136" s="8">
        <v>43217</v>
      </c>
      <c r="D136" s="7">
        <v>0</v>
      </c>
      <c r="E136" s="7">
        <v>103</v>
      </c>
      <c r="F136" s="12">
        <v>95333</v>
      </c>
    </row>
    <row r="137" spans="1:6" x14ac:dyDescent="0.25">
      <c r="A137" s="11" t="s">
        <v>12</v>
      </c>
      <c r="B137" s="7" t="s">
        <v>13</v>
      </c>
      <c r="C137" s="8">
        <v>43218</v>
      </c>
      <c r="D137" s="7">
        <v>0</v>
      </c>
      <c r="E137" s="7">
        <v>103</v>
      </c>
      <c r="F137" s="12">
        <v>8254</v>
      </c>
    </row>
    <row r="138" spans="1:6" x14ac:dyDescent="0.25">
      <c r="A138" s="11" t="s">
        <v>12</v>
      </c>
      <c r="B138" s="7" t="s">
        <v>13</v>
      </c>
      <c r="C138" s="8">
        <v>43220</v>
      </c>
      <c r="D138" s="7">
        <v>0</v>
      </c>
      <c r="E138" s="7">
        <v>103</v>
      </c>
      <c r="F138" s="12">
        <v>1530</v>
      </c>
    </row>
    <row r="139" spans="1:6" x14ac:dyDescent="0.25">
      <c r="A139" s="11" t="s">
        <v>12</v>
      </c>
      <c r="B139" s="7" t="s">
        <v>13</v>
      </c>
      <c r="C139" s="8">
        <v>43223</v>
      </c>
      <c r="D139" s="7">
        <v>0</v>
      </c>
      <c r="E139" s="7">
        <v>102.66</v>
      </c>
      <c r="F139" s="12">
        <v>36219</v>
      </c>
    </row>
    <row r="140" spans="1:6" x14ac:dyDescent="0.25">
      <c r="A140" s="11" t="s">
        <v>12</v>
      </c>
      <c r="B140" s="7" t="s">
        <v>13</v>
      </c>
      <c r="C140" s="8">
        <v>43224</v>
      </c>
      <c r="D140" s="7">
        <v>0</v>
      </c>
      <c r="E140" s="7">
        <v>103.4</v>
      </c>
      <c r="F140" s="12">
        <v>6139</v>
      </c>
    </row>
    <row r="141" spans="1:6" x14ac:dyDescent="0.25">
      <c r="A141" s="11" t="s">
        <v>12</v>
      </c>
      <c r="B141" s="7" t="s">
        <v>13</v>
      </c>
      <c r="C141" s="8">
        <v>43227</v>
      </c>
      <c r="D141" s="7">
        <v>0</v>
      </c>
      <c r="E141" s="7">
        <v>103</v>
      </c>
      <c r="F141" s="12">
        <v>1000</v>
      </c>
    </row>
    <row r="142" spans="1:6" x14ac:dyDescent="0.25">
      <c r="A142" s="11" t="s">
        <v>12</v>
      </c>
      <c r="B142" s="7" t="s">
        <v>13</v>
      </c>
      <c r="C142" s="8">
        <v>43228</v>
      </c>
      <c r="D142" s="7">
        <v>0</v>
      </c>
      <c r="E142" s="7">
        <v>103.64</v>
      </c>
      <c r="F142" s="12">
        <v>5825</v>
      </c>
    </row>
    <row r="143" spans="1:6" x14ac:dyDescent="0.25">
      <c r="A143" s="11" t="s">
        <v>12</v>
      </c>
      <c r="B143" s="7" t="s">
        <v>13</v>
      </c>
      <c r="C143" s="8">
        <v>43230</v>
      </c>
      <c r="D143" s="7">
        <v>0</v>
      </c>
      <c r="E143" s="7">
        <v>103.8</v>
      </c>
      <c r="F143" s="12">
        <v>200</v>
      </c>
    </row>
    <row r="144" spans="1:6" x14ac:dyDescent="0.25">
      <c r="A144" s="11" t="s">
        <v>12</v>
      </c>
      <c r="B144" s="7" t="s">
        <v>13</v>
      </c>
      <c r="C144" s="8">
        <v>43231</v>
      </c>
      <c r="D144" s="7">
        <v>0</v>
      </c>
      <c r="E144" s="7">
        <v>103.29</v>
      </c>
      <c r="F144" s="12">
        <v>481</v>
      </c>
    </row>
    <row r="145" spans="1:6" x14ac:dyDescent="0.25">
      <c r="A145" s="11" t="s">
        <v>12</v>
      </c>
      <c r="B145" s="7" t="s">
        <v>13</v>
      </c>
      <c r="C145" s="8">
        <v>43234</v>
      </c>
      <c r="D145" s="7">
        <v>0</v>
      </c>
      <c r="E145" s="7">
        <v>103.04</v>
      </c>
      <c r="F145" s="12">
        <v>4519</v>
      </c>
    </row>
    <row r="146" spans="1:6" x14ac:dyDescent="0.25">
      <c r="A146" s="11" t="s">
        <v>12</v>
      </c>
      <c r="B146" s="7" t="s">
        <v>13</v>
      </c>
      <c r="C146" s="8">
        <v>43235</v>
      </c>
      <c r="D146" s="7">
        <v>0</v>
      </c>
      <c r="E146" s="7">
        <v>103</v>
      </c>
      <c r="F146" s="12">
        <v>3319</v>
      </c>
    </row>
    <row r="147" spans="1:6" x14ac:dyDescent="0.25">
      <c r="A147" s="11" t="s">
        <v>12</v>
      </c>
      <c r="B147" s="7" t="s">
        <v>13</v>
      </c>
      <c r="C147" s="8">
        <v>43236</v>
      </c>
      <c r="D147" s="7">
        <v>0</v>
      </c>
      <c r="E147" s="7">
        <v>102.9</v>
      </c>
      <c r="F147" s="12">
        <v>2525</v>
      </c>
    </row>
    <row r="148" spans="1:6" x14ac:dyDescent="0.25">
      <c r="A148" s="11" t="s">
        <v>12</v>
      </c>
      <c r="B148" s="7" t="s">
        <v>13</v>
      </c>
      <c r="C148" s="8">
        <v>43237</v>
      </c>
      <c r="D148" s="7">
        <v>0</v>
      </c>
      <c r="E148" s="7">
        <v>103.46</v>
      </c>
      <c r="F148" s="12">
        <v>14959</v>
      </c>
    </row>
    <row r="149" spans="1:6" x14ac:dyDescent="0.25">
      <c r="A149" s="11" t="s">
        <v>12</v>
      </c>
      <c r="B149" s="7" t="s">
        <v>13</v>
      </c>
      <c r="C149" s="8">
        <v>43238</v>
      </c>
      <c r="D149" s="7">
        <v>0</v>
      </c>
      <c r="E149" s="7">
        <v>103</v>
      </c>
      <c r="F149" s="12">
        <v>29756</v>
      </c>
    </row>
    <row r="150" spans="1:6" x14ac:dyDescent="0.25">
      <c r="A150" s="11" t="s">
        <v>12</v>
      </c>
      <c r="B150" s="7" t="s">
        <v>13</v>
      </c>
      <c r="C150" s="8">
        <v>43241</v>
      </c>
      <c r="D150" s="7">
        <v>0</v>
      </c>
      <c r="E150" s="7">
        <v>102.67</v>
      </c>
      <c r="F150" s="12">
        <v>2350</v>
      </c>
    </row>
    <row r="151" spans="1:6" x14ac:dyDescent="0.25">
      <c r="A151" s="11" t="s">
        <v>12</v>
      </c>
      <c r="B151" s="7" t="s">
        <v>13</v>
      </c>
      <c r="C151" s="8">
        <v>43242</v>
      </c>
      <c r="D151" s="7">
        <v>0</v>
      </c>
      <c r="E151" s="7">
        <v>102.75</v>
      </c>
      <c r="F151" s="12">
        <v>1797</v>
      </c>
    </row>
    <row r="152" spans="1:6" x14ac:dyDescent="0.25">
      <c r="A152" s="11" t="s">
        <v>12</v>
      </c>
      <c r="B152" s="7" t="s">
        <v>13</v>
      </c>
      <c r="C152" s="8">
        <v>43243</v>
      </c>
      <c r="D152" s="7">
        <v>0</v>
      </c>
      <c r="E152" s="7">
        <v>102.45</v>
      </c>
      <c r="F152" s="12">
        <v>621</v>
      </c>
    </row>
    <row r="153" spans="1:6" x14ac:dyDescent="0.25">
      <c r="A153" s="11" t="s">
        <v>12</v>
      </c>
      <c r="B153" s="7" t="s">
        <v>13</v>
      </c>
      <c r="C153" s="8">
        <v>43244</v>
      </c>
      <c r="D153" s="7">
        <v>0</v>
      </c>
      <c r="E153" s="7">
        <v>102.53</v>
      </c>
      <c r="F153" s="12">
        <v>88995</v>
      </c>
    </row>
    <row r="154" spans="1:6" x14ac:dyDescent="0.25">
      <c r="A154" s="11" t="s">
        <v>12</v>
      </c>
      <c r="B154" s="7" t="s">
        <v>13</v>
      </c>
      <c r="C154" s="8">
        <v>43245</v>
      </c>
      <c r="D154" s="7">
        <v>0</v>
      </c>
      <c r="E154" s="7">
        <v>102.78</v>
      </c>
      <c r="F154" s="12">
        <v>5851</v>
      </c>
    </row>
    <row r="155" spans="1:6" x14ac:dyDescent="0.25">
      <c r="A155" s="11" t="s">
        <v>12</v>
      </c>
      <c r="B155" s="7" t="s">
        <v>13</v>
      </c>
      <c r="C155" s="8">
        <v>43248</v>
      </c>
      <c r="D155" s="7">
        <v>0</v>
      </c>
      <c r="E155" s="7">
        <v>102.7</v>
      </c>
      <c r="F155" s="12">
        <v>6440</v>
      </c>
    </row>
    <row r="156" spans="1:6" x14ac:dyDescent="0.25">
      <c r="A156" s="11" t="s">
        <v>12</v>
      </c>
      <c r="B156" s="7" t="s">
        <v>13</v>
      </c>
      <c r="C156" s="8">
        <v>43249</v>
      </c>
      <c r="D156" s="7">
        <v>0</v>
      </c>
      <c r="E156" s="7">
        <v>102.8</v>
      </c>
      <c r="F156" s="12">
        <v>3501</v>
      </c>
    </row>
    <row r="157" spans="1:6" x14ac:dyDescent="0.25">
      <c r="A157" s="11" t="s">
        <v>12</v>
      </c>
      <c r="B157" s="7" t="s">
        <v>13</v>
      </c>
      <c r="C157" s="8">
        <v>43250</v>
      </c>
      <c r="D157" s="7">
        <v>0</v>
      </c>
      <c r="E157" s="7">
        <v>102.77</v>
      </c>
      <c r="F157" s="12">
        <v>643</v>
      </c>
    </row>
    <row r="158" spans="1:6" x14ac:dyDescent="0.25">
      <c r="A158" s="11" t="s">
        <v>12</v>
      </c>
      <c r="B158" s="7" t="s">
        <v>13</v>
      </c>
      <c r="C158" s="8">
        <v>43251</v>
      </c>
      <c r="D158" s="7">
        <v>0</v>
      </c>
      <c r="E158" s="7">
        <v>102.93</v>
      </c>
      <c r="F158" s="12">
        <v>2284</v>
      </c>
    </row>
    <row r="159" spans="1:6" x14ac:dyDescent="0.25">
      <c r="A159" s="11" t="s">
        <v>12</v>
      </c>
      <c r="B159" s="7" t="s">
        <v>13</v>
      </c>
      <c r="C159" s="8">
        <v>43252</v>
      </c>
      <c r="D159" s="7">
        <v>0</v>
      </c>
      <c r="E159" s="7">
        <v>102.94</v>
      </c>
      <c r="F159" s="12">
        <v>22941</v>
      </c>
    </row>
    <row r="160" spans="1:6" x14ac:dyDescent="0.25">
      <c r="A160" s="11" t="s">
        <v>12</v>
      </c>
      <c r="B160" s="7" t="s">
        <v>13</v>
      </c>
      <c r="C160" s="8">
        <v>43255</v>
      </c>
      <c r="D160" s="7">
        <v>0</v>
      </c>
      <c r="E160" s="7">
        <v>102.93</v>
      </c>
      <c r="F160" s="12">
        <v>1594</v>
      </c>
    </row>
    <row r="161" spans="1:6" x14ac:dyDescent="0.25">
      <c r="A161" s="11" t="s">
        <v>12</v>
      </c>
      <c r="B161" s="7" t="s">
        <v>13</v>
      </c>
      <c r="C161" s="8">
        <v>43256</v>
      </c>
      <c r="D161" s="7">
        <v>0</v>
      </c>
      <c r="E161" s="7">
        <v>102.75</v>
      </c>
      <c r="F161" s="12">
        <v>9890</v>
      </c>
    </row>
    <row r="162" spans="1:6" x14ac:dyDescent="0.25">
      <c r="A162" s="11" t="s">
        <v>12</v>
      </c>
      <c r="B162" s="7" t="s">
        <v>13</v>
      </c>
      <c r="C162" s="8">
        <v>43257</v>
      </c>
      <c r="D162" s="7">
        <v>0</v>
      </c>
      <c r="E162" s="7">
        <v>102.59</v>
      </c>
      <c r="F162" s="12">
        <v>44744</v>
      </c>
    </row>
    <row r="163" spans="1:6" x14ac:dyDescent="0.25">
      <c r="A163" s="11" t="s">
        <v>12</v>
      </c>
      <c r="B163" s="7" t="s">
        <v>13</v>
      </c>
      <c r="C163" s="8">
        <v>43258</v>
      </c>
      <c r="D163" s="7">
        <v>0</v>
      </c>
      <c r="E163" s="7">
        <v>102.64</v>
      </c>
      <c r="F163" s="12">
        <v>20556</v>
      </c>
    </row>
    <row r="164" spans="1:6" x14ac:dyDescent="0.25">
      <c r="A164" s="11" t="s">
        <v>12</v>
      </c>
      <c r="B164" s="7" t="s">
        <v>13</v>
      </c>
      <c r="C164" s="8">
        <v>43259</v>
      </c>
      <c r="D164" s="7">
        <v>0</v>
      </c>
      <c r="E164" s="7">
        <v>102.8</v>
      </c>
      <c r="F164" s="12">
        <v>2604</v>
      </c>
    </row>
    <row r="165" spans="1:6" x14ac:dyDescent="0.25">
      <c r="A165" s="11" t="s">
        <v>12</v>
      </c>
      <c r="B165" s="7" t="s">
        <v>13</v>
      </c>
      <c r="C165" s="8">
        <v>43260</v>
      </c>
      <c r="D165" s="7">
        <v>0</v>
      </c>
      <c r="E165" s="7">
        <v>102.8</v>
      </c>
      <c r="F165" s="12">
        <v>943</v>
      </c>
    </row>
    <row r="166" spans="1:6" x14ac:dyDescent="0.25">
      <c r="A166" s="11" t="s">
        <v>12</v>
      </c>
      <c r="B166" s="7" t="s">
        <v>13</v>
      </c>
      <c r="C166" s="8">
        <v>43262</v>
      </c>
      <c r="D166" s="7">
        <v>0</v>
      </c>
      <c r="E166" s="7">
        <v>102.6</v>
      </c>
      <c r="F166" s="12">
        <v>4505</v>
      </c>
    </row>
    <row r="167" spans="1:6" x14ac:dyDescent="0.25">
      <c r="A167" s="11" t="s">
        <v>12</v>
      </c>
      <c r="B167" s="7" t="s">
        <v>13</v>
      </c>
      <c r="C167" s="8">
        <v>43264</v>
      </c>
      <c r="D167" s="7">
        <v>0</v>
      </c>
      <c r="E167" s="7">
        <v>102.5</v>
      </c>
      <c r="F167" s="12">
        <v>25146</v>
      </c>
    </row>
    <row r="168" spans="1:6" x14ac:dyDescent="0.25">
      <c r="A168" s="11" t="s">
        <v>12</v>
      </c>
      <c r="B168" s="7" t="s">
        <v>13</v>
      </c>
      <c r="C168" s="8">
        <v>43265</v>
      </c>
      <c r="D168" s="7">
        <v>0</v>
      </c>
      <c r="E168" s="7">
        <v>102.77</v>
      </c>
      <c r="F168" s="12">
        <v>13668</v>
      </c>
    </row>
    <row r="169" spans="1:6" x14ac:dyDescent="0.25">
      <c r="A169" s="11" t="s">
        <v>12</v>
      </c>
      <c r="B169" s="7" t="s">
        <v>13</v>
      </c>
      <c r="C169" s="8">
        <v>43266</v>
      </c>
      <c r="D169" s="7">
        <v>0</v>
      </c>
      <c r="E169" s="7">
        <v>102.79</v>
      </c>
      <c r="F169" s="12">
        <v>256</v>
      </c>
    </row>
    <row r="170" spans="1:6" x14ac:dyDescent="0.25">
      <c r="A170" s="11" t="s">
        <v>12</v>
      </c>
      <c r="B170" s="7" t="s">
        <v>13</v>
      </c>
      <c r="C170" s="8">
        <v>43269</v>
      </c>
      <c r="D170" s="7">
        <v>0</v>
      </c>
      <c r="E170" s="7">
        <v>102.61</v>
      </c>
      <c r="F170" s="12">
        <v>8919</v>
      </c>
    </row>
    <row r="171" spans="1:6" x14ac:dyDescent="0.25">
      <c r="A171" s="11" t="s">
        <v>12</v>
      </c>
      <c r="B171" s="7" t="s">
        <v>13</v>
      </c>
      <c r="C171" s="8">
        <v>43270</v>
      </c>
      <c r="D171" s="7">
        <v>0</v>
      </c>
      <c r="E171" s="7">
        <v>102.7</v>
      </c>
      <c r="F171" s="12">
        <v>29987</v>
      </c>
    </row>
    <row r="172" spans="1:6" x14ac:dyDescent="0.25">
      <c r="A172" s="11" t="s">
        <v>12</v>
      </c>
      <c r="B172" s="7" t="s">
        <v>13</v>
      </c>
      <c r="C172" s="8">
        <v>43271</v>
      </c>
      <c r="D172" s="7">
        <v>0</v>
      </c>
      <c r="E172" s="7">
        <v>101.99</v>
      </c>
      <c r="F172" s="12">
        <v>977</v>
      </c>
    </row>
    <row r="173" spans="1:6" x14ac:dyDescent="0.25">
      <c r="A173" s="11" t="s">
        <v>12</v>
      </c>
      <c r="B173" s="7" t="s">
        <v>13</v>
      </c>
      <c r="C173" s="8">
        <v>43272</v>
      </c>
      <c r="D173" s="7">
        <v>0</v>
      </c>
      <c r="E173" s="7">
        <v>102</v>
      </c>
      <c r="F173" s="12">
        <v>902</v>
      </c>
    </row>
    <row r="174" spans="1:6" x14ac:dyDescent="0.25">
      <c r="A174" s="11" t="s">
        <v>12</v>
      </c>
      <c r="B174" s="7" t="s">
        <v>13</v>
      </c>
      <c r="C174" s="8">
        <v>43273</v>
      </c>
      <c r="D174" s="7">
        <v>0</v>
      </c>
      <c r="E174" s="7">
        <v>102.43</v>
      </c>
      <c r="F174" s="12">
        <v>3066</v>
      </c>
    </row>
    <row r="175" spans="1:6" x14ac:dyDescent="0.25">
      <c r="A175" s="11" t="s">
        <v>12</v>
      </c>
      <c r="B175" s="7" t="s">
        <v>13</v>
      </c>
      <c r="C175" s="8">
        <v>43276</v>
      </c>
      <c r="D175" s="7">
        <v>0</v>
      </c>
      <c r="E175" s="7">
        <v>101.26</v>
      </c>
      <c r="F175" s="12">
        <v>569</v>
      </c>
    </row>
    <row r="176" spans="1:6" x14ac:dyDescent="0.25">
      <c r="A176" s="11" t="s">
        <v>12</v>
      </c>
      <c r="B176" s="7" t="s">
        <v>13</v>
      </c>
      <c r="C176" s="8">
        <v>43277</v>
      </c>
      <c r="D176" s="7">
        <v>0</v>
      </c>
      <c r="E176" s="7">
        <v>102</v>
      </c>
      <c r="F176" s="12">
        <v>12455</v>
      </c>
    </row>
    <row r="177" spans="1:6" x14ac:dyDescent="0.25">
      <c r="A177" s="11" t="s">
        <v>12</v>
      </c>
      <c r="B177" s="7" t="s">
        <v>13</v>
      </c>
      <c r="C177" s="8">
        <v>43278</v>
      </c>
      <c r="D177" s="7">
        <v>0</v>
      </c>
      <c r="E177" s="7">
        <v>102</v>
      </c>
      <c r="F177" s="12">
        <v>5018</v>
      </c>
    </row>
    <row r="178" spans="1:6" x14ac:dyDescent="0.25">
      <c r="A178" s="11" t="s">
        <v>12</v>
      </c>
      <c r="B178" s="7" t="s">
        <v>13</v>
      </c>
      <c r="C178" s="8">
        <v>43279</v>
      </c>
      <c r="D178" s="7">
        <v>0</v>
      </c>
      <c r="E178" s="7">
        <v>101.88</v>
      </c>
      <c r="F178" s="12">
        <v>12959</v>
      </c>
    </row>
    <row r="179" spans="1:6" x14ac:dyDescent="0.25">
      <c r="A179" s="11" t="s">
        <v>12</v>
      </c>
      <c r="B179" s="7" t="s">
        <v>13</v>
      </c>
      <c r="C179" s="8">
        <v>43280</v>
      </c>
      <c r="D179" s="7">
        <v>0</v>
      </c>
      <c r="E179" s="7">
        <v>101.9</v>
      </c>
      <c r="F179" s="12">
        <v>2675</v>
      </c>
    </row>
    <row r="180" spans="1:6" x14ac:dyDescent="0.25">
      <c r="A180" s="11" t="s">
        <v>12</v>
      </c>
      <c r="B180" s="7" t="s">
        <v>13</v>
      </c>
      <c r="C180" s="8">
        <v>43283</v>
      </c>
      <c r="D180" s="7">
        <v>0</v>
      </c>
      <c r="E180" s="7">
        <v>101.99</v>
      </c>
      <c r="F180" s="12">
        <v>12377</v>
      </c>
    </row>
    <row r="181" spans="1:6" x14ac:dyDescent="0.25">
      <c r="A181" s="11" t="s">
        <v>12</v>
      </c>
      <c r="B181" s="7" t="s">
        <v>13</v>
      </c>
      <c r="C181" s="8">
        <v>43284</v>
      </c>
      <c r="D181" s="7">
        <v>0</v>
      </c>
      <c r="E181" s="7">
        <v>101.71</v>
      </c>
      <c r="F181" s="12">
        <v>337</v>
      </c>
    </row>
    <row r="182" spans="1:6" x14ac:dyDescent="0.25">
      <c r="A182" s="11" t="s">
        <v>12</v>
      </c>
      <c r="B182" s="7" t="s">
        <v>13</v>
      </c>
      <c r="C182" s="8">
        <v>43285</v>
      </c>
      <c r="D182" s="7">
        <v>0</v>
      </c>
      <c r="E182" s="7">
        <v>101.57</v>
      </c>
      <c r="F182" s="12">
        <v>644</v>
      </c>
    </row>
    <row r="183" spans="1:6" x14ac:dyDescent="0.25">
      <c r="A183" s="11" t="s">
        <v>12</v>
      </c>
      <c r="B183" s="7" t="s">
        <v>13</v>
      </c>
      <c r="C183" s="8">
        <v>43286</v>
      </c>
      <c r="D183" s="7">
        <v>0</v>
      </c>
      <c r="E183" s="7">
        <v>101.59</v>
      </c>
      <c r="F183" s="12">
        <v>3129</v>
      </c>
    </row>
    <row r="184" spans="1:6" x14ac:dyDescent="0.25">
      <c r="A184" s="11" t="s">
        <v>12</v>
      </c>
      <c r="B184" s="7" t="s">
        <v>13</v>
      </c>
      <c r="C184" s="8">
        <v>43287</v>
      </c>
      <c r="D184" s="7">
        <v>0</v>
      </c>
      <c r="E184" s="7">
        <v>102.2</v>
      </c>
      <c r="F184" s="12">
        <v>7454</v>
      </c>
    </row>
    <row r="185" spans="1:6" x14ac:dyDescent="0.25">
      <c r="A185" s="11" t="s">
        <v>12</v>
      </c>
      <c r="B185" s="7" t="s">
        <v>13</v>
      </c>
      <c r="C185" s="8">
        <v>43290</v>
      </c>
      <c r="D185" s="7">
        <v>0</v>
      </c>
      <c r="E185" s="7">
        <v>101.71</v>
      </c>
      <c r="F185" s="12">
        <v>516</v>
      </c>
    </row>
    <row r="186" spans="1:6" x14ac:dyDescent="0.25">
      <c r="A186" s="11" t="s">
        <v>12</v>
      </c>
      <c r="B186" s="7" t="s">
        <v>13</v>
      </c>
      <c r="C186" s="8">
        <v>43291</v>
      </c>
      <c r="D186" s="7">
        <v>0</v>
      </c>
      <c r="E186" s="7">
        <v>102</v>
      </c>
      <c r="F186" s="12">
        <v>33924</v>
      </c>
    </row>
    <row r="187" spans="1:6" x14ac:dyDescent="0.25">
      <c r="A187" s="11" t="s">
        <v>12</v>
      </c>
      <c r="B187" s="7" t="s">
        <v>13</v>
      </c>
      <c r="C187" s="8">
        <v>43292</v>
      </c>
      <c r="D187" s="7">
        <v>0</v>
      </c>
      <c r="E187" s="7">
        <v>102.2</v>
      </c>
      <c r="F187" s="12">
        <v>425</v>
      </c>
    </row>
    <row r="188" spans="1:6" x14ac:dyDescent="0.25">
      <c r="A188" s="11" t="s">
        <v>12</v>
      </c>
      <c r="B188" s="7" t="s">
        <v>13</v>
      </c>
      <c r="C188" s="8">
        <v>43293</v>
      </c>
      <c r="D188" s="7">
        <v>0</v>
      </c>
      <c r="E188" s="7">
        <v>101.57</v>
      </c>
      <c r="F188" s="12">
        <v>41401</v>
      </c>
    </row>
    <row r="189" spans="1:6" x14ac:dyDescent="0.25">
      <c r="A189" s="11" t="s">
        <v>12</v>
      </c>
      <c r="B189" s="7" t="s">
        <v>13</v>
      </c>
      <c r="C189" s="8">
        <v>43294</v>
      </c>
      <c r="D189" s="7">
        <v>0</v>
      </c>
      <c r="E189" s="7">
        <v>101.97</v>
      </c>
      <c r="F189" s="12">
        <v>712</v>
      </c>
    </row>
    <row r="190" spans="1:6" x14ac:dyDescent="0.25">
      <c r="A190" s="11" t="s">
        <v>12</v>
      </c>
      <c r="B190" s="7" t="s">
        <v>13</v>
      </c>
      <c r="C190" s="8">
        <v>43297</v>
      </c>
      <c r="D190" s="7">
        <v>0</v>
      </c>
      <c r="E190" s="7">
        <v>101.45</v>
      </c>
      <c r="F190" s="12">
        <v>10340</v>
      </c>
    </row>
    <row r="191" spans="1:6" x14ac:dyDescent="0.25">
      <c r="A191" s="11" t="s">
        <v>12</v>
      </c>
      <c r="B191" s="7" t="s">
        <v>13</v>
      </c>
      <c r="C191" s="8">
        <v>43298</v>
      </c>
      <c r="D191" s="7">
        <v>0</v>
      </c>
      <c r="E191" s="7">
        <v>101.7</v>
      </c>
      <c r="F191" s="12">
        <v>169878</v>
      </c>
    </row>
    <row r="192" spans="1:6" x14ac:dyDescent="0.25">
      <c r="A192" s="11" t="s">
        <v>12</v>
      </c>
      <c r="B192" s="7" t="s">
        <v>13</v>
      </c>
      <c r="C192" s="8">
        <v>43299</v>
      </c>
      <c r="D192" s="7">
        <v>0</v>
      </c>
      <c r="E192" s="7">
        <v>101.73</v>
      </c>
      <c r="F192" s="12">
        <v>15285</v>
      </c>
    </row>
    <row r="193" spans="1:6" x14ac:dyDescent="0.25">
      <c r="A193" s="11" t="s">
        <v>12</v>
      </c>
      <c r="B193" s="7" t="s">
        <v>13</v>
      </c>
      <c r="C193" s="8">
        <v>43300</v>
      </c>
      <c r="D193" s="7">
        <v>0</v>
      </c>
      <c r="E193" s="7">
        <v>101.97</v>
      </c>
      <c r="F193" s="12">
        <v>3596</v>
      </c>
    </row>
    <row r="194" spans="1:6" x14ac:dyDescent="0.25">
      <c r="A194" s="11" t="s">
        <v>12</v>
      </c>
      <c r="B194" s="7" t="s">
        <v>13</v>
      </c>
      <c r="C194" s="8">
        <v>43301</v>
      </c>
      <c r="D194" s="7">
        <v>0</v>
      </c>
      <c r="E194" s="7">
        <v>101.9</v>
      </c>
      <c r="F194" s="12">
        <v>7456</v>
      </c>
    </row>
    <row r="195" spans="1:6" x14ac:dyDescent="0.25">
      <c r="A195" s="11" t="s">
        <v>12</v>
      </c>
      <c r="B195" s="7" t="s">
        <v>13</v>
      </c>
      <c r="C195" s="8">
        <v>43304</v>
      </c>
      <c r="D195" s="7">
        <v>0</v>
      </c>
      <c r="E195" s="7">
        <v>101.51</v>
      </c>
      <c r="F195" s="12">
        <v>8595</v>
      </c>
    </row>
    <row r="196" spans="1:6" x14ac:dyDescent="0.25">
      <c r="A196" s="11" t="s">
        <v>12</v>
      </c>
      <c r="B196" s="7" t="s">
        <v>13</v>
      </c>
      <c r="C196" s="8">
        <v>43305</v>
      </c>
      <c r="D196" s="7">
        <v>0</v>
      </c>
      <c r="E196" s="7">
        <v>101.6</v>
      </c>
      <c r="F196" s="12">
        <v>5435</v>
      </c>
    </row>
    <row r="197" spans="1:6" x14ac:dyDescent="0.25">
      <c r="A197" s="11" t="s">
        <v>12</v>
      </c>
      <c r="B197" s="7" t="s">
        <v>13</v>
      </c>
      <c r="C197" s="8">
        <v>43306</v>
      </c>
      <c r="D197" s="7">
        <v>0</v>
      </c>
      <c r="E197" s="7">
        <v>101.51</v>
      </c>
      <c r="F197" s="12">
        <v>1186</v>
      </c>
    </row>
    <row r="198" spans="1:6" x14ac:dyDescent="0.25">
      <c r="A198" s="11" t="s">
        <v>12</v>
      </c>
      <c r="B198" s="7" t="s">
        <v>13</v>
      </c>
      <c r="C198" s="8">
        <v>43307</v>
      </c>
      <c r="D198" s="7">
        <v>0</v>
      </c>
      <c r="E198" s="7">
        <v>101.64</v>
      </c>
      <c r="F198" s="12">
        <v>6395</v>
      </c>
    </row>
    <row r="199" spans="1:6" x14ac:dyDescent="0.25">
      <c r="A199" s="11" t="s">
        <v>12</v>
      </c>
      <c r="B199" s="7" t="s">
        <v>13</v>
      </c>
      <c r="C199" s="8">
        <v>43308</v>
      </c>
      <c r="D199" s="7">
        <v>0</v>
      </c>
      <c r="E199" s="7">
        <v>101.5</v>
      </c>
      <c r="F199" s="12">
        <v>2274</v>
      </c>
    </row>
    <row r="200" spans="1:6" x14ac:dyDescent="0.25">
      <c r="A200" s="11" t="s">
        <v>12</v>
      </c>
      <c r="B200" s="7" t="s">
        <v>13</v>
      </c>
      <c r="C200" s="8">
        <v>43311</v>
      </c>
      <c r="D200" s="7">
        <v>0</v>
      </c>
      <c r="E200" s="7">
        <v>101.65</v>
      </c>
      <c r="F200" s="12">
        <v>3352</v>
      </c>
    </row>
    <row r="201" spans="1:6" x14ac:dyDescent="0.25">
      <c r="A201" s="11" t="s">
        <v>12</v>
      </c>
      <c r="B201" s="7" t="s">
        <v>13</v>
      </c>
      <c r="C201" s="8">
        <v>43312</v>
      </c>
      <c r="D201" s="7">
        <v>0</v>
      </c>
      <c r="E201" s="7">
        <v>101.87</v>
      </c>
      <c r="F201" s="12">
        <v>272</v>
      </c>
    </row>
    <row r="202" spans="1:6" x14ac:dyDescent="0.25">
      <c r="A202" s="11" t="s">
        <v>12</v>
      </c>
      <c r="B202" s="7" t="s">
        <v>13</v>
      </c>
      <c r="C202" s="8">
        <v>43313</v>
      </c>
      <c r="D202" s="7">
        <v>0</v>
      </c>
      <c r="E202" s="7">
        <v>101.7</v>
      </c>
      <c r="F202" s="12">
        <v>3640</v>
      </c>
    </row>
    <row r="203" spans="1:6" x14ac:dyDescent="0.25">
      <c r="A203" s="11" t="s">
        <v>12</v>
      </c>
      <c r="B203" s="7" t="s">
        <v>13</v>
      </c>
      <c r="C203" s="8">
        <v>43314</v>
      </c>
      <c r="D203" s="7">
        <v>0</v>
      </c>
      <c r="E203" s="7">
        <v>101.8</v>
      </c>
      <c r="F203" s="12">
        <v>9011</v>
      </c>
    </row>
    <row r="204" spans="1:6" x14ac:dyDescent="0.25">
      <c r="A204" s="11" t="s">
        <v>12</v>
      </c>
      <c r="B204" s="7" t="s">
        <v>13</v>
      </c>
      <c r="C204" s="8">
        <v>43315</v>
      </c>
      <c r="D204" s="7">
        <v>0</v>
      </c>
      <c r="E204" s="7">
        <v>102.15</v>
      </c>
      <c r="F204" s="12">
        <v>2957</v>
      </c>
    </row>
    <row r="205" spans="1:6" x14ac:dyDescent="0.25">
      <c r="A205" s="11" t="s">
        <v>12</v>
      </c>
      <c r="B205" s="7" t="s">
        <v>13</v>
      </c>
      <c r="C205" s="8">
        <v>43318</v>
      </c>
      <c r="D205" s="7">
        <v>0</v>
      </c>
      <c r="E205" s="7">
        <v>101.35</v>
      </c>
      <c r="F205" s="12">
        <v>3194</v>
      </c>
    </row>
    <row r="206" spans="1:6" x14ac:dyDescent="0.25">
      <c r="A206" s="11" t="s">
        <v>12</v>
      </c>
      <c r="B206" s="7" t="s">
        <v>13</v>
      </c>
      <c r="C206" s="8">
        <v>43319</v>
      </c>
      <c r="D206" s="7">
        <v>0</v>
      </c>
      <c r="E206" s="7">
        <v>101.15</v>
      </c>
      <c r="F206" s="12">
        <v>7042</v>
      </c>
    </row>
    <row r="207" spans="1:6" x14ac:dyDescent="0.25">
      <c r="A207" s="11" t="s">
        <v>12</v>
      </c>
      <c r="B207" s="7" t="s">
        <v>13</v>
      </c>
      <c r="C207" s="8">
        <v>43320</v>
      </c>
      <c r="D207" s="7">
        <v>0</v>
      </c>
      <c r="E207" s="7">
        <v>101</v>
      </c>
      <c r="F207" s="12">
        <v>6187</v>
      </c>
    </row>
    <row r="208" spans="1:6" x14ac:dyDescent="0.25">
      <c r="A208" s="11" t="s">
        <v>12</v>
      </c>
      <c r="B208" s="7" t="s">
        <v>13</v>
      </c>
      <c r="C208" s="8">
        <v>43321</v>
      </c>
      <c r="D208" s="7">
        <v>0</v>
      </c>
      <c r="E208" s="7">
        <v>100.8</v>
      </c>
      <c r="F208" s="12">
        <v>16188</v>
      </c>
    </row>
    <row r="209" spans="1:6" x14ac:dyDescent="0.25">
      <c r="A209" s="11" t="s">
        <v>12</v>
      </c>
      <c r="B209" s="7" t="s">
        <v>13</v>
      </c>
      <c r="C209" s="8">
        <v>43322</v>
      </c>
      <c r="D209" s="7">
        <v>0</v>
      </c>
      <c r="E209" s="7">
        <v>100.49</v>
      </c>
      <c r="F209" s="12">
        <v>54692</v>
      </c>
    </row>
    <row r="210" spans="1:6" x14ac:dyDescent="0.25">
      <c r="A210" s="11" t="s">
        <v>12</v>
      </c>
      <c r="B210" s="7" t="s">
        <v>13</v>
      </c>
      <c r="C210" s="8">
        <v>43325</v>
      </c>
      <c r="D210" s="7">
        <v>0</v>
      </c>
      <c r="E210" s="7">
        <v>101.49</v>
      </c>
      <c r="F210" s="12">
        <v>38305</v>
      </c>
    </row>
    <row r="211" spans="1:6" x14ac:dyDescent="0.25">
      <c r="A211" s="11" t="s">
        <v>12</v>
      </c>
      <c r="B211" s="7" t="s">
        <v>13</v>
      </c>
      <c r="C211" s="8">
        <v>43326</v>
      </c>
      <c r="D211" s="7">
        <v>0</v>
      </c>
      <c r="E211" s="7">
        <v>100.21</v>
      </c>
      <c r="F211" s="12">
        <v>12582</v>
      </c>
    </row>
    <row r="212" spans="1:6" x14ac:dyDescent="0.25">
      <c r="A212" s="11" t="s">
        <v>12</v>
      </c>
      <c r="B212" s="7" t="s">
        <v>13</v>
      </c>
      <c r="C212" s="8">
        <v>43327</v>
      </c>
      <c r="D212" s="7">
        <v>0</v>
      </c>
      <c r="E212" s="7">
        <v>100.5</v>
      </c>
      <c r="F212" s="12">
        <v>48184</v>
      </c>
    </row>
    <row r="213" spans="1:6" x14ac:dyDescent="0.25">
      <c r="A213" s="11" t="s">
        <v>12</v>
      </c>
      <c r="B213" s="7" t="s">
        <v>13</v>
      </c>
      <c r="C213" s="8">
        <v>43328</v>
      </c>
      <c r="D213" s="7">
        <v>0</v>
      </c>
      <c r="E213" s="7">
        <v>100.41</v>
      </c>
      <c r="F213" s="12">
        <v>20758</v>
      </c>
    </row>
    <row r="214" spans="1:6" x14ac:dyDescent="0.25">
      <c r="A214" s="11" t="s">
        <v>12</v>
      </c>
      <c r="B214" s="7" t="s">
        <v>13</v>
      </c>
      <c r="C214" s="8">
        <v>43329</v>
      </c>
      <c r="D214" s="7">
        <v>0</v>
      </c>
      <c r="E214" s="7">
        <v>100.44</v>
      </c>
      <c r="F214" s="12">
        <v>26299</v>
      </c>
    </row>
    <row r="215" spans="1:6" x14ac:dyDescent="0.25">
      <c r="A215" s="11" t="s">
        <v>12</v>
      </c>
      <c r="B215" s="7" t="s">
        <v>13</v>
      </c>
      <c r="C215" s="8">
        <v>43332</v>
      </c>
      <c r="D215" s="7">
        <v>0</v>
      </c>
      <c r="E215" s="7">
        <v>100.45</v>
      </c>
      <c r="F215" s="12">
        <v>8804</v>
      </c>
    </row>
    <row r="216" spans="1:6" x14ac:dyDescent="0.25">
      <c r="A216" s="11" t="s">
        <v>12</v>
      </c>
      <c r="B216" s="7" t="s">
        <v>13</v>
      </c>
      <c r="C216" s="8">
        <v>43333</v>
      </c>
      <c r="D216" s="7">
        <v>0</v>
      </c>
      <c r="E216" s="7">
        <v>100.39</v>
      </c>
      <c r="F216" s="12">
        <v>11537</v>
      </c>
    </row>
    <row r="217" spans="1:6" x14ac:dyDescent="0.25">
      <c r="A217" s="11" t="s">
        <v>12</v>
      </c>
      <c r="B217" s="7" t="s">
        <v>13</v>
      </c>
      <c r="C217" s="8">
        <v>43334</v>
      </c>
      <c r="D217" s="7">
        <v>0</v>
      </c>
      <c r="E217" s="7">
        <v>100.2</v>
      </c>
      <c r="F217" s="12">
        <v>15011</v>
      </c>
    </row>
    <row r="218" spans="1:6" x14ac:dyDescent="0.25">
      <c r="A218" s="11" t="s">
        <v>12</v>
      </c>
      <c r="B218" s="7" t="s">
        <v>13</v>
      </c>
      <c r="C218" s="8">
        <v>43335</v>
      </c>
      <c r="D218" s="7">
        <v>0</v>
      </c>
      <c r="E218" s="7">
        <v>100.1</v>
      </c>
      <c r="F218" s="12">
        <v>91782</v>
      </c>
    </row>
    <row r="219" spans="1:6" x14ac:dyDescent="0.25">
      <c r="A219" s="11" t="s">
        <v>12</v>
      </c>
      <c r="B219" s="7" t="s">
        <v>13</v>
      </c>
      <c r="C219" s="8">
        <v>43336</v>
      </c>
      <c r="D219" s="7">
        <v>0</v>
      </c>
      <c r="E219" s="7">
        <v>100</v>
      </c>
      <c r="F219" s="12">
        <v>3939</v>
      </c>
    </row>
    <row r="220" spans="1:6" x14ac:dyDescent="0.25">
      <c r="A220" s="11" t="s">
        <v>12</v>
      </c>
      <c r="B220" s="7" t="s">
        <v>13</v>
      </c>
      <c r="C220" s="8">
        <v>43339</v>
      </c>
      <c r="D220" s="7">
        <v>0</v>
      </c>
      <c r="E220" s="7">
        <v>100.65</v>
      </c>
      <c r="F220" s="12">
        <v>118856</v>
      </c>
    </row>
    <row r="221" spans="1:6" x14ac:dyDescent="0.25">
      <c r="A221" s="11" t="s">
        <v>12</v>
      </c>
      <c r="B221" s="7" t="s">
        <v>13</v>
      </c>
      <c r="C221" s="8">
        <v>43340</v>
      </c>
      <c r="D221" s="7">
        <v>0</v>
      </c>
      <c r="E221" s="7">
        <v>100.34</v>
      </c>
      <c r="F221" s="12">
        <v>9985</v>
      </c>
    </row>
    <row r="222" spans="1:6" x14ac:dyDescent="0.25">
      <c r="A222" s="11" t="s">
        <v>12</v>
      </c>
      <c r="B222" s="7" t="s">
        <v>13</v>
      </c>
      <c r="C222" s="8">
        <v>43341</v>
      </c>
      <c r="D222" s="7">
        <v>0</v>
      </c>
      <c r="E222" s="7">
        <v>100.05</v>
      </c>
      <c r="F222" s="12">
        <v>46941</v>
      </c>
    </row>
    <row r="223" spans="1:6" x14ac:dyDescent="0.25">
      <c r="A223" s="11" t="s">
        <v>12</v>
      </c>
      <c r="B223" s="7" t="s">
        <v>13</v>
      </c>
      <c r="C223" s="8">
        <v>43342</v>
      </c>
      <c r="D223" s="7">
        <v>0</v>
      </c>
      <c r="E223" s="7">
        <v>100.37</v>
      </c>
      <c r="F223" s="12">
        <v>7611</v>
      </c>
    </row>
    <row r="224" spans="1:6" x14ac:dyDescent="0.25">
      <c r="A224" s="11" t="s">
        <v>12</v>
      </c>
      <c r="B224" s="7" t="s">
        <v>13</v>
      </c>
      <c r="C224" s="8">
        <v>43343</v>
      </c>
      <c r="D224" s="7">
        <v>0</v>
      </c>
      <c r="E224" s="7">
        <v>100.1</v>
      </c>
      <c r="F224" s="12">
        <v>7804</v>
      </c>
    </row>
    <row r="225" spans="1:6" x14ac:dyDescent="0.25">
      <c r="A225" s="11" t="s">
        <v>12</v>
      </c>
      <c r="B225" s="7" t="s">
        <v>13</v>
      </c>
      <c r="C225" s="8">
        <v>43346</v>
      </c>
      <c r="D225" s="7">
        <v>0</v>
      </c>
      <c r="E225" s="7">
        <v>100.38</v>
      </c>
      <c r="F225" s="12">
        <v>27462</v>
      </c>
    </row>
    <row r="226" spans="1:6" x14ac:dyDescent="0.25">
      <c r="A226" s="11" t="s">
        <v>12</v>
      </c>
      <c r="B226" s="7" t="s">
        <v>13</v>
      </c>
      <c r="C226" s="8">
        <v>43347</v>
      </c>
      <c r="D226" s="7">
        <v>0</v>
      </c>
      <c r="E226" s="7">
        <v>100.4</v>
      </c>
      <c r="F226" s="12">
        <v>10802</v>
      </c>
    </row>
    <row r="227" spans="1:6" x14ac:dyDescent="0.25">
      <c r="A227" s="11" t="s">
        <v>12</v>
      </c>
      <c r="B227" s="7" t="s">
        <v>13</v>
      </c>
      <c r="C227" s="8">
        <v>43348</v>
      </c>
      <c r="D227" s="7">
        <v>0</v>
      </c>
      <c r="E227" s="7">
        <v>100.07</v>
      </c>
      <c r="F227" s="12">
        <v>6289</v>
      </c>
    </row>
    <row r="228" spans="1:6" x14ac:dyDescent="0.25">
      <c r="A228" s="11" t="s">
        <v>12</v>
      </c>
      <c r="B228" s="7" t="s">
        <v>13</v>
      </c>
      <c r="C228" s="8">
        <v>43349</v>
      </c>
      <c r="D228" s="7">
        <v>0</v>
      </c>
      <c r="E228" s="7">
        <v>100.22</v>
      </c>
      <c r="F228" s="12">
        <v>19893</v>
      </c>
    </row>
    <row r="229" spans="1:6" x14ac:dyDescent="0.25">
      <c r="A229" s="11" t="s">
        <v>12</v>
      </c>
      <c r="B229" s="7" t="s">
        <v>13</v>
      </c>
      <c r="C229" s="8">
        <v>43350</v>
      </c>
      <c r="D229" s="7">
        <v>0</v>
      </c>
      <c r="E229" s="7">
        <v>99.77</v>
      </c>
      <c r="F229" s="12">
        <v>28482</v>
      </c>
    </row>
    <row r="230" spans="1:6" x14ac:dyDescent="0.25">
      <c r="A230" s="11" t="s">
        <v>12</v>
      </c>
      <c r="B230" s="7" t="s">
        <v>13</v>
      </c>
      <c r="C230" s="8">
        <v>43353</v>
      </c>
      <c r="D230" s="7">
        <v>0</v>
      </c>
      <c r="E230" s="7">
        <v>99.75</v>
      </c>
      <c r="F230" s="12">
        <v>36342</v>
      </c>
    </row>
    <row r="231" spans="1:6" x14ac:dyDescent="0.25">
      <c r="A231" s="11" t="s">
        <v>12</v>
      </c>
      <c r="B231" s="7" t="s">
        <v>13</v>
      </c>
      <c r="C231" s="8">
        <v>43354</v>
      </c>
      <c r="D231" s="7">
        <v>0</v>
      </c>
      <c r="E231" s="7">
        <v>99.59</v>
      </c>
      <c r="F231" s="12">
        <v>57711</v>
      </c>
    </row>
    <row r="232" spans="1:6" x14ac:dyDescent="0.25">
      <c r="A232" s="11" t="s">
        <v>12</v>
      </c>
      <c r="B232" s="7" t="s">
        <v>13</v>
      </c>
      <c r="C232" s="8">
        <v>43355</v>
      </c>
      <c r="D232" s="7">
        <v>0</v>
      </c>
      <c r="E232" s="7">
        <v>99.7</v>
      </c>
      <c r="F232" s="12">
        <v>172138</v>
      </c>
    </row>
    <row r="233" spans="1:6" x14ac:dyDescent="0.25">
      <c r="A233" s="11" t="s">
        <v>12</v>
      </c>
      <c r="B233" s="7" t="s">
        <v>13</v>
      </c>
      <c r="C233" s="8">
        <v>43356</v>
      </c>
      <c r="D233" s="7">
        <v>0</v>
      </c>
      <c r="E233" s="7">
        <v>99.5</v>
      </c>
      <c r="F233" s="12">
        <v>38509</v>
      </c>
    </row>
    <row r="234" spans="1:6" x14ac:dyDescent="0.25">
      <c r="A234" s="11" t="s">
        <v>12</v>
      </c>
      <c r="B234" s="7" t="s">
        <v>13</v>
      </c>
      <c r="C234" s="8">
        <v>43357</v>
      </c>
      <c r="D234" s="7">
        <v>0</v>
      </c>
      <c r="E234" s="7">
        <v>99.76</v>
      </c>
      <c r="F234" s="12">
        <v>10509</v>
      </c>
    </row>
    <row r="235" spans="1:6" x14ac:dyDescent="0.25">
      <c r="A235" s="11" t="s">
        <v>12</v>
      </c>
      <c r="B235" s="7" t="s">
        <v>13</v>
      </c>
      <c r="C235" s="8">
        <v>43360</v>
      </c>
      <c r="D235" s="7">
        <v>0</v>
      </c>
      <c r="E235" s="7">
        <v>99.8</v>
      </c>
      <c r="F235" s="12">
        <v>22909</v>
      </c>
    </row>
    <row r="236" spans="1:6" x14ac:dyDescent="0.25">
      <c r="A236" s="11" t="s">
        <v>12</v>
      </c>
      <c r="B236" s="7" t="s">
        <v>13</v>
      </c>
      <c r="C236" s="8">
        <v>43361</v>
      </c>
      <c r="D236" s="7">
        <v>0</v>
      </c>
      <c r="E236" s="7">
        <v>99.8</v>
      </c>
      <c r="F236" s="12">
        <v>3141</v>
      </c>
    </row>
    <row r="237" spans="1:6" x14ac:dyDescent="0.25">
      <c r="A237" s="11" t="s">
        <v>12</v>
      </c>
      <c r="B237" s="7" t="s">
        <v>13</v>
      </c>
      <c r="C237" s="8">
        <v>43362</v>
      </c>
      <c r="D237" s="7">
        <v>0</v>
      </c>
      <c r="E237" s="7">
        <v>100.2</v>
      </c>
      <c r="F237" s="12">
        <v>47450</v>
      </c>
    </row>
    <row r="238" spans="1:6" x14ac:dyDescent="0.25">
      <c r="A238" s="11" t="s">
        <v>12</v>
      </c>
      <c r="B238" s="7" t="s">
        <v>13</v>
      </c>
      <c r="C238" s="8">
        <v>43363</v>
      </c>
      <c r="D238" s="7">
        <v>0</v>
      </c>
      <c r="E238" s="7">
        <v>100</v>
      </c>
      <c r="F238" s="12">
        <v>7084</v>
      </c>
    </row>
    <row r="239" spans="1:6" x14ac:dyDescent="0.25">
      <c r="A239" s="11" t="s">
        <v>12</v>
      </c>
      <c r="B239" s="7" t="s">
        <v>13</v>
      </c>
      <c r="C239" s="8">
        <v>43364</v>
      </c>
      <c r="D239" s="7">
        <v>0</v>
      </c>
      <c r="E239" s="7">
        <v>100.15</v>
      </c>
      <c r="F239" s="12">
        <v>12688</v>
      </c>
    </row>
    <row r="240" spans="1:6" x14ac:dyDescent="0.25">
      <c r="A240" s="11" t="s">
        <v>12</v>
      </c>
      <c r="B240" s="7" t="s">
        <v>13</v>
      </c>
      <c r="C240" s="8">
        <v>43367</v>
      </c>
      <c r="D240" s="7">
        <v>0</v>
      </c>
      <c r="E240" s="7">
        <v>100.2</v>
      </c>
      <c r="F240" s="12">
        <v>18977</v>
      </c>
    </row>
    <row r="241" spans="1:6" x14ac:dyDescent="0.25">
      <c r="A241" s="11" t="s">
        <v>12</v>
      </c>
      <c r="B241" s="7" t="s">
        <v>13</v>
      </c>
      <c r="C241" s="8">
        <v>43368</v>
      </c>
      <c r="D241" s="7">
        <v>0</v>
      </c>
      <c r="E241" s="7">
        <v>100.2</v>
      </c>
      <c r="F241" s="12">
        <v>85215</v>
      </c>
    </row>
    <row r="242" spans="1:6" x14ac:dyDescent="0.25">
      <c r="A242" s="11" t="s">
        <v>12</v>
      </c>
      <c r="B242" s="7" t="s">
        <v>13</v>
      </c>
      <c r="C242" s="8">
        <v>43369</v>
      </c>
      <c r="D242" s="7">
        <v>0</v>
      </c>
      <c r="E242" s="7">
        <v>100.22</v>
      </c>
      <c r="F242" s="12">
        <v>29267</v>
      </c>
    </row>
    <row r="243" spans="1:6" x14ac:dyDescent="0.25">
      <c r="A243" s="11" t="s">
        <v>12</v>
      </c>
      <c r="B243" s="7" t="s">
        <v>13</v>
      </c>
      <c r="C243" s="8">
        <v>43370</v>
      </c>
      <c r="D243" s="7">
        <v>0</v>
      </c>
      <c r="E243" s="7">
        <v>100.25</v>
      </c>
      <c r="F243" s="12">
        <v>22392</v>
      </c>
    </row>
    <row r="244" spans="1:6" x14ac:dyDescent="0.25">
      <c r="A244" s="11" t="s">
        <v>12</v>
      </c>
      <c r="B244" s="7" t="s">
        <v>13</v>
      </c>
      <c r="C244" s="8">
        <v>43371</v>
      </c>
      <c r="D244" s="7">
        <v>0</v>
      </c>
      <c r="E244" s="7">
        <v>100.26</v>
      </c>
      <c r="F244" s="12">
        <v>18039</v>
      </c>
    </row>
    <row r="245" spans="1:6" x14ac:dyDescent="0.25">
      <c r="A245" s="11" t="s">
        <v>12</v>
      </c>
      <c r="B245" s="7" t="s">
        <v>13</v>
      </c>
      <c r="C245" s="8">
        <v>43374</v>
      </c>
      <c r="D245" s="7">
        <v>0</v>
      </c>
      <c r="E245" s="7">
        <v>100.3</v>
      </c>
      <c r="F245" s="12">
        <v>4494</v>
      </c>
    </row>
    <row r="246" spans="1:6" x14ac:dyDescent="0.25">
      <c r="A246" s="11" t="s">
        <v>12</v>
      </c>
      <c r="B246" s="7" t="s">
        <v>13</v>
      </c>
      <c r="C246" s="8">
        <v>43375</v>
      </c>
      <c r="D246" s="7">
        <v>0</v>
      </c>
      <c r="E246" s="7">
        <v>100.4</v>
      </c>
      <c r="F246" s="12">
        <v>12506</v>
      </c>
    </row>
    <row r="247" spans="1:6" x14ac:dyDescent="0.25">
      <c r="A247" s="11" t="s">
        <v>12</v>
      </c>
      <c r="B247" s="7" t="s">
        <v>13</v>
      </c>
      <c r="C247" s="8">
        <v>43376</v>
      </c>
      <c r="D247" s="7">
        <v>0</v>
      </c>
      <c r="E247" s="7">
        <v>100.51</v>
      </c>
      <c r="F247" s="12">
        <v>11227</v>
      </c>
    </row>
    <row r="248" spans="1:6" x14ac:dyDescent="0.25">
      <c r="A248" s="11" t="s">
        <v>12</v>
      </c>
      <c r="B248" s="7" t="s">
        <v>13</v>
      </c>
      <c r="C248" s="8">
        <v>43377</v>
      </c>
      <c r="D248" s="7">
        <v>0</v>
      </c>
      <c r="E248" s="7">
        <v>100.3</v>
      </c>
      <c r="F248" s="12">
        <v>13826</v>
      </c>
    </row>
    <row r="249" spans="1:6" x14ac:dyDescent="0.25">
      <c r="A249" s="11" t="s">
        <v>12</v>
      </c>
      <c r="B249" s="7" t="s">
        <v>13</v>
      </c>
      <c r="C249" s="8">
        <v>43378</v>
      </c>
      <c r="D249" s="7">
        <v>0</v>
      </c>
      <c r="E249" s="7">
        <v>100.5</v>
      </c>
      <c r="F249" s="12">
        <v>12784</v>
      </c>
    </row>
    <row r="250" spans="1:6" x14ac:dyDescent="0.25">
      <c r="A250" s="11" t="s">
        <v>12</v>
      </c>
      <c r="B250" s="7" t="s">
        <v>13</v>
      </c>
      <c r="C250" s="8">
        <v>43381</v>
      </c>
      <c r="D250" s="7">
        <v>0</v>
      </c>
      <c r="E250" s="7">
        <v>100.19</v>
      </c>
      <c r="F250" s="12">
        <v>2948</v>
      </c>
    </row>
    <row r="251" spans="1:6" x14ac:dyDescent="0.25">
      <c r="A251" s="11" t="s">
        <v>12</v>
      </c>
      <c r="B251" s="7" t="s">
        <v>13</v>
      </c>
      <c r="C251" s="8">
        <v>43382</v>
      </c>
      <c r="D251" s="7">
        <v>0</v>
      </c>
      <c r="E251" s="7">
        <v>100.49</v>
      </c>
      <c r="F251" s="12">
        <v>10245</v>
      </c>
    </row>
    <row r="252" spans="1:6" x14ac:dyDescent="0.25">
      <c r="A252" s="11" t="s">
        <v>12</v>
      </c>
      <c r="B252" s="7" t="s">
        <v>13</v>
      </c>
      <c r="C252" s="8">
        <v>43383</v>
      </c>
      <c r="D252" s="7">
        <v>0</v>
      </c>
      <c r="E252" s="7">
        <v>100.11</v>
      </c>
      <c r="F252" s="12">
        <v>900</v>
      </c>
    </row>
    <row r="253" spans="1:6" x14ac:dyDescent="0.25">
      <c r="A253" s="11" t="s">
        <v>12</v>
      </c>
      <c r="B253" s="7" t="s">
        <v>13</v>
      </c>
      <c r="C253" s="8">
        <v>43384</v>
      </c>
      <c r="D253" s="7">
        <v>0</v>
      </c>
      <c r="E253" s="7">
        <v>100.2</v>
      </c>
      <c r="F253" s="12">
        <v>4070</v>
      </c>
    </row>
    <row r="254" spans="1:6" x14ac:dyDescent="0.25">
      <c r="A254" s="11" t="s">
        <v>12</v>
      </c>
      <c r="B254" s="7" t="s">
        <v>13</v>
      </c>
      <c r="C254" s="8">
        <v>43385</v>
      </c>
      <c r="D254" s="7">
        <v>0</v>
      </c>
      <c r="E254" s="7">
        <v>99.98</v>
      </c>
      <c r="F254" s="12">
        <v>16140</v>
      </c>
    </row>
    <row r="255" spans="1:6" x14ac:dyDescent="0.25">
      <c r="A255" s="11" t="s">
        <v>12</v>
      </c>
      <c r="B255" s="7" t="s">
        <v>13</v>
      </c>
      <c r="C255" s="8">
        <v>43388</v>
      </c>
      <c r="D255" s="7">
        <v>0</v>
      </c>
      <c r="E255" s="7">
        <v>100.1</v>
      </c>
      <c r="F255" s="12">
        <v>91628</v>
      </c>
    </row>
    <row r="256" spans="1:6" x14ac:dyDescent="0.25">
      <c r="A256" s="11" t="s">
        <v>12</v>
      </c>
      <c r="B256" s="7" t="s">
        <v>13</v>
      </c>
      <c r="C256" s="8">
        <v>43389</v>
      </c>
      <c r="D256" s="7">
        <v>0</v>
      </c>
      <c r="E256" s="7">
        <v>100.38</v>
      </c>
      <c r="F256" s="12">
        <v>55645</v>
      </c>
    </row>
    <row r="257" spans="1:6" x14ac:dyDescent="0.25">
      <c r="A257" s="11" t="s">
        <v>12</v>
      </c>
      <c r="B257" s="7" t="s">
        <v>13</v>
      </c>
      <c r="C257" s="8">
        <v>43390</v>
      </c>
      <c r="D257" s="7">
        <v>0</v>
      </c>
      <c r="E257" s="7">
        <v>100.29</v>
      </c>
      <c r="F257" s="12">
        <v>48450</v>
      </c>
    </row>
    <row r="258" spans="1:6" x14ac:dyDescent="0.25">
      <c r="A258" s="11" t="s">
        <v>12</v>
      </c>
      <c r="B258" s="7" t="s">
        <v>13</v>
      </c>
      <c r="C258" s="8">
        <v>43391</v>
      </c>
      <c r="D258" s="7">
        <v>0</v>
      </c>
      <c r="E258" s="7">
        <v>100.2</v>
      </c>
      <c r="F258" s="12">
        <v>33065</v>
      </c>
    </row>
    <row r="259" spans="1:6" x14ac:dyDescent="0.25">
      <c r="A259" s="11" t="s">
        <v>12</v>
      </c>
      <c r="B259" s="7" t="s">
        <v>13</v>
      </c>
      <c r="C259" s="8">
        <v>43392</v>
      </c>
      <c r="D259" s="7">
        <v>0</v>
      </c>
      <c r="E259" s="7">
        <v>100.47</v>
      </c>
      <c r="F259" s="12">
        <v>111634</v>
      </c>
    </row>
    <row r="260" spans="1:6" x14ac:dyDescent="0.25">
      <c r="A260" s="11" t="s">
        <v>12</v>
      </c>
      <c r="B260" s="7" t="s">
        <v>13</v>
      </c>
      <c r="C260" s="8">
        <v>43395</v>
      </c>
      <c r="D260" s="7">
        <v>0</v>
      </c>
      <c r="E260" s="7">
        <v>100.11</v>
      </c>
      <c r="F260" s="12">
        <v>31605</v>
      </c>
    </row>
    <row r="261" spans="1:6" x14ac:dyDescent="0.25">
      <c r="A261" s="11" t="s">
        <v>12</v>
      </c>
      <c r="B261" s="7" t="s">
        <v>13</v>
      </c>
      <c r="C261" s="8">
        <v>43396</v>
      </c>
      <c r="D261" s="7">
        <v>0</v>
      </c>
      <c r="E261" s="7">
        <v>100.64</v>
      </c>
      <c r="F261" s="12">
        <v>74244</v>
      </c>
    </row>
    <row r="262" spans="1:6" x14ac:dyDescent="0.25">
      <c r="A262" s="11" t="s">
        <v>12</v>
      </c>
      <c r="B262" s="7" t="s">
        <v>13</v>
      </c>
      <c r="C262" s="8">
        <v>43397</v>
      </c>
      <c r="D262" s="7">
        <v>0</v>
      </c>
      <c r="E262" s="7">
        <v>100.3</v>
      </c>
      <c r="F262" s="12">
        <v>10598</v>
      </c>
    </row>
    <row r="263" spans="1:6" x14ac:dyDescent="0.25">
      <c r="A263" s="11" t="s">
        <v>12</v>
      </c>
      <c r="B263" s="7" t="s">
        <v>13</v>
      </c>
      <c r="C263" s="8">
        <v>43398</v>
      </c>
      <c r="D263" s="7">
        <v>0</v>
      </c>
      <c r="E263" s="7">
        <v>100.36</v>
      </c>
      <c r="F263" s="12">
        <v>33817</v>
      </c>
    </row>
    <row r="264" spans="1:6" x14ac:dyDescent="0.25">
      <c r="A264" s="11" t="s">
        <v>12</v>
      </c>
      <c r="B264" s="7" t="s">
        <v>13</v>
      </c>
      <c r="C264" s="8">
        <v>43399</v>
      </c>
      <c r="D264" s="7">
        <v>0</v>
      </c>
      <c r="E264" s="7">
        <v>100.35</v>
      </c>
      <c r="F264" s="12">
        <v>9420</v>
      </c>
    </row>
    <row r="265" spans="1:6" x14ac:dyDescent="0.25">
      <c r="A265" s="11" t="s">
        <v>12</v>
      </c>
      <c r="B265" s="7" t="s">
        <v>13</v>
      </c>
      <c r="C265" s="8">
        <v>43402</v>
      </c>
      <c r="D265" s="7">
        <v>0</v>
      </c>
      <c r="E265" s="7">
        <v>100.24</v>
      </c>
      <c r="F265" s="12">
        <v>5218</v>
      </c>
    </row>
    <row r="266" spans="1:6" x14ac:dyDescent="0.25">
      <c r="A266" s="11" t="s">
        <v>12</v>
      </c>
      <c r="B266" s="7" t="s">
        <v>13</v>
      </c>
      <c r="C266" s="8">
        <v>43403</v>
      </c>
      <c r="D266" s="7">
        <v>0</v>
      </c>
      <c r="E266" s="7">
        <v>100.42</v>
      </c>
      <c r="F266" s="12">
        <v>16827</v>
      </c>
    </row>
    <row r="267" spans="1:6" x14ac:dyDescent="0.25">
      <c r="A267" s="11" t="s">
        <v>12</v>
      </c>
      <c r="B267" s="7" t="s">
        <v>13</v>
      </c>
      <c r="C267" s="8">
        <v>43404</v>
      </c>
      <c r="D267" s="7">
        <v>0</v>
      </c>
      <c r="E267" s="7">
        <v>100.46</v>
      </c>
      <c r="F267" s="12">
        <v>20326</v>
      </c>
    </row>
    <row r="268" spans="1:6" x14ac:dyDescent="0.25">
      <c r="A268" s="11" t="s">
        <v>12</v>
      </c>
      <c r="B268" s="7" t="s">
        <v>13</v>
      </c>
      <c r="C268" s="8">
        <v>43405</v>
      </c>
      <c r="D268" s="7">
        <v>0</v>
      </c>
      <c r="E268" s="7">
        <v>100.3</v>
      </c>
      <c r="F268" s="12">
        <v>17291</v>
      </c>
    </row>
    <row r="269" spans="1:6" x14ac:dyDescent="0.25">
      <c r="A269" s="11" t="s">
        <v>12</v>
      </c>
      <c r="B269" s="7" t="s">
        <v>13</v>
      </c>
      <c r="C269" s="8">
        <v>43406</v>
      </c>
      <c r="D269" s="7">
        <v>0</v>
      </c>
      <c r="E269" s="7">
        <v>100.5</v>
      </c>
      <c r="F269" s="12">
        <v>18972</v>
      </c>
    </row>
    <row r="270" spans="1:6" x14ac:dyDescent="0.25">
      <c r="A270" s="11" t="s">
        <v>12</v>
      </c>
      <c r="B270" s="7" t="s">
        <v>13</v>
      </c>
      <c r="C270" s="8">
        <v>43410</v>
      </c>
      <c r="D270" s="7">
        <v>0</v>
      </c>
      <c r="E270" s="7">
        <v>100.44</v>
      </c>
      <c r="F270" s="12">
        <v>2385</v>
      </c>
    </row>
    <row r="271" spans="1:6" x14ac:dyDescent="0.25">
      <c r="A271" s="11" t="s">
        <v>12</v>
      </c>
      <c r="B271" s="7" t="s">
        <v>13</v>
      </c>
      <c r="C271" s="8">
        <v>43411</v>
      </c>
      <c r="D271" s="7">
        <v>0</v>
      </c>
      <c r="E271" s="7">
        <v>100.55</v>
      </c>
      <c r="F271" s="12">
        <v>31661</v>
      </c>
    </row>
    <row r="272" spans="1:6" x14ac:dyDescent="0.25">
      <c r="A272" s="11" t="s">
        <v>12</v>
      </c>
      <c r="B272" s="7" t="s">
        <v>13</v>
      </c>
      <c r="C272" s="8">
        <v>43412</v>
      </c>
      <c r="D272" s="7">
        <v>0</v>
      </c>
      <c r="E272" s="7">
        <v>100.3</v>
      </c>
      <c r="F272" s="12">
        <v>22408</v>
      </c>
    </row>
    <row r="273" spans="1:6" x14ac:dyDescent="0.25">
      <c r="A273" s="11" t="s">
        <v>12</v>
      </c>
      <c r="B273" s="7" t="s">
        <v>13</v>
      </c>
      <c r="C273" s="8">
        <v>43413</v>
      </c>
      <c r="D273" s="7">
        <v>0</v>
      </c>
      <c r="E273" s="7">
        <v>100.45</v>
      </c>
      <c r="F273" s="12">
        <v>24545</v>
      </c>
    </row>
    <row r="274" spans="1:6" x14ac:dyDescent="0.25">
      <c r="A274" s="11" t="s">
        <v>12</v>
      </c>
      <c r="B274" s="7" t="s">
        <v>13</v>
      </c>
      <c r="C274" s="8">
        <v>43416</v>
      </c>
      <c r="D274" s="7">
        <v>0</v>
      </c>
      <c r="E274" s="7">
        <v>100.2</v>
      </c>
      <c r="F274" s="12">
        <v>6413</v>
      </c>
    </row>
    <row r="275" spans="1:6" x14ac:dyDescent="0.25">
      <c r="A275" s="11" t="s">
        <v>12</v>
      </c>
      <c r="B275" s="7" t="s">
        <v>13</v>
      </c>
      <c r="C275" s="8">
        <v>43417</v>
      </c>
      <c r="D275" s="7">
        <v>0</v>
      </c>
      <c r="E275" s="7">
        <v>100.22</v>
      </c>
      <c r="F275" s="12">
        <v>26806</v>
      </c>
    </row>
    <row r="276" spans="1:6" x14ac:dyDescent="0.25">
      <c r="A276" s="11" t="s">
        <v>12</v>
      </c>
      <c r="B276" s="7" t="s">
        <v>13</v>
      </c>
      <c r="C276" s="8">
        <v>43418</v>
      </c>
      <c r="D276" s="7">
        <v>0</v>
      </c>
      <c r="E276" s="7">
        <v>100.45</v>
      </c>
      <c r="F276" s="12">
        <v>12623</v>
      </c>
    </row>
    <row r="277" spans="1:6" x14ac:dyDescent="0.25">
      <c r="A277" s="11" t="s">
        <v>12</v>
      </c>
      <c r="B277" s="7" t="s">
        <v>13</v>
      </c>
      <c r="C277" s="8">
        <v>43419</v>
      </c>
      <c r="D277" s="7">
        <v>0</v>
      </c>
      <c r="E277" s="7">
        <v>100.29</v>
      </c>
      <c r="F277" s="12">
        <v>5547</v>
      </c>
    </row>
    <row r="278" spans="1:6" x14ac:dyDescent="0.25">
      <c r="A278" s="11" t="s">
        <v>12</v>
      </c>
      <c r="B278" s="7" t="s">
        <v>13</v>
      </c>
      <c r="C278" s="8">
        <v>43420</v>
      </c>
      <c r="D278" s="7">
        <v>0</v>
      </c>
      <c r="E278" s="7">
        <v>100.29</v>
      </c>
      <c r="F278" s="12">
        <v>5952</v>
      </c>
    </row>
    <row r="279" spans="1:6" x14ac:dyDescent="0.25">
      <c r="A279" s="11" t="s">
        <v>12</v>
      </c>
      <c r="B279" s="7" t="s">
        <v>13</v>
      </c>
      <c r="C279" s="8">
        <v>43423</v>
      </c>
      <c r="D279" s="7">
        <v>0</v>
      </c>
      <c r="E279" s="7">
        <v>100.23</v>
      </c>
      <c r="F279" s="12">
        <v>3988</v>
      </c>
    </row>
    <row r="280" spans="1:6" x14ac:dyDescent="0.25">
      <c r="A280" s="11" t="s">
        <v>12</v>
      </c>
      <c r="B280" s="7" t="s">
        <v>13</v>
      </c>
      <c r="C280" s="8">
        <v>43424</v>
      </c>
      <c r="D280" s="7">
        <v>0</v>
      </c>
      <c r="E280" s="7">
        <v>100.07</v>
      </c>
      <c r="F280" s="12">
        <v>5989</v>
      </c>
    </row>
    <row r="281" spans="1:6" x14ac:dyDescent="0.25">
      <c r="A281" s="11" t="s">
        <v>12</v>
      </c>
      <c r="B281" s="7" t="s">
        <v>13</v>
      </c>
      <c r="C281" s="8">
        <v>43425</v>
      </c>
      <c r="D281" s="7">
        <v>0</v>
      </c>
      <c r="E281" s="7">
        <v>100.2</v>
      </c>
      <c r="F281" s="12">
        <v>4405</v>
      </c>
    </row>
    <row r="282" spans="1:6" x14ac:dyDescent="0.25">
      <c r="A282" s="11" t="s">
        <v>12</v>
      </c>
      <c r="B282" s="7" t="s">
        <v>13</v>
      </c>
      <c r="C282" s="8">
        <v>43426</v>
      </c>
      <c r="D282" s="7">
        <v>0</v>
      </c>
      <c r="E282" s="7">
        <v>100.2</v>
      </c>
      <c r="F282" s="12">
        <v>9363</v>
      </c>
    </row>
    <row r="283" spans="1:6" x14ac:dyDescent="0.25">
      <c r="A283" s="11" t="s">
        <v>12</v>
      </c>
      <c r="B283" s="7" t="s">
        <v>13</v>
      </c>
      <c r="C283" s="8">
        <v>43427</v>
      </c>
      <c r="D283" s="7">
        <v>0</v>
      </c>
      <c r="E283" s="7">
        <v>100.3</v>
      </c>
      <c r="F283" s="12">
        <v>17637</v>
      </c>
    </row>
    <row r="284" spans="1:6" x14ac:dyDescent="0.25">
      <c r="A284" s="11" t="s">
        <v>12</v>
      </c>
      <c r="B284" s="7" t="s">
        <v>13</v>
      </c>
      <c r="C284" s="8">
        <v>43430</v>
      </c>
      <c r="D284" s="7">
        <v>0</v>
      </c>
      <c r="E284" s="7">
        <v>100.19</v>
      </c>
      <c r="F284" s="12">
        <v>5749</v>
      </c>
    </row>
    <row r="285" spans="1:6" x14ac:dyDescent="0.25">
      <c r="A285" s="11" t="s">
        <v>12</v>
      </c>
      <c r="B285" s="7" t="s">
        <v>13</v>
      </c>
      <c r="C285" s="8">
        <v>43431</v>
      </c>
      <c r="D285" s="7">
        <v>0</v>
      </c>
      <c r="E285" s="7">
        <v>100.1</v>
      </c>
      <c r="F285" s="12">
        <v>12079</v>
      </c>
    </row>
    <row r="286" spans="1:6" x14ac:dyDescent="0.25">
      <c r="A286" s="11" t="s">
        <v>12</v>
      </c>
      <c r="B286" s="7" t="s">
        <v>13</v>
      </c>
      <c r="C286" s="8">
        <v>43432</v>
      </c>
      <c r="D286" s="7">
        <v>0</v>
      </c>
      <c r="E286" s="7">
        <v>100.06</v>
      </c>
      <c r="F286" s="12">
        <v>6895</v>
      </c>
    </row>
    <row r="287" spans="1:6" x14ac:dyDescent="0.25">
      <c r="A287" s="11" t="s">
        <v>12</v>
      </c>
      <c r="B287" s="7" t="s">
        <v>13</v>
      </c>
      <c r="C287" s="8">
        <v>43433</v>
      </c>
      <c r="D287" s="7">
        <v>0</v>
      </c>
      <c r="E287" s="7">
        <v>100.14</v>
      </c>
      <c r="F287" s="12">
        <v>26294</v>
      </c>
    </row>
    <row r="288" spans="1:6" x14ac:dyDescent="0.25">
      <c r="A288" s="11" t="s">
        <v>12</v>
      </c>
      <c r="B288" s="7" t="s">
        <v>13</v>
      </c>
      <c r="C288" s="8">
        <v>43434</v>
      </c>
      <c r="D288" s="7">
        <v>0</v>
      </c>
      <c r="E288" s="7">
        <v>100.41</v>
      </c>
      <c r="F288" s="12">
        <v>16226</v>
      </c>
    </row>
    <row r="289" spans="1:6" x14ac:dyDescent="0.25">
      <c r="A289" s="11" t="s">
        <v>12</v>
      </c>
      <c r="B289" s="7" t="s">
        <v>13</v>
      </c>
      <c r="C289" s="8">
        <v>43437</v>
      </c>
      <c r="D289" s="7">
        <v>0</v>
      </c>
      <c r="E289" s="7">
        <v>100.21</v>
      </c>
      <c r="F289" s="12">
        <v>15360</v>
      </c>
    </row>
    <row r="290" spans="1:6" x14ac:dyDescent="0.25">
      <c r="A290" s="11" t="s">
        <v>12</v>
      </c>
      <c r="B290" s="7" t="s">
        <v>13</v>
      </c>
      <c r="C290" s="8">
        <v>43438</v>
      </c>
      <c r="D290" s="7">
        <v>0</v>
      </c>
      <c r="E290" s="7">
        <v>100.28</v>
      </c>
      <c r="F290" s="12">
        <v>41022</v>
      </c>
    </row>
    <row r="291" spans="1:6" x14ac:dyDescent="0.25">
      <c r="A291" s="11" t="s">
        <v>12</v>
      </c>
      <c r="B291" s="7" t="s">
        <v>13</v>
      </c>
      <c r="C291" s="8">
        <v>43439</v>
      </c>
      <c r="D291" s="7">
        <v>0</v>
      </c>
      <c r="E291" s="7">
        <v>99.99</v>
      </c>
      <c r="F291" s="12">
        <v>27291</v>
      </c>
    </row>
    <row r="292" spans="1:6" x14ac:dyDescent="0.25">
      <c r="A292" s="11" t="s">
        <v>12</v>
      </c>
      <c r="B292" s="7" t="s">
        <v>13</v>
      </c>
      <c r="C292" s="8">
        <v>43440</v>
      </c>
      <c r="D292" s="7">
        <v>0</v>
      </c>
      <c r="E292" s="7">
        <v>99.91</v>
      </c>
      <c r="F292" s="12">
        <v>9069</v>
      </c>
    </row>
    <row r="293" spans="1:6" x14ac:dyDescent="0.25">
      <c r="A293" s="11" t="s">
        <v>12</v>
      </c>
      <c r="B293" s="7" t="s">
        <v>13</v>
      </c>
      <c r="C293" s="8">
        <v>43441</v>
      </c>
      <c r="D293" s="7">
        <v>0</v>
      </c>
      <c r="E293" s="7">
        <v>99.8</v>
      </c>
      <c r="F293" s="12">
        <v>12196</v>
      </c>
    </row>
    <row r="294" spans="1:6" x14ac:dyDescent="0.25">
      <c r="A294" s="11" t="s">
        <v>12</v>
      </c>
      <c r="B294" s="7" t="s">
        <v>13</v>
      </c>
      <c r="C294" s="8">
        <v>43444</v>
      </c>
      <c r="D294" s="7">
        <v>0</v>
      </c>
      <c r="E294" s="7">
        <v>99.9</v>
      </c>
      <c r="F294" s="12">
        <v>18852</v>
      </c>
    </row>
    <row r="295" spans="1:6" x14ac:dyDescent="0.25">
      <c r="A295" s="11" t="s">
        <v>12</v>
      </c>
      <c r="B295" s="7" t="s">
        <v>13</v>
      </c>
      <c r="C295" s="8">
        <v>43445</v>
      </c>
      <c r="D295" s="7">
        <v>0</v>
      </c>
      <c r="E295" s="7">
        <v>100.03</v>
      </c>
      <c r="F295" s="12">
        <v>39030</v>
      </c>
    </row>
    <row r="296" spans="1:6" x14ac:dyDescent="0.25">
      <c r="A296" s="11" t="s">
        <v>12</v>
      </c>
      <c r="B296" s="7" t="s">
        <v>13</v>
      </c>
      <c r="C296" s="8">
        <v>43446</v>
      </c>
      <c r="D296" s="7">
        <v>0</v>
      </c>
      <c r="E296" s="7">
        <v>99.8</v>
      </c>
      <c r="F296" s="12">
        <v>10055</v>
      </c>
    </row>
    <row r="297" spans="1:6" x14ac:dyDescent="0.25">
      <c r="A297" s="11" t="s">
        <v>12</v>
      </c>
      <c r="B297" s="7" t="s">
        <v>13</v>
      </c>
      <c r="C297" s="8">
        <v>43447</v>
      </c>
      <c r="D297" s="7">
        <v>0</v>
      </c>
      <c r="E297" s="7">
        <v>99.9</v>
      </c>
      <c r="F297" s="12">
        <v>33957</v>
      </c>
    </row>
    <row r="298" spans="1:6" x14ac:dyDescent="0.25">
      <c r="A298" s="11" t="s">
        <v>12</v>
      </c>
      <c r="B298" s="7" t="s">
        <v>13</v>
      </c>
      <c r="C298" s="8">
        <v>43448</v>
      </c>
      <c r="D298" s="7">
        <v>0</v>
      </c>
      <c r="E298" s="7">
        <v>99.9</v>
      </c>
      <c r="F298" s="12">
        <v>2892</v>
      </c>
    </row>
    <row r="299" spans="1:6" x14ac:dyDescent="0.25">
      <c r="A299" s="11" t="s">
        <v>12</v>
      </c>
      <c r="B299" s="7" t="s">
        <v>13</v>
      </c>
      <c r="C299" s="8">
        <v>43451</v>
      </c>
      <c r="D299" s="7">
        <v>0</v>
      </c>
      <c r="E299" s="7">
        <v>99.9</v>
      </c>
      <c r="F299" s="12">
        <v>2720</v>
      </c>
    </row>
    <row r="300" spans="1:6" x14ac:dyDescent="0.25">
      <c r="A300" s="11" t="s">
        <v>12</v>
      </c>
      <c r="B300" s="7" t="s">
        <v>13</v>
      </c>
      <c r="C300" s="8">
        <v>43452</v>
      </c>
      <c r="D300" s="7">
        <v>0</v>
      </c>
      <c r="E300" s="7">
        <v>99.89</v>
      </c>
      <c r="F300" s="12">
        <v>9541</v>
      </c>
    </row>
    <row r="301" spans="1:6" x14ac:dyDescent="0.25">
      <c r="A301" s="11" t="s">
        <v>12</v>
      </c>
      <c r="B301" s="7" t="s">
        <v>13</v>
      </c>
      <c r="C301" s="8">
        <v>43453</v>
      </c>
      <c r="D301" s="7">
        <v>0</v>
      </c>
      <c r="E301" s="7">
        <v>99.98</v>
      </c>
      <c r="F301" s="12">
        <v>46474</v>
      </c>
    </row>
    <row r="302" spans="1:6" x14ac:dyDescent="0.25">
      <c r="A302" s="11" t="s">
        <v>12</v>
      </c>
      <c r="B302" s="7" t="s">
        <v>13</v>
      </c>
      <c r="C302" s="8">
        <v>43454</v>
      </c>
      <c r="D302" s="7">
        <v>0</v>
      </c>
      <c r="E302" s="7">
        <v>99.96</v>
      </c>
      <c r="F302" s="12">
        <v>20023</v>
      </c>
    </row>
    <row r="303" spans="1:6" x14ac:dyDescent="0.25">
      <c r="A303" s="11" t="s">
        <v>12</v>
      </c>
      <c r="B303" s="7" t="s">
        <v>13</v>
      </c>
      <c r="C303" s="8">
        <v>43455</v>
      </c>
      <c r="D303" s="7">
        <v>0</v>
      </c>
      <c r="E303" s="7">
        <v>100</v>
      </c>
      <c r="F303" s="12">
        <v>212358</v>
      </c>
    </row>
    <row r="304" spans="1:6" x14ac:dyDescent="0.25">
      <c r="A304" s="11" t="s">
        <v>12</v>
      </c>
      <c r="B304" s="7" t="s">
        <v>13</v>
      </c>
      <c r="C304" s="8">
        <v>43458</v>
      </c>
      <c r="D304" s="7">
        <v>0</v>
      </c>
      <c r="E304" s="7">
        <v>100</v>
      </c>
      <c r="F304" s="12">
        <v>29373</v>
      </c>
    </row>
    <row r="305" spans="1:6" x14ac:dyDescent="0.25">
      <c r="A305" s="11" t="s">
        <v>12</v>
      </c>
      <c r="B305" s="7" t="s">
        <v>13</v>
      </c>
      <c r="C305" s="8">
        <v>43459</v>
      </c>
      <c r="D305" s="7">
        <v>0</v>
      </c>
      <c r="E305" s="7">
        <v>100</v>
      </c>
      <c r="F305" s="12">
        <v>20241</v>
      </c>
    </row>
    <row r="306" spans="1:6" x14ac:dyDescent="0.25">
      <c r="A306" s="11" t="s">
        <v>12</v>
      </c>
      <c r="B306" s="7" t="s">
        <v>13</v>
      </c>
      <c r="C306" s="8">
        <v>43460</v>
      </c>
      <c r="D306" s="7">
        <v>0</v>
      </c>
      <c r="E306" s="7">
        <v>100.25</v>
      </c>
      <c r="F306" s="12">
        <v>37636</v>
      </c>
    </row>
    <row r="307" spans="1:6" x14ac:dyDescent="0.25">
      <c r="A307" s="11" t="s">
        <v>12</v>
      </c>
      <c r="B307" s="7" t="s">
        <v>13</v>
      </c>
      <c r="C307" s="8">
        <v>43461</v>
      </c>
      <c r="D307" s="7">
        <v>0</v>
      </c>
      <c r="E307" s="7">
        <v>100.2</v>
      </c>
      <c r="F307" s="12">
        <v>38021</v>
      </c>
    </row>
    <row r="308" spans="1:6" x14ac:dyDescent="0.25">
      <c r="A308" s="11" t="s">
        <v>12</v>
      </c>
      <c r="B308" s="7" t="s">
        <v>13</v>
      </c>
      <c r="C308" s="8">
        <v>43462</v>
      </c>
      <c r="D308" s="7">
        <v>0</v>
      </c>
      <c r="E308" s="7">
        <v>100.15</v>
      </c>
      <c r="F308" s="12">
        <v>38580</v>
      </c>
    </row>
    <row r="309" spans="1:6" x14ac:dyDescent="0.25">
      <c r="A309" s="11" t="s">
        <v>12</v>
      </c>
      <c r="B309" s="7" t="s">
        <v>13</v>
      </c>
      <c r="C309" s="8">
        <v>43463</v>
      </c>
      <c r="D309" s="7">
        <v>0</v>
      </c>
      <c r="E309" s="7">
        <v>100.43</v>
      </c>
      <c r="F309" s="12">
        <v>31089</v>
      </c>
    </row>
    <row r="310" spans="1:6" x14ac:dyDescent="0.25">
      <c r="A310" s="11" t="s">
        <v>12</v>
      </c>
      <c r="B310" s="7" t="s">
        <v>13</v>
      </c>
      <c r="C310" s="8">
        <v>43468</v>
      </c>
      <c r="D310" s="7">
        <v>0</v>
      </c>
      <c r="E310" s="7">
        <v>100.4</v>
      </c>
      <c r="F310" s="12">
        <v>65</v>
      </c>
    </row>
    <row r="311" spans="1:6" x14ac:dyDescent="0.25">
      <c r="A311" s="11" t="s">
        <v>12</v>
      </c>
      <c r="B311" s="7" t="s">
        <v>13</v>
      </c>
      <c r="C311" s="8">
        <v>43469</v>
      </c>
      <c r="D311" s="7">
        <v>0</v>
      </c>
      <c r="E311" s="7">
        <v>100.39</v>
      </c>
      <c r="F311" s="12">
        <v>436</v>
      </c>
    </row>
    <row r="312" spans="1:6" x14ac:dyDescent="0.25">
      <c r="A312" s="11" t="s">
        <v>12</v>
      </c>
      <c r="B312" s="7" t="s">
        <v>13</v>
      </c>
      <c r="C312" s="8">
        <v>43473</v>
      </c>
      <c r="D312" s="7">
        <v>0</v>
      </c>
      <c r="E312" s="7">
        <v>100.2</v>
      </c>
      <c r="F312" s="12">
        <v>1000</v>
      </c>
    </row>
    <row r="313" spans="1:6" x14ac:dyDescent="0.25">
      <c r="A313" s="11" t="s">
        <v>12</v>
      </c>
      <c r="B313" s="7" t="s">
        <v>13</v>
      </c>
      <c r="C313" s="8">
        <v>43474</v>
      </c>
      <c r="D313" s="7">
        <v>0</v>
      </c>
      <c r="E313" s="7">
        <v>100.15</v>
      </c>
      <c r="F313" s="12">
        <v>2303</v>
      </c>
    </row>
    <row r="314" spans="1:6" x14ac:dyDescent="0.25">
      <c r="A314" s="11" t="s">
        <v>12</v>
      </c>
      <c r="B314" s="7" t="s">
        <v>13</v>
      </c>
      <c r="C314" s="8">
        <v>43475</v>
      </c>
      <c r="D314" s="7">
        <v>0</v>
      </c>
      <c r="E314" s="7">
        <v>100.39</v>
      </c>
      <c r="F314" s="12">
        <v>6095</v>
      </c>
    </row>
    <row r="315" spans="1:6" x14ac:dyDescent="0.25">
      <c r="A315" s="11" t="s">
        <v>12</v>
      </c>
      <c r="B315" s="7" t="s">
        <v>13</v>
      </c>
      <c r="C315" s="8">
        <v>43476</v>
      </c>
      <c r="D315" s="7">
        <v>0</v>
      </c>
      <c r="E315" s="7">
        <v>100.3</v>
      </c>
      <c r="F315" s="12">
        <v>11605</v>
      </c>
    </row>
    <row r="316" spans="1:6" x14ac:dyDescent="0.25">
      <c r="A316" s="11" t="s">
        <v>12</v>
      </c>
      <c r="B316" s="7" t="s">
        <v>13</v>
      </c>
      <c r="C316" s="8">
        <v>43479</v>
      </c>
      <c r="D316" s="7">
        <v>0</v>
      </c>
      <c r="E316" s="7">
        <v>100.2</v>
      </c>
      <c r="F316" s="12">
        <v>3576</v>
      </c>
    </row>
    <row r="317" spans="1:6" x14ac:dyDescent="0.25">
      <c r="A317" s="11" t="s">
        <v>12</v>
      </c>
      <c r="B317" s="7" t="s">
        <v>13</v>
      </c>
      <c r="C317" s="8">
        <v>43480</v>
      </c>
      <c r="D317" s="7">
        <v>0</v>
      </c>
      <c r="E317" s="7">
        <v>100.2</v>
      </c>
      <c r="F317" s="12">
        <v>25389</v>
      </c>
    </row>
    <row r="318" spans="1:6" x14ac:dyDescent="0.25">
      <c r="A318" s="11" t="s">
        <v>12</v>
      </c>
      <c r="B318" s="7" t="s">
        <v>13</v>
      </c>
      <c r="C318" s="8">
        <v>43481</v>
      </c>
      <c r="D318" s="7">
        <v>0</v>
      </c>
      <c r="E318" s="7">
        <v>100.2</v>
      </c>
      <c r="F318" s="12">
        <v>10580</v>
      </c>
    </row>
    <row r="319" spans="1:6" x14ac:dyDescent="0.25">
      <c r="A319" s="11" t="s">
        <v>12</v>
      </c>
      <c r="B319" s="7" t="s">
        <v>13</v>
      </c>
      <c r="C319" s="8">
        <v>43482</v>
      </c>
      <c r="D319" s="7">
        <v>0</v>
      </c>
      <c r="E319" s="7">
        <v>100.3</v>
      </c>
      <c r="F319" s="12">
        <v>2410</v>
      </c>
    </row>
    <row r="320" spans="1:6" x14ac:dyDescent="0.25">
      <c r="A320" s="11" t="s">
        <v>12</v>
      </c>
      <c r="B320" s="7" t="s">
        <v>13</v>
      </c>
      <c r="C320" s="8">
        <v>43483</v>
      </c>
      <c r="D320" s="7">
        <v>0</v>
      </c>
      <c r="E320" s="7">
        <v>100.2</v>
      </c>
      <c r="F320" s="12">
        <v>26594</v>
      </c>
    </row>
    <row r="321" spans="1:6" x14ac:dyDescent="0.25">
      <c r="A321" s="11" t="s">
        <v>12</v>
      </c>
      <c r="B321" s="7" t="s">
        <v>13</v>
      </c>
      <c r="C321" s="8">
        <v>43486</v>
      </c>
      <c r="D321" s="7">
        <v>0</v>
      </c>
      <c r="E321" s="7">
        <v>100.2</v>
      </c>
      <c r="F321" s="12">
        <v>4823</v>
      </c>
    </row>
    <row r="322" spans="1:6" x14ac:dyDescent="0.25">
      <c r="A322" s="11" t="s">
        <v>12</v>
      </c>
      <c r="B322" s="7" t="s">
        <v>13</v>
      </c>
      <c r="C322" s="8">
        <v>43487</v>
      </c>
      <c r="D322" s="7">
        <v>0</v>
      </c>
      <c r="E322" s="7">
        <v>100</v>
      </c>
      <c r="F322" s="12">
        <v>8139</v>
      </c>
    </row>
    <row r="323" spans="1:6" x14ac:dyDescent="0.25">
      <c r="A323" s="11" t="s">
        <v>12</v>
      </c>
      <c r="B323" s="7" t="s">
        <v>13</v>
      </c>
      <c r="C323" s="8">
        <v>43488</v>
      </c>
      <c r="D323" s="7">
        <v>0</v>
      </c>
      <c r="E323" s="7">
        <v>99.95</v>
      </c>
      <c r="F323" s="12">
        <v>29186</v>
      </c>
    </row>
    <row r="324" spans="1:6" x14ac:dyDescent="0.25">
      <c r="A324" s="11" t="s">
        <v>12</v>
      </c>
      <c r="B324" s="7" t="s">
        <v>13</v>
      </c>
      <c r="C324" s="8">
        <v>43489</v>
      </c>
      <c r="D324" s="7">
        <v>0</v>
      </c>
      <c r="E324" s="7">
        <v>99.94</v>
      </c>
      <c r="F324" s="12">
        <v>17515</v>
      </c>
    </row>
    <row r="325" spans="1:6" x14ac:dyDescent="0.25">
      <c r="A325" s="11" t="s">
        <v>12</v>
      </c>
      <c r="B325" s="7" t="s">
        <v>13</v>
      </c>
      <c r="C325" s="8">
        <v>43490</v>
      </c>
      <c r="D325" s="7">
        <v>0</v>
      </c>
      <c r="E325" s="7">
        <v>99.91</v>
      </c>
      <c r="F325" s="12">
        <v>37324</v>
      </c>
    </row>
    <row r="326" spans="1:6" x14ac:dyDescent="0.25">
      <c r="A326" s="11" t="s">
        <v>12</v>
      </c>
      <c r="B326" s="7" t="s">
        <v>13</v>
      </c>
      <c r="C326" s="8">
        <v>43493</v>
      </c>
      <c r="D326" s="7">
        <v>0</v>
      </c>
      <c r="E326" s="7">
        <v>99.99</v>
      </c>
      <c r="F326" s="12">
        <v>27199</v>
      </c>
    </row>
    <row r="327" spans="1:6" x14ac:dyDescent="0.25">
      <c r="A327" s="11" t="s">
        <v>12</v>
      </c>
      <c r="B327" s="7" t="s">
        <v>13</v>
      </c>
      <c r="C327" s="8">
        <v>43494</v>
      </c>
      <c r="D327" s="7">
        <v>0</v>
      </c>
      <c r="E327" s="7">
        <v>99.99</v>
      </c>
      <c r="F327" s="12">
        <v>15218</v>
      </c>
    </row>
    <row r="328" spans="1:6" x14ac:dyDescent="0.25">
      <c r="A328" s="11" t="s">
        <v>12</v>
      </c>
      <c r="B328" s="7" t="s">
        <v>13</v>
      </c>
      <c r="C328" s="8">
        <v>43495</v>
      </c>
      <c r="D328" s="7">
        <v>0</v>
      </c>
      <c r="E328" s="7">
        <v>100</v>
      </c>
      <c r="F328" s="12">
        <v>17296</v>
      </c>
    </row>
    <row r="329" spans="1:6" x14ac:dyDescent="0.25">
      <c r="A329" s="11" t="s">
        <v>12</v>
      </c>
      <c r="B329" s="7" t="s">
        <v>13</v>
      </c>
      <c r="C329" s="8">
        <v>43496</v>
      </c>
      <c r="D329" s="7">
        <v>0</v>
      </c>
      <c r="E329" s="7">
        <v>100</v>
      </c>
      <c r="F329" s="12">
        <v>8554</v>
      </c>
    </row>
    <row r="330" spans="1:6" x14ac:dyDescent="0.25">
      <c r="A330" s="11" t="s">
        <v>12</v>
      </c>
      <c r="B330" s="7" t="s">
        <v>13</v>
      </c>
      <c r="C330" s="8">
        <v>43497</v>
      </c>
      <c r="D330" s="7">
        <v>0</v>
      </c>
      <c r="E330" s="7">
        <v>100</v>
      </c>
      <c r="F330" s="12">
        <v>25501</v>
      </c>
    </row>
    <row r="331" spans="1:6" x14ac:dyDescent="0.25">
      <c r="A331" s="11" t="s">
        <v>12</v>
      </c>
      <c r="B331" s="7" t="s">
        <v>13</v>
      </c>
      <c r="C331" s="8">
        <v>43500</v>
      </c>
      <c r="D331" s="7">
        <v>0</v>
      </c>
      <c r="E331" s="7">
        <v>100</v>
      </c>
      <c r="F331" s="12">
        <v>72586</v>
      </c>
    </row>
    <row r="332" spans="1:6" x14ac:dyDescent="0.25">
      <c r="A332" s="11" t="s">
        <v>12</v>
      </c>
      <c r="B332" s="7" t="s">
        <v>13</v>
      </c>
      <c r="C332" s="8">
        <v>43501</v>
      </c>
      <c r="D332" s="7">
        <v>0</v>
      </c>
      <c r="E332" s="7">
        <v>99.91</v>
      </c>
      <c r="F332" s="12">
        <v>9453</v>
      </c>
    </row>
    <row r="333" spans="1:6" x14ac:dyDescent="0.25">
      <c r="A333" s="11" t="s">
        <v>12</v>
      </c>
      <c r="B333" s="7" t="s">
        <v>13</v>
      </c>
      <c r="C333" s="8">
        <v>43502</v>
      </c>
      <c r="D333" s="7">
        <v>0</v>
      </c>
      <c r="E333" s="7">
        <v>99.99</v>
      </c>
      <c r="F333" s="12">
        <v>7698</v>
      </c>
    </row>
    <row r="334" spans="1:6" x14ac:dyDescent="0.25">
      <c r="A334" s="11" t="s">
        <v>12</v>
      </c>
      <c r="B334" s="7" t="s">
        <v>13</v>
      </c>
      <c r="C334" s="8">
        <v>43503</v>
      </c>
      <c r="D334" s="7">
        <v>0</v>
      </c>
      <c r="E334" s="7">
        <v>100</v>
      </c>
      <c r="F334" s="12">
        <v>29621</v>
      </c>
    </row>
    <row r="335" spans="1:6" x14ac:dyDescent="0.25">
      <c r="A335" s="11" t="s">
        <v>12</v>
      </c>
      <c r="B335" s="7" t="s">
        <v>13</v>
      </c>
      <c r="C335" s="8">
        <v>43504</v>
      </c>
      <c r="D335" s="7">
        <v>0</v>
      </c>
      <c r="E335" s="7">
        <v>100</v>
      </c>
      <c r="F335" s="12">
        <v>36553</v>
      </c>
    </row>
    <row r="336" spans="1:6" x14ac:dyDescent="0.25">
      <c r="A336" s="11" t="s">
        <v>12</v>
      </c>
      <c r="B336" s="7" t="s">
        <v>13</v>
      </c>
      <c r="C336" s="8">
        <v>43507</v>
      </c>
      <c r="D336" s="7">
        <v>0</v>
      </c>
      <c r="E336" s="7">
        <v>99.98</v>
      </c>
      <c r="F336" s="12">
        <v>97401</v>
      </c>
    </row>
    <row r="337" spans="1:6" x14ac:dyDescent="0.25">
      <c r="A337" s="11" t="s">
        <v>12</v>
      </c>
      <c r="B337" s="7" t="s">
        <v>13</v>
      </c>
      <c r="C337" s="8">
        <v>43508</v>
      </c>
      <c r="D337" s="7">
        <v>0</v>
      </c>
      <c r="E337" s="7">
        <v>99.99</v>
      </c>
      <c r="F337" s="12">
        <v>28118</v>
      </c>
    </row>
    <row r="338" spans="1:6" x14ac:dyDescent="0.25">
      <c r="A338" s="11" t="s">
        <v>12</v>
      </c>
      <c r="B338" s="7" t="s">
        <v>13</v>
      </c>
      <c r="C338" s="8">
        <v>43509</v>
      </c>
      <c r="D338" s="7">
        <v>0</v>
      </c>
      <c r="E338" s="7">
        <v>99.99</v>
      </c>
      <c r="F338" s="12">
        <v>24482</v>
      </c>
    </row>
    <row r="339" spans="1:6" x14ac:dyDescent="0.25">
      <c r="A339" s="11" t="s">
        <v>12</v>
      </c>
      <c r="B339" s="7" t="s">
        <v>13</v>
      </c>
      <c r="C339" s="8">
        <v>43510</v>
      </c>
      <c r="D339" s="7">
        <v>0</v>
      </c>
      <c r="E339" s="7">
        <v>99.9</v>
      </c>
      <c r="F339" s="12">
        <v>46467</v>
      </c>
    </row>
    <row r="340" spans="1:6" x14ac:dyDescent="0.25">
      <c r="A340" s="11" t="s">
        <v>12</v>
      </c>
      <c r="B340" s="7" t="s">
        <v>13</v>
      </c>
      <c r="C340" s="8">
        <v>43511</v>
      </c>
      <c r="D340" s="7">
        <v>0</v>
      </c>
      <c r="E340" s="7">
        <v>100</v>
      </c>
      <c r="F340" s="12">
        <v>70793</v>
      </c>
    </row>
    <row r="341" spans="1:6" x14ac:dyDescent="0.25">
      <c r="A341" s="11" t="s">
        <v>12</v>
      </c>
      <c r="B341" s="7" t="s">
        <v>13</v>
      </c>
      <c r="C341" s="8">
        <v>43514</v>
      </c>
      <c r="D341" s="7">
        <v>0</v>
      </c>
      <c r="E341" s="7">
        <v>100</v>
      </c>
      <c r="F341" s="12">
        <v>14342</v>
      </c>
    </row>
    <row r="342" spans="1:6" x14ac:dyDescent="0.25">
      <c r="A342" s="11" t="s">
        <v>12</v>
      </c>
      <c r="B342" s="7" t="s">
        <v>13</v>
      </c>
      <c r="C342" s="8">
        <v>43515</v>
      </c>
      <c r="D342" s="7">
        <v>0</v>
      </c>
      <c r="E342" s="7">
        <v>99.99</v>
      </c>
      <c r="F342" s="12">
        <v>4844</v>
      </c>
    </row>
    <row r="343" spans="1:6" x14ac:dyDescent="0.25">
      <c r="A343" s="11" t="s">
        <v>12</v>
      </c>
      <c r="B343" s="7" t="s">
        <v>13</v>
      </c>
      <c r="C343" s="8">
        <v>43516</v>
      </c>
      <c r="D343" s="7">
        <v>0</v>
      </c>
      <c r="E343" s="7">
        <v>100</v>
      </c>
      <c r="F343" s="12">
        <v>20981</v>
      </c>
    </row>
    <row r="344" spans="1:6" x14ac:dyDescent="0.25">
      <c r="A344" s="11" t="s">
        <v>12</v>
      </c>
      <c r="B344" s="7" t="s">
        <v>13</v>
      </c>
      <c r="C344" s="8">
        <v>43517</v>
      </c>
      <c r="D344" s="7">
        <v>0</v>
      </c>
      <c r="E344" s="7">
        <v>100</v>
      </c>
      <c r="F344" s="12">
        <v>20275</v>
      </c>
    </row>
    <row r="345" spans="1:6" x14ac:dyDescent="0.25">
      <c r="A345" s="11" t="s">
        <v>12</v>
      </c>
      <c r="B345" s="7" t="s">
        <v>13</v>
      </c>
      <c r="C345" s="8">
        <v>43518</v>
      </c>
      <c r="D345" s="7">
        <v>0</v>
      </c>
      <c r="E345" s="7">
        <v>100</v>
      </c>
      <c r="F345" s="12">
        <v>7630</v>
      </c>
    </row>
    <row r="346" spans="1:6" x14ac:dyDescent="0.25">
      <c r="A346" s="11" t="s">
        <v>12</v>
      </c>
      <c r="B346" s="7" t="s">
        <v>13</v>
      </c>
      <c r="C346" s="8">
        <v>43521</v>
      </c>
      <c r="D346" s="7">
        <v>0</v>
      </c>
      <c r="E346" s="7">
        <v>99.8</v>
      </c>
      <c r="F346" s="12">
        <v>37206</v>
      </c>
    </row>
    <row r="347" spans="1:6" x14ac:dyDescent="0.25">
      <c r="A347" s="11" t="s">
        <v>12</v>
      </c>
      <c r="B347" s="7" t="s">
        <v>13</v>
      </c>
      <c r="C347" s="8">
        <v>43522</v>
      </c>
      <c r="D347" s="7">
        <v>0</v>
      </c>
      <c r="E347" s="7">
        <v>99.95</v>
      </c>
      <c r="F347" s="12">
        <v>43217</v>
      </c>
    </row>
    <row r="348" spans="1:6" x14ac:dyDescent="0.25">
      <c r="A348" s="11" t="s">
        <v>12</v>
      </c>
      <c r="B348" s="7" t="s">
        <v>13</v>
      </c>
      <c r="C348" s="8">
        <v>43523</v>
      </c>
      <c r="D348" s="7">
        <v>0</v>
      </c>
      <c r="E348" s="7">
        <v>100</v>
      </c>
      <c r="F348" s="12">
        <v>30609</v>
      </c>
    </row>
    <row r="349" spans="1:6" x14ac:dyDescent="0.25">
      <c r="A349" s="11" t="s">
        <v>12</v>
      </c>
      <c r="B349" s="7" t="s">
        <v>13</v>
      </c>
      <c r="C349" s="8">
        <v>43524</v>
      </c>
      <c r="D349" s="7">
        <v>0</v>
      </c>
      <c r="E349" s="7">
        <v>99.99</v>
      </c>
      <c r="F349" s="12">
        <v>34244</v>
      </c>
    </row>
    <row r="350" spans="1:6" x14ac:dyDescent="0.25">
      <c r="A350" s="11" t="s">
        <v>12</v>
      </c>
      <c r="B350" s="7" t="s">
        <v>13</v>
      </c>
      <c r="C350" s="8">
        <v>43525</v>
      </c>
      <c r="D350" s="7">
        <v>0</v>
      </c>
      <c r="E350" s="7">
        <v>100</v>
      </c>
      <c r="F350" s="12">
        <v>164842</v>
      </c>
    </row>
    <row r="351" spans="1:6" x14ac:dyDescent="0.25">
      <c r="A351" s="11" t="s">
        <v>12</v>
      </c>
      <c r="B351" s="7" t="s">
        <v>13</v>
      </c>
      <c r="C351" s="8">
        <v>43528</v>
      </c>
      <c r="D351" s="7">
        <v>0</v>
      </c>
      <c r="E351" s="7">
        <v>99.95</v>
      </c>
      <c r="F351" s="12">
        <v>35813</v>
      </c>
    </row>
    <row r="352" spans="1:6" x14ac:dyDescent="0.25">
      <c r="A352" s="11" t="s">
        <v>12</v>
      </c>
      <c r="B352" s="7" t="s">
        <v>13</v>
      </c>
      <c r="C352" s="8">
        <v>43529</v>
      </c>
      <c r="D352" s="7">
        <v>0</v>
      </c>
      <c r="E352" s="7">
        <v>100</v>
      </c>
      <c r="F352" s="12">
        <v>118916</v>
      </c>
    </row>
    <row r="353" spans="1:6" x14ac:dyDescent="0.25">
      <c r="A353" s="11" t="s">
        <v>12</v>
      </c>
      <c r="B353" s="7" t="s">
        <v>13</v>
      </c>
      <c r="C353" s="8">
        <v>43530</v>
      </c>
      <c r="D353" s="7">
        <v>0</v>
      </c>
      <c r="E353" s="7">
        <v>99.98</v>
      </c>
      <c r="F353" s="12">
        <v>33293</v>
      </c>
    </row>
    <row r="354" spans="1:6" x14ac:dyDescent="0.25">
      <c r="A354" s="11" t="s">
        <v>12</v>
      </c>
      <c r="B354" s="7" t="s">
        <v>13</v>
      </c>
      <c r="C354" s="8">
        <v>43531</v>
      </c>
      <c r="D354" s="7">
        <v>0</v>
      </c>
      <c r="E354" s="7">
        <v>99.99</v>
      </c>
      <c r="F354" s="12">
        <v>47840</v>
      </c>
    </row>
    <row r="355" spans="1:6" x14ac:dyDescent="0.25">
      <c r="A355" s="11" t="s">
        <v>12</v>
      </c>
      <c r="B355" s="7" t="s">
        <v>13</v>
      </c>
      <c r="C355" s="8">
        <v>43535</v>
      </c>
      <c r="D355" s="7">
        <v>0</v>
      </c>
      <c r="E355" s="7">
        <v>99.99</v>
      </c>
      <c r="F355" s="12">
        <v>7969</v>
      </c>
    </row>
    <row r="356" spans="1:6" x14ac:dyDescent="0.25">
      <c r="A356" s="11" t="s">
        <v>12</v>
      </c>
      <c r="B356" s="7" t="s">
        <v>13</v>
      </c>
      <c r="C356" s="8">
        <v>43536</v>
      </c>
      <c r="D356" s="7">
        <v>0</v>
      </c>
      <c r="E356" s="7">
        <v>100</v>
      </c>
      <c r="F356" s="12">
        <v>16855</v>
      </c>
    </row>
    <row r="357" spans="1:6" x14ac:dyDescent="0.25">
      <c r="A357" s="11" t="s">
        <v>12</v>
      </c>
      <c r="B357" s="7" t="s">
        <v>13</v>
      </c>
      <c r="C357" s="8">
        <v>43537</v>
      </c>
      <c r="D357" s="7">
        <v>0</v>
      </c>
      <c r="E357" s="7">
        <v>100</v>
      </c>
      <c r="F357" s="12">
        <v>69683</v>
      </c>
    </row>
    <row r="358" spans="1:6" x14ac:dyDescent="0.25">
      <c r="A358" s="11" t="s">
        <v>12</v>
      </c>
      <c r="B358" s="7" t="s">
        <v>13</v>
      </c>
      <c r="C358" s="8">
        <v>43538</v>
      </c>
      <c r="D358" s="7">
        <v>0</v>
      </c>
      <c r="E358" s="7">
        <v>100</v>
      </c>
      <c r="F358" s="12">
        <v>26339</v>
      </c>
    </row>
    <row r="359" spans="1:6" x14ac:dyDescent="0.25">
      <c r="A359" s="11" t="s">
        <v>12</v>
      </c>
      <c r="B359" s="7" t="s">
        <v>13</v>
      </c>
      <c r="C359" s="8">
        <v>43539</v>
      </c>
      <c r="D359" s="7">
        <v>0</v>
      </c>
      <c r="E359" s="7">
        <v>100</v>
      </c>
      <c r="F359" s="12">
        <v>81532</v>
      </c>
    </row>
    <row r="360" spans="1:6" x14ac:dyDescent="0.25">
      <c r="A360" s="11" t="s">
        <v>12</v>
      </c>
      <c r="B360" s="7" t="s">
        <v>13</v>
      </c>
      <c r="C360" s="8">
        <v>43542</v>
      </c>
      <c r="D360" s="7">
        <v>0</v>
      </c>
      <c r="E360" s="7">
        <v>99.99</v>
      </c>
      <c r="F360" s="12">
        <v>44829</v>
      </c>
    </row>
    <row r="361" spans="1:6" x14ac:dyDescent="0.25">
      <c r="A361" s="11" t="s">
        <v>12</v>
      </c>
      <c r="B361" s="7" t="s">
        <v>13</v>
      </c>
      <c r="C361" s="8">
        <v>43543</v>
      </c>
      <c r="D361" s="7">
        <v>0</v>
      </c>
      <c r="E361" s="7">
        <v>100</v>
      </c>
      <c r="F361" s="12">
        <v>24208</v>
      </c>
    </row>
    <row r="362" spans="1:6" x14ac:dyDescent="0.25">
      <c r="A362" s="11" t="s">
        <v>12</v>
      </c>
      <c r="B362" s="7" t="s">
        <v>13</v>
      </c>
      <c r="C362" s="8">
        <v>43544</v>
      </c>
      <c r="D362" s="7">
        <v>0</v>
      </c>
      <c r="E362" s="7">
        <v>99.98</v>
      </c>
      <c r="F362" s="12">
        <v>28040</v>
      </c>
    </row>
    <row r="363" spans="1:6" x14ac:dyDescent="0.25">
      <c r="A363" s="11" t="s">
        <v>12</v>
      </c>
      <c r="B363" s="7" t="s">
        <v>13</v>
      </c>
      <c r="C363" s="8">
        <v>43545</v>
      </c>
      <c r="D363" s="7">
        <v>0</v>
      </c>
      <c r="E363" s="7">
        <v>99.98</v>
      </c>
      <c r="F363" s="12">
        <v>26939</v>
      </c>
    </row>
    <row r="364" spans="1:6" x14ac:dyDescent="0.25">
      <c r="A364" s="11" t="s">
        <v>12</v>
      </c>
      <c r="B364" s="7" t="s">
        <v>13</v>
      </c>
      <c r="C364" s="8">
        <v>43546</v>
      </c>
      <c r="D364" s="7">
        <v>0</v>
      </c>
      <c r="E364" s="7">
        <v>99.98</v>
      </c>
      <c r="F364" s="12">
        <v>35770</v>
      </c>
    </row>
    <row r="365" spans="1:6" x14ac:dyDescent="0.25">
      <c r="A365" s="11" t="s">
        <v>12</v>
      </c>
      <c r="B365" s="7" t="s">
        <v>13</v>
      </c>
      <c r="C365" s="8">
        <v>43549</v>
      </c>
      <c r="D365" s="7">
        <v>0</v>
      </c>
      <c r="E365" s="7">
        <v>99.96</v>
      </c>
      <c r="F365" s="12">
        <v>36524</v>
      </c>
    </row>
    <row r="366" spans="1:6" x14ac:dyDescent="0.25">
      <c r="A366" s="11" t="s">
        <v>12</v>
      </c>
      <c r="B366" s="7" t="s">
        <v>13</v>
      </c>
      <c r="C366" s="8">
        <v>43550</v>
      </c>
      <c r="D366" s="7">
        <v>0</v>
      </c>
      <c r="E366" s="7">
        <v>99.77</v>
      </c>
      <c r="F366" s="12">
        <v>70200</v>
      </c>
    </row>
    <row r="367" spans="1:6" x14ac:dyDescent="0.25">
      <c r="A367" s="11" t="s">
        <v>12</v>
      </c>
      <c r="B367" s="7" t="s">
        <v>13</v>
      </c>
      <c r="C367" s="8">
        <v>43551</v>
      </c>
      <c r="D367" s="7">
        <v>0</v>
      </c>
      <c r="E367" s="7">
        <v>99.95</v>
      </c>
      <c r="F367" s="12">
        <v>22661</v>
      </c>
    </row>
    <row r="368" spans="1:6" x14ac:dyDescent="0.25">
      <c r="A368" s="11" t="s">
        <v>12</v>
      </c>
      <c r="B368" s="7" t="s">
        <v>13</v>
      </c>
      <c r="C368" s="8">
        <v>43552</v>
      </c>
      <c r="D368" s="7">
        <v>0</v>
      </c>
      <c r="E368" s="7">
        <v>100</v>
      </c>
      <c r="F368" s="12">
        <v>178751</v>
      </c>
    </row>
    <row r="369" spans="1:6" x14ac:dyDescent="0.25">
      <c r="A369" s="11" t="s">
        <v>12</v>
      </c>
      <c r="B369" s="7" t="s">
        <v>13</v>
      </c>
      <c r="C369" s="8">
        <v>43553</v>
      </c>
      <c r="D369" s="7">
        <v>0</v>
      </c>
      <c r="E369" s="7">
        <v>99.99</v>
      </c>
      <c r="F369" s="12">
        <v>156549</v>
      </c>
    </row>
    <row r="370" spans="1:6" x14ac:dyDescent="0.25">
      <c r="A370" s="11" t="s">
        <v>12</v>
      </c>
      <c r="B370" s="7" t="s">
        <v>13</v>
      </c>
      <c r="C370" s="8">
        <v>43556</v>
      </c>
      <c r="D370" s="7">
        <v>0</v>
      </c>
      <c r="E370" s="7">
        <v>99.9</v>
      </c>
      <c r="F370" s="12">
        <v>53641</v>
      </c>
    </row>
    <row r="371" spans="1:6" x14ac:dyDescent="0.25">
      <c r="A371" s="11" t="s">
        <v>12</v>
      </c>
      <c r="B371" s="7" t="s">
        <v>13</v>
      </c>
      <c r="C371" s="8">
        <v>43557</v>
      </c>
      <c r="D371" s="7">
        <v>0</v>
      </c>
      <c r="E371" s="7">
        <v>100</v>
      </c>
      <c r="F371" s="12">
        <v>121443</v>
      </c>
    </row>
    <row r="372" spans="1:6" x14ac:dyDescent="0.25">
      <c r="A372" s="11" t="s">
        <v>12</v>
      </c>
      <c r="B372" s="7" t="s">
        <v>13</v>
      </c>
      <c r="C372" s="8">
        <v>43558</v>
      </c>
      <c r="D372" s="7">
        <v>0</v>
      </c>
      <c r="E372" s="7">
        <v>100</v>
      </c>
      <c r="F372" s="12">
        <v>84839</v>
      </c>
    </row>
    <row r="373" spans="1:6" x14ac:dyDescent="0.25">
      <c r="A373" s="11" t="s">
        <v>12</v>
      </c>
      <c r="B373" s="7" t="s">
        <v>13</v>
      </c>
      <c r="C373" s="8">
        <v>43559</v>
      </c>
      <c r="D373" s="7">
        <v>0</v>
      </c>
      <c r="E373" s="7">
        <v>99.96</v>
      </c>
      <c r="F373" s="12">
        <v>33705</v>
      </c>
    </row>
    <row r="374" spans="1:6" x14ac:dyDescent="0.25">
      <c r="A374" s="11" t="s">
        <v>12</v>
      </c>
      <c r="B374" s="7" t="s">
        <v>13</v>
      </c>
      <c r="C374" s="8">
        <v>43560</v>
      </c>
      <c r="D374" s="7">
        <v>0</v>
      </c>
      <c r="E374" s="7">
        <v>100</v>
      </c>
      <c r="F374" s="12">
        <v>29054</v>
      </c>
    </row>
    <row r="375" spans="1:6" x14ac:dyDescent="0.25">
      <c r="A375" s="11" t="s">
        <v>12</v>
      </c>
      <c r="B375" s="7" t="s">
        <v>13</v>
      </c>
      <c r="C375" s="8">
        <v>43563</v>
      </c>
      <c r="D375" s="7">
        <v>0</v>
      </c>
      <c r="E375" s="7">
        <v>100</v>
      </c>
      <c r="F375" s="12">
        <v>143715</v>
      </c>
    </row>
    <row r="376" spans="1:6" x14ac:dyDescent="0.25">
      <c r="A376" s="11" t="s">
        <v>12</v>
      </c>
      <c r="B376" s="7" t="s">
        <v>13</v>
      </c>
      <c r="C376" s="8">
        <v>43564</v>
      </c>
      <c r="D376" s="7">
        <v>0</v>
      </c>
      <c r="E376" s="7">
        <v>100</v>
      </c>
      <c r="F376" s="12">
        <v>123259</v>
      </c>
    </row>
    <row r="377" spans="1:6" x14ac:dyDescent="0.25">
      <c r="A377" s="11" t="s">
        <v>12</v>
      </c>
      <c r="B377" s="7" t="s">
        <v>13</v>
      </c>
      <c r="C377" s="8">
        <v>43565</v>
      </c>
      <c r="D377" s="7">
        <v>0</v>
      </c>
      <c r="E377" s="7">
        <v>100</v>
      </c>
      <c r="F377" s="12">
        <v>576212</v>
      </c>
    </row>
    <row r="378" spans="1:6" x14ac:dyDescent="0.25">
      <c r="A378" s="11" t="s">
        <v>12</v>
      </c>
      <c r="B378" s="7" t="s">
        <v>13</v>
      </c>
      <c r="C378" s="8">
        <v>43566</v>
      </c>
      <c r="D378" s="7">
        <v>0</v>
      </c>
      <c r="E378" s="7">
        <v>100.1</v>
      </c>
      <c r="F378" s="12">
        <v>75539</v>
      </c>
    </row>
    <row r="379" spans="1:6" x14ac:dyDescent="0.25">
      <c r="A379" s="11" t="s">
        <v>12</v>
      </c>
      <c r="B379" s="7" t="s">
        <v>13</v>
      </c>
      <c r="C379" s="8">
        <v>43567</v>
      </c>
      <c r="D379" s="7">
        <v>0</v>
      </c>
      <c r="E379" s="7">
        <v>100.16</v>
      </c>
      <c r="F379" s="12">
        <v>66106</v>
      </c>
    </row>
    <row r="380" spans="1:6" x14ac:dyDescent="0.25">
      <c r="A380" s="11" t="s">
        <v>12</v>
      </c>
      <c r="B380" s="7" t="s">
        <v>13</v>
      </c>
      <c r="C380" s="8">
        <v>43570</v>
      </c>
      <c r="D380" s="7">
        <v>0</v>
      </c>
      <c r="E380" s="7">
        <v>100.15</v>
      </c>
      <c r="F380" s="12">
        <v>80297</v>
      </c>
    </row>
    <row r="381" spans="1:6" x14ac:dyDescent="0.25">
      <c r="A381" s="11" t="s">
        <v>12</v>
      </c>
      <c r="B381" s="7" t="s">
        <v>13</v>
      </c>
      <c r="C381" s="8">
        <v>43571</v>
      </c>
      <c r="D381" s="7">
        <v>0</v>
      </c>
      <c r="E381" s="7">
        <v>100.1</v>
      </c>
      <c r="F381" s="12">
        <v>141598</v>
      </c>
    </row>
    <row r="382" spans="1:6" x14ac:dyDescent="0.25">
      <c r="A382" s="11" t="s">
        <v>12</v>
      </c>
      <c r="B382" s="7" t="s">
        <v>13</v>
      </c>
      <c r="C382" s="8">
        <v>43572</v>
      </c>
      <c r="D382" s="7">
        <v>0</v>
      </c>
      <c r="E382" s="7">
        <v>100.17</v>
      </c>
      <c r="F382" s="12">
        <v>74856</v>
      </c>
    </row>
    <row r="383" spans="1:6" x14ac:dyDescent="0.25">
      <c r="A383" s="11" t="s">
        <v>12</v>
      </c>
      <c r="B383" s="7" t="s">
        <v>13</v>
      </c>
      <c r="C383" s="8">
        <v>43573</v>
      </c>
      <c r="D383" s="7">
        <v>0</v>
      </c>
      <c r="E383" s="7">
        <v>100.2</v>
      </c>
      <c r="F383" s="12">
        <v>58112</v>
      </c>
    </row>
    <row r="384" spans="1:6" x14ac:dyDescent="0.25">
      <c r="A384" s="11" t="s">
        <v>12</v>
      </c>
      <c r="B384" s="7" t="s">
        <v>13</v>
      </c>
      <c r="C384" s="8">
        <v>43574</v>
      </c>
      <c r="D384" s="7">
        <v>0</v>
      </c>
      <c r="E384" s="7">
        <v>100.29</v>
      </c>
      <c r="F384" s="12">
        <v>66377</v>
      </c>
    </row>
    <row r="385" spans="1:6" x14ac:dyDescent="0.25">
      <c r="A385" s="11" t="s">
        <v>12</v>
      </c>
      <c r="B385" s="7" t="s">
        <v>13</v>
      </c>
      <c r="C385" s="8">
        <v>43577</v>
      </c>
      <c r="D385" s="7">
        <v>0</v>
      </c>
      <c r="E385" s="7">
        <v>100.15</v>
      </c>
      <c r="F385" s="12">
        <v>9389</v>
      </c>
    </row>
    <row r="386" spans="1:6" x14ac:dyDescent="0.25">
      <c r="A386" s="11" t="s">
        <v>12</v>
      </c>
      <c r="B386" s="7" t="s">
        <v>13</v>
      </c>
      <c r="C386" s="8">
        <v>43578</v>
      </c>
      <c r="D386" s="7">
        <v>0</v>
      </c>
      <c r="E386" s="7">
        <v>100.5</v>
      </c>
      <c r="F386" s="12">
        <v>91718</v>
      </c>
    </row>
    <row r="387" spans="1:6" x14ac:dyDescent="0.25">
      <c r="A387" s="11" t="s">
        <v>12</v>
      </c>
      <c r="B387" s="7" t="s">
        <v>13</v>
      </c>
      <c r="C387" s="8">
        <v>43579</v>
      </c>
      <c r="D387" s="7">
        <v>0</v>
      </c>
      <c r="E387" s="7">
        <v>100.3</v>
      </c>
      <c r="F387" s="12">
        <v>12159</v>
      </c>
    </row>
    <row r="388" spans="1:6" x14ac:dyDescent="0.25">
      <c r="A388" s="11" t="s">
        <v>12</v>
      </c>
      <c r="B388" s="7" t="s">
        <v>13</v>
      </c>
      <c r="C388" s="8">
        <v>43580</v>
      </c>
      <c r="D388" s="7">
        <v>0</v>
      </c>
      <c r="E388" s="7">
        <v>100.23</v>
      </c>
      <c r="F388" s="12">
        <v>31133</v>
      </c>
    </row>
    <row r="389" spans="1:6" x14ac:dyDescent="0.25">
      <c r="A389" s="11" t="s">
        <v>12</v>
      </c>
      <c r="B389" s="7" t="s">
        <v>13</v>
      </c>
      <c r="C389" s="8">
        <v>43581</v>
      </c>
      <c r="D389" s="7">
        <v>0</v>
      </c>
      <c r="E389" s="7">
        <v>100.2</v>
      </c>
      <c r="F389" s="12">
        <v>29516</v>
      </c>
    </row>
    <row r="390" spans="1:6" x14ac:dyDescent="0.25">
      <c r="A390" s="11" t="s">
        <v>12</v>
      </c>
      <c r="B390" s="7" t="s">
        <v>13</v>
      </c>
      <c r="C390" s="8">
        <v>43584</v>
      </c>
      <c r="D390" s="7">
        <v>0</v>
      </c>
      <c r="E390" s="7">
        <v>100.2</v>
      </c>
      <c r="F390" s="12">
        <v>121343</v>
      </c>
    </row>
    <row r="391" spans="1:6" x14ac:dyDescent="0.25">
      <c r="A391" s="11" t="s">
        <v>12</v>
      </c>
      <c r="B391" s="7" t="s">
        <v>13</v>
      </c>
      <c r="C391" s="8">
        <v>43585</v>
      </c>
      <c r="D391" s="7">
        <v>0</v>
      </c>
      <c r="E391" s="7">
        <v>100.36</v>
      </c>
      <c r="F391" s="12">
        <v>21055</v>
      </c>
    </row>
    <row r="392" spans="1:6" x14ac:dyDescent="0.25">
      <c r="A392" s="11" t="s">
        <v>12</v>
      </c>
      <c r="B392" s="7" t="s">
        <v>13</v>
      </c>
      <c r="C392" s="8">
        <v>43587</v>
      </c>
      <c r="D392" s="7">
        <v>0</v>
      </c>
      <c r="E392" s="7">
        <v>100.16</v>
      </c>
      <c r="F392" s="12">
        <v>188</v>
      </c>
    </row>
    <row r="393" spans="1:6" x14ac:dyDescent="0.25">
      <c r="A393" s="11" t="s">
        <v>12</v>
      </c>
      <c r="B393" s="7" t="s">
        <v>13</v>
      </c>
      <c r="C393" s="8">
        <v>43588</v>
      </c>
      <c r="D393" s="7">
        <v>0</v>
      </c>
      <c r="E393" s="7">
        <v>100.25</v>
      </c>
      <c r="F393" s="12">
        <v>177</v>
      </c>
    </row>
    <row r="394" spans="1:6" x14ac:dyDescent="0.25">
      <c r="A394" s="11" t="s">
        <v>12</v>
      </c>
      <c r="B394" s="7" t="s">
        <v>13</v>
      </c>
      <c r="C394" s="8">
        <v>43591</v>
      </c>
      <c r="D394" s="7">
        <v>0</v>
      </c>
      <c r="E394" s="7">
        <v>100.25</v>
      </c>
      <c r="F394" s="12">
        <v>42439</v>
      </c>
    </row>
    <row r="395" spans="1:6" x14ac:dyDescent="0.25">
      <c r="A395" s="11" t="s">
        <v>12</v>
      </c>
      <c r="B395" s="7" t="s">
        <v>13</v>
      </c>
      <c r="C395" s="8">
        <v>43592</v>
      </c>
      <c r="D395" s="7">
        <v>0</v>
      </c>
      <c r="E395" s="7">
        <v>100.5</v>
      </c>
      <c r="F395" s="12">
        <v>7105</v>
      </c>
    </row>
    <row r="396" spans="1:6" x14ac:dyDescent="0.25">
      <c r="A396" s="11" t="s">
        <v>12</v>
      </c>
      <c r="B396" s="7" t="s">
        <v>13</v>
      </c>
      <c r="C396" s="8">
        <v>43593</v>
      </c>
      <c r="D396" s="7">
        <v>0</v>
      </c>
      <c r="E396" s="7">
        <v>100.15</v>
      </c>
      <c r="F396" s="12">
        <v>82016</v>
      </c>
    </row>
    <row r="397" spans="1:6" x14ac:dyDescent="0.25">
      <c r="A397" s="11" t="s">
        <v>12</v>
      </c>
      <c r="B397" s="7" t="s">
        <v>13</v>
      </c>
      <c r="C397" s="8">
        <v>43595</v>
      </c>
      <c r="D397" s="7">
        <v>0</v>
      </c>
      <c r="E397" s="7">
        <v>100.05</v>
      </c>
      <c r="F397" s="12">
        <v>17395</v>
      </c>
    </row>
    <row r="398" spans="1:6" x14ac:dyDescent="0.25">
      <c r="A398" s="11" t="s">
        <v>12</v>
      </c>
      <c r="B398" s="7" t="s">
        <v>13</v>
      </c>
      <c r="C398" s="8">
        <v>43598</v>
      </c>
      <c r="D398" s="7">
        <v>0</v>
      </c>
      <c r="E398" s="7">
        <v>100.08</v>
      </c>
      <c r="F398" s="12">
        <v>54045</v>
      </c>
    </row>
    <row r="399" spans="1:6" x14ac:dyDescent="0.25">
      <c r="A399" s="11" t="s">
        <v>12</v>
      </c>
      <c r="B399" s="7" t="s">
        <v>13</v>
      </c>
      <c r="C399" s="8">
        <v>43599</v>
      </c>
      <c r="D399" s="7">
        <v>0</v>
      </c>
      <c r="E399" s="7">
        <v>100.31</v>
      </c>
      <c r="F399" s="12">
        <v>16726</v>
      </c>
    </row>
    <row r="400" spans="1:6" x14ac:dyDescent="0.25">
      <c r="A400" s="11" t="s">
        <v>12</v>
      </c>
      <c r="B400" s="7" t="s">
        <v>13</v>
      </c>
      <c r="C400" s="8">
        <v>43600</v>
      </c>
      <c r="D400" s="7">
        <v>0</v>
      </c>
      <c r="E400" s="7">
        <v>100.3</v>
      </c>
      <c r="F400" s="12">
        <v>52557</v>
      </c>
    </row>
    <row r="401" spans="1:6" x14ac:dyDescent="0.25">
      <c r="A401" s="11" t="s">
        <v>12</v>
      </c>
      <c r="B401" s="7" t="s">
        <v>13</v>
      </c>
      <c r="C401" s="8">
        <v>43601</v>
      </c>
      <c r="D401" s="7">
        <v>0</v>
      </c>
      <c r="E401" s="7">
        <v>100.31</v>
      </c>
      <c r="F401" s="12">
        <v>126303</v>
      </c>
    </row>
    <row r="402" spans="1:6" x14ac:dyDescent="0.25">
      <c r="A402" s="11" t="s">
        <v>12</v>
      </c>
      <c r="B402" s="7" t="s">
        <v>13</v>
      </c>
      <c r="C402" s="8">
        <v>43602</v>
      </c>
      <c r="D402" s="7">
        <v>0</v>
      </c>
      <c r="E402" s="7">
        <v>100.66</v>
      </c>
      <c r="F402" s="12">
        <v>123637</v>
      </c>
    </row>
    <row r="403" spans="1:6" x14ac:dyDescent="0.25">
      <c r="A403" s="11" t="s">
        <v>12</v>
      </c>
      <c r="B403" s="7" t="s">
        <v>13</v>
      </c>
      <c r="C403" s="8">
        <v>43605</v>
      </c>
      <c r="D403" s="7">
        <v>0</v>
      </c>
      <c r="E403" s="7">
        <v>100.6</v>
      </c>
      <c r="F403" s="12">
        <v>33779</v>
      </c>
    </row>
    <row r="404" spans="1:6" x14ac:dyDescent="0.25">
      <c r="A404" s="11" t="s">
        <v>12</v>
      </c>
      <c r="B404" s="7" t="s">
        <v>13</v>
      </c>
      <c r="C404" s="8">
        <v>43606</v>
      </c>
      <c r="D404" s="7">
        <v>0</v>
      </c>
      <c r="E404" s="7">
        <v>100.71</v>
      </c>
      <c r="F404" s="12">
        <v>40411</v>
      </c>
    </row>
    <row r="405" spans="1:6" x14ac:dyDescent="0.25">
      <c r="A405" s="11" t="s">
        <v>12</v>
      </c>
      <c r="B405" s="7" t="s">
        <v>13</v>
      </c>
      <c r="C405" s="8">
        <v>43607</v>
      </c>
      <c r="D405" s="7">
        <v>0</v>
      </c>
      <c r="E405" s="7">
        <v>100.81</v>
      </c>
      <c r="F405" s="12">
        <v>57184</v>
      </c>
    </row>
    <row r="406" spans="1:6" x14ac:dyDescent="0.25">
      <c r="A406" s="11" t="s">
        <v>12</v>
      </c>
      <c r="B406" s="7" t="s">
        <v>13</v>
      </c>
      <c r="C406" s="8">
        <v>43608</v>
      </c>
      <c r="D406" s="7">
        <v>0</v>
      </c>
      <c r="E406" s="7">
        <v>100.9</v>
      </c>
      <c r="F406" s="12">
        <v>8475</v>
      </c>
    </row>
    <row r="407" spans="1:6" x14ac:dyDescent="0.25">
      <c r="A407" s="11" t="s">
        <v>12</v>
      </c>
      <c r="B407" s="7" t="s">
        <v>13</v>
      </c>
      <c r="C407" s="8">
        <v>43609</v>
      </c>
      <c r="D407" s="7">
        <v>0</v>
      </c>
      <c r="E407" s="7">
        <v>100.68</v>
      </c>
      <c r="F407" s="12">
        <v>2529</v>
      </c>
    </row>
    <row r="408" spans="1:6" x14ac:dyDescent="0.25">
      <c r="A408" s="11" t="s">
        <v>12</v>
      </c>
      <c r="B408" s="7" t="s">
        <v>13</v>
      </c>
      <c r="C408" s="8">
        <v>43612</v>
      </c>
      <c r="D408" s="7">
        <v>0</v>
      </c>
      <c r="E408" s="7">
        <v>100.7</v>
      </c>
      <c r="F408" s="12">
        <v>10267</v>
      </c>
    </row>
    <row r="409" spans="1:6" x14ac:dyDescent="0.25">
      <c r="A409" s="11" t="s">
        <v>12</v>
      </c>
      <c r="B409" s="7" t="s">
        <v>13</v>
      </c>
      <c r="C409" s="8">
        <v>43613</v>
      </c>
      <c r="D409" s="7">
        <v>0</v>
      </c>
      <c r="E409" s="7">
        <v>100.89</v>
      </c>
      <c r="F409" s="12">
        <v>20247</v>
      </c>
    </row>
    <row r="410" spans="1:6" x14ac:dyDescent="0.25">
      <c r="A410" s="11" t="s">
        <v>12</v>
      </c>
      <c r="B410" s="7" t="s">
        <v>13</v>
      </c>
      <c r="C410" s="8">
        <v>43614</v>
      </c>
      <c r="D410" s="7">
        <v>0</v>
      </c>
      <c r="E410" s="7">
        <v>100.77</v>
      </c>
      <c r="F410" s="12">
        <v>6089</v>
      </c>
    </row>
    <row r="411" spans="1:6" x14ac:dyDescent="0.25">
      <c r="A411" s="11" t="s">
        <v>12</v>
      </c>
      <c r="B411" s="7" t="s">
        <v>13</v>
      </c>
      <c r="C411" s="8">
        <v>43615</v>
      </c>
      <c r="D411" s="7">
        <v>0</v>
      </c>
      <c r="E411" s="7">
        <v>100.39</v>
      </c>
      <c r="F411" s="12">
        <v>14645</v>
      </c>
    </row>
    <row r="412" spans="1:6" x14ac:dyDescent="0.25">
      <c r="A412" s="11" t="s">
        <v>12</v>
      </c>
      <c r="B412" s="7" t="s">
        <v>13</v>
      </c>
      <c r="C412" s="8">
        <v>43616</v>
      </c>
      <c r="D412" s="7">
        <v>0</v>
      </c>
      <c r="E412" s="7">
        <v>100.88</v>
      </c>
      <c r="F412" s="12">
        <v>13032</v>
      </c>
    </row>
    <row r="413" spans="1:6" x14ac:dyDescent="0.25">
      <c r="A413" s="11" t="s">
        <v>12</v>
      </c>
      <c r="B413" s="7" t="s">
        <v>13</v>
      </c>
      <c r="C413" s="8">
        <v>43619</v>
      </c>
      <c r="D413" s="7">
        <v>0</v>
      </c>
      <c r="E413" s="7">
        <v>100.49</v>
      </c>
      <c r="F413" s="12">
        <v>16162</v>
      </c>
    </row>
    <row r="414" spans="1:6" x14ac:dyDescent="0.25">
      <c r="A414" s="11" t="s">
        <v>12</v>
      </c>
      <c r="B414" s="7" t="s">
        <v>13</v>
      </c>
      <c r="C414" s="8">
        <v>43620</v>
      </c>
      <c r="D414" s="7">
        <v>0</v>
      </c>
      <c r="E414" s="7">
        <v>100.86</v>
      </c>
      <c r="F414" s="12">
        <v>88774</v>
      </c>
    </row>
    <row r="415" spans="1:6" x14ac:dyDescent="0.25">
      <c r="A415" s="11" t="s">
        <v>12</v>
      </c>
      <c r="B415" s="7" t="s">
        <v>13</v>
      </c>
      <c r="C415" s="8">
        <v>43621</v>
      </c>
      <c r="D415" s="7">
        <v>0</v>
      </c>
      <c r="E415" s="7">
        <v>100.84</v>
      </c>
      <c r="F415" s="12">
        <v>4370</v>
      </c>
    </row>
    <row r="416" spans="1:6" x14ac:dyDescent="0.25">
      <c r="A416" s="11" t="s">
        <v>12</v>
      </c>
      <c r="B416" s="7" t="s">
        <v>13</v>
      </c>
      <c r="C416" s="8">
        <v>43622</v>
      </c>
      <c r="D416" s="7">
        <v>0</v>
      </c>
      <c r="E416" s="7">
        <v>100.94</v>
      </c>
      <c r="F416" s="12">
        <v>6982</v>
      </c>
    </row>
    <row r="417" spans="1:6" x14ac:dyDescent="0.25">
      <c r="A417" s="11" t="s">
        <v>12</v>
      </c>
      <c r="B417" s="7" t="s">
        <v>13</v>
      </c>
      <c r="C417" s="8">
        <v>43623</v>
      </c>
      <c r="D417" s="7">
        <v>0</v>
      </c>
      <c r="E417" s="7">
        <v>100.71</v>
      </c>
      <c r="F417" s="12">
        <v>2754</v>
      </c>
    </row>
    <row r="418" spans="1:6" x14ac:dyDescent="0.25">
      <c r="A418" s="11" t="s">
        <v>12</v>
      </c>
      <c r="B418" s="7" t="s">
        <v>13</v>
      </c>
      <c r="C418" s="8">
        <v>43626</v>
      </c>
      <c r="D418" s="7">
        <v>0</v>
      </c>
      <c r="E418" s="7">
        <v>100.85</v>
      </c>
      <c r="F418" s="12">
        <v>6404</v>
      </c>
    </row>
    <row r="419" spans="1:6" x14ac:dyDescent="0.25">
      <c r="A419" s="11" t="s">
        <v>12</v>
      </c>
      <c r="B419" s="7" t="s">
        <v>13</v>
      </c>
      <c r="C419" s="8">
        <v>43627</v>
      </c>
      <c r="D419" s="7">
        <v>0</v>
      </c>
      <c r="E419" s="7">
        <v>100.89</v>
      </c>
      <c r="F419" s="12">
        <v>19931</v>
      </c>
    </row>
    <row r="420" spans="1:6" x14ac:dyDescent="0.25">
      <c r="A420" s="11" t="s">
        <v>12</v>
      </c>
      <c r="B420" s="7" t="s">
        <v>13</v>
      </c>
      <c r="C420" s="8">
        <v>43629</v>
      </c>
      <c r="D420" s="7">
        <v>0</v>
      </c>
      <c r="E420" s="7">
        <v>100.98</v>
      </c>
      <c r="F420" s="12">
        <v>11320</v>
      </c>
    </row>
    <row r="421" spans="1:6" x14ac:dyDescent="0.25">
      <c r="A421" s="11" t="s">
        <v>12</v>
      </c>
      <c r="B421" s="7" t="s">
        <v>13</v>
      </c>
      <c r="C421" s="8">
        <v>43630</v>
      </c>
      <c r="D421" s="7">
        <v>0</v>
      </c>
      <c r="E421" s="7">
        <v>100.99</v>
      </c>
      <c r="F421" s="12">
        <v>4687</v>
      </c>
    </row>
    <row r="422" spans="1:6" x14ac:dyDescent="0.25">
      <c r="A422" s="11" t="s">
        <v>12</v>
      </c>
      <c r="B422" s="7" t="s">
        <v>13</v>
      </c>
      <c r="C422" s="8">
        <v>43633</v>
      </c>
      <c r="D422" s="7">
        <v>0</v>
      </c>
      <c r="E422" s="7">
        <v>101.01</v>
      </c>
      <c r="F422" s="12">
        <v>13034</v>
      </c>
    </row>
    <row r="423" spans="1:6" x14ac:dyDescent="0.25">
      <c r="A423" s="11" t="s">
        <v>12</v>
      </c>
      <c r="B423" s="7" t="s">
        <v>13</v>
      </c>
      <c r="C423" s="8">
        <v>43634</v>
      </c>
      <c r="D423" s="7">
        <v>0</v>
      </c>
      <c r="E423" s="7">
        <v>100.83</v>
      </c>
      <c r="F423" s="12">
        <v>4264</v>
      </c>
    </row>
    <row r="424" spans="1:6" x14ac:dyDescent="0.25">
      <c r="A424" s="11" t="s">
        <v>12</v>
      </c>
      <c r="B424" s="7" t="s">
        <v>13</v>
      </c>
      <c r="C424" s="8">
        <v>43635</v>
      </c>
      <c r="D424" s="7">
        <v>0</v>
      </c>
      <c r="E424" s="7">
        <v>100.89</v>
      </c>
      <c r="F424" s="12">
        <v>7989</v>
      </c>
    </row>
    <row r="425" spans="1:6" x14ac:dyDescent="0.25">
      <c r="A425" s="11" t="s">
        <v>12</v>
      </c>
      <c r="B425" s="7" t="s">
        <v>13</v>
      </c>
      <c r="C425" s="8">
        <v>43636</v>
      </c>
      <c r="D425" s="7">
        <v>0</v>
      </c>
      <c r="E425" s="7">
        <v>101.3</v>
      </c>
      <c r="F425" s="12">
        <v>15905</v>
      </c>
    </row>
    <row r="426" spans="1:6" x14ac:dyDescent="0.25">
      <c r="A426" s="11" t="s">
        <v>12</v>
      </c>
      <c r="B426" s="7" t="s">
        <v>13</v>
      </c>
      <c r="C426" s="8">
        <v>43637</v>
      </c>
      <c r="D426" s="7">
        <v>0</v>
      </c>
      <c r="E426" s="7">
        <v>101.18</v>
      </c>
      <c r="F426" s="12">
        <v>1373</v>
      </c>
    </row>
    <row r="427" spans="1:6" x14ac:dyDescent="0.25">
      <c r="A427" s="11" t="s">
        <v>12</v>
      </c>
      <c r="B427" s="7" t="s">
        <v>13</v>
      </c>
      <c r="C427" s="8">
        <v>43640</v>
      </c>
      <c r="D427" s="7">
        <v>0</v>
      </c>
      <c r="E427" s="7">
        <v>101.07</v>
      </c>
      <c r="F427" s="12">
        <v>4268</v>
      </c>
    </row>
    <row r="428" spans="1:6" x14ac:dyDescent="0.25">
      <c r="A428" s="11" t="s">
        <v>12</v>
      </c>
      <c r="B428" s="7" t="s">
        <v>13</v>
      </c>
      <c r="C428" s="8">
        <v>43641</v>
      </c>
      <c r="D428" s="7">
        <v>0</v>
      </c>
      <c r="E428" s="7">
        <v>101</v>
      </c>
      <c r="F428" s="12">
        <v>9823</v>
      </c>
    </row>
    <row r="429" spans="1:6" x14ac:dyDescent="0.25">
      <c r="A429" s="11" t="s">
        <v>12</v>
      </c>
      <c r="B429" s="7" t="s">
        <v>13</v>
      </c>
      <c r="C429" s="8">
        <v>43642</v>
      </c>
      <c r="D429" s="7">
        <v>0</v>
      </c>
      <c r="E429" s="7">
        <v>100.89</v>
      </c>
      <c r="F429" s="12">
        <v>12181</v>
      </c>
    </row>
    <row r="430" spans="1:6" x14ac:dyDescent="0.25">
      <c r="A430" s="11" t="s">
        <v>12</v>
      </c>
      <c r="B430" s="7" t="s">
        <v>13</v>
      </c>
      <c r="C430" s="8">
        <v>43643</v>
      </c>
      <c r="D430" s="7">
        <v>0</v>
      </c>
      <c r="E430" s="7">
        <v>100.75</v>
      </c>
      <c r="F430" s="12">
        <v>41812</v>
      </c>
    </row>
    <row r="431" spans="1:6" x14ac:dyDescent="0.25">
      <c r="A431" s="11" t="s">
        <v>12</v>
      </c>
      <c r="B431" s="7" t="s">
        <v>13</v>
      </c>
      <c r="C431" s="8">
        <v>43644</v>
      </c>
      <c r="D431" s="7">
        <v>0</v>
      </c>
      <c r="E431" s="7">
        <v>101.1</v>
      </c>
      <c r="F431" s="12">
        <v>16358</v>
      </c>
    </row>
    <row r="432" spans="1:6" x14ac:dyDescent="0.25">
      <c r="A432" s="11" t="s">
        <v>12</v>
      </c>
      <c r="B432" s="7" t="s">
        <v>13</v>
      </c>
      <c r="C432" s="8">
        <v>43647</v>
      </c>
      <c r="D432" s="7">
        <v>0</v>
      </c>
      <c r="E432" s="7">
        <v>101.1</v>
      </c>
      <c r="F432" s="12">
        <v>8107</v>
      </c>
    </row>
    <row r="433" spans="1:6" x14ac:dyDescent="0.25">
      <c r="A433" s="11" t="s">
        <v>12</v>
      </c>
      <c r="B433" s="7" t="s">
        <v>13</v>
      </c>
      <c r="C433" s="8">
        <v>43648</v>
      </c>
      <c r="D433" s="7">
        <v>0</v>
      </c>
      <c r="E433" s="7">
        <v>101.1</v>
      </c>
      <c r="F433" s="12">
        <v>11948</v>
      </c>
    </row>
    <row r="434" spans="1:6" x14ac:dyDescent="0.25">
      <c r="A434" s="11" t="s">
        <v>12</v>
      </c>
      <c r="B434" s="7" t="s">
        <v>13</v>
      </c>
      <c r="C434" s="8">
        <v>43649</v>
      </c>
      <c r="D434" s="7">
        <v>0</v>
      </c>
      <c r="E434" s="7">
        <v>101.2</v>
      </c>
      <c r="F434" s="12">
        <v>2092</v>
      </c>
    </row>
    <row r="435" spans="1:6" x14ac:dyDescent="0.25">
      <c r="A435" s="11" t="s">
        <v>12</v>
      </c>
      <c r="B435" s="7" t="s">
        <v>13</v>
      </c>
      <c r="C435" s="8">
        <v>43650</v>
      </c>
      <c r="D435" s="7">
        <v>0</v>
      </c>
      <c r="E435" s="7">
        <v>100.87</v>
      </c>
      <c r="F435" s="12">
        <v>1414</v>
      </c>
    </row>
    <row r="436" spans="1:6" x14ac:dyDescent="0.25">
      <c r="A436" s="11" t="s">
        <v>12</v>
      </c>
      <c r="B436" s="7" t="s">
        <v>13</v>
      </c>
      <c r="C436" s="8">
        <v>43651</v>
      </c>
      <c r="D436" s="7">
        <v>0</v>
      </c>
      <c r="E436" s="7">
        <v>100.85</v>
      </c>
      <c r="F436" s="12">
        <v>2443</v>
      </c>
    </row>
    <row r="437" spans="1:6" x14ac:dyDescent="0.25">
      <c r="A437" s="11" t="s">
        <v>12</v>
      </c>
      <c r="B437" s="7" t="s">
        <v>13</v>
      </c>
      <c r="C437" s="8">
        <v>43654</v>
      </c>
      <c r="D437" s="7">
        <v>0</v>
      </c>
      <c r="E437" s="7">
        <v>100.9</v>
      </c>
      <c r="F437" s="12">
        <v>2340</v>
      </c>
    </row>
    <row r="438" spans="1:6" x14ac:dyDescent="0.25">
      <c r="A438" s="11" t="s">
        <v>12</v>
      </c>
      <c r="B438" s="7" t="s">
        <v>13</v>
      </c>
      <c r="C438" s="8">
        <v>43655</v>
      </c>
      <c r="D438" s="7">
        <v>0</v>
      </c>
      <c r="E438" s="7">
        <v>100.8</v>
      </c>
      <c r="F438" s="12">
        <v>23792</v>
      </c>
    </row>
    <row r="439" spans="1:6" x14ac:dyDescent="0.25">
      <c r="A439" s="11" t="s">
        <v>12</v>
      </c>
      <c r="B439" s="7" t="s">
        <v>13</v>
      </c>
      <c r="C439" s="8">
        <v>43656</v>
      </c>
      <c r="D439" s="7">
        <v>0</v>
      </c>
      <c r="E439" s="7">
        <v>100.79</v>
      </c>
      <c r="F439" s="12">
        <v>4589</v>
      </c>
    </row>
    <row r="440" spans="1:6" x14ac:dyDescent="0.25">
      <c r="A440" s="11" t="s">
        <v>12</v>
      </c>
      <c r="B440" s="7" t="s">
        <v>13</v>
      </c>
      <c r="C440" s="8">
        <v>43657</v>
      </c>
      <c r="D440" s="7">
        <v>0</v>
      </c>
      <c r="E440" s="7">
        <v>100.76</v>
      </c>
      <c r="F440" s="12">
        <v>28159</v>
      </c>
    </row>
    <row r="441" spans="1:6" x14ac:dyDescent="0.25">
      <c r="A441" s="11" t="s">
        <v>12</v>
      </c>
      <c r="B441" s="7" t="s">
        <v>13</v>
      </c>
      <c r="C441" s="8">
        <v>43658</v>
      </c>
      <c r="D441" s="7">
        <v>0</v>
      </c>
      <c r="E441" s="7">
        <v>100.86</v>
      </c>
      <c r="F441" s="12">
        <v>7496</v>
      </c>
    </row>
    <row r="442" spans="1:6" x14ac:dyDescent="0.25">
      <c r="A442" s="11" t="s">
        <v>12</v>
      </c>
      <c r="B442" s="7" t="s">
        <v>13</v>
      </c>
      <c r="C442" s="8">
        <v>43661</v>
      </c>
      <c r="D442" s="7">
        <v>0</v>
      </c>
      <c r="E442" s="7">
        <v>100.74</v>
      </c>
      <c r="F442" s="12">
        <v>11572</v>
      </c>
    </row>
    <row r="443" spans="1:6" x14ac:dyDescent="0.25">
      <c r="A443" s="11" t="s">
        <v>12</v>
      </c>
      <c r="B443" s="7" t="s">
        <v>13</v>
      </c>
      <c r="C443" s="8">
        <v>43662</v>
      </c>
      <c r="D443" s="7">
        <v>0</v>
      </c>
      <c r="E443" s="7">
        <v>100.77</v>
      </c>
      <c r="F443" s="12">
        <v>23642</v>
      </c>
    </row>
    <row r="444" spans="1:6" x14ac:dyDescent="0.25">
      <c r="A444" s="11" t="s">
        <v>12</v>
      </c>
      <c r="B444" s="7" t="s">
        <v>13</v>
      </c>
      <c r="C444" s="8">
        <v>43663</v>
      </c>
      <c r="D444" s="7">
        <v>0</v>
      </c>
      <c r="E444" s="7">
        <v>100.67</v>
      </c>
      <c r="F444" s="12">
        <v>13521</v>
      </c>
    </row>
    <row r="445" spans="1:6" x14ac:dyDescent="0.25">
      <c r="A445" s="11" t="s">
        <v>12</v>
      </c>
      <c r="B445" s="7" t="s">
        <v>13</v>
      </c>
      <c r="C445" s="8">
        <v>43664</v>
      </c>
      <c r="D445" s="7">
        <v>0</v>
      </c>
      <c r="E445" s="7">
        <v>100.7</v>
      </c>
      <c r="F445" s="12">
        <v>114367</v>
      </c>
    </row>
    <row r="446" spans="1:6" x14ac:dyDescent="0.25">
      <c r="A446" s="11" t="s">
        <v>12</v>
      </c>
      <c r="B446" s="7" t="s">
        <v>13</v>
      </c>
      <c r="C446" s="8">
        <v>43665</v>
      </c>
      <c r="D446" s="7">
        <v>0</v>
      </c>
      <c r="E446" s="7">
        <v>100.7</v>
      </c>
      <c r="F446" s="12">
        <v>22639</v>
      </c>
    </row>
    <row r="447" spans="1:6" x14ac:dyDescent="0.25">
      <c r="A447" s="11" t="s">
        <v>12</v>
      </c>
      <c r="B447" s="7" t="s">
        <v>13</v>
      </c>
      <c r="C447" s="8">
        <v>43668</v>
      </c>
      <c r="D447" s="7">
        <v>0</v>
      </c>
      <c r="E447" s="7">
        <v>100.7</v>
      </c>
      <c r="F447" s="12">
        <v>37040</v>
      </c>
    </row>
    <row r="448" spans="1:6" x14ac:dyDescent="0.25">
      <c r="A448" s="11" t="s">
        <v>12</v>
      </c>
      <c r="B448" s="7" t="s">
        <v>13</v>
      </c>
      <c r="C448" s="8">
        <v>43669</v>
      </c>
      <c r="D448" s="7">
        <v>0</v>
      </c>
      <c r="E448" s="7">
        <v>100.79</v>
      </c>
      <c r="F448" s="12">
        <v>11044</v>
      </c>
    </row>
    <row r="449" spans="1:6" x14ac:dyDescent="0.25">
      <c r="A449" s="11" t="s">
        <v>12</v>
      </c>
      <c r="B449" s="7" t="s">
        <v>13</v>
      </c>
      <c r="C449" s="8">
        <v>43670</v>
      </c>
      <c r="D449" s="7">
        <v>0</v>
      </c>
      <c r="E449" s="7">
        <v>100.92</v>
      </c>
      <c r="F449" s="12">
        <v>34380</v>
      </c>
    </row>
    <row r="450" spans="1:6" x14ac:dyDescent="0.25">
      <c r="A450" s="11" t="s">
        <v>12</v>
      </c>
      <c r="B450" s="7" t="s">
        <v>13</v>
      </c>
      <c r="C450" s="8">
        <v>43671</v>
      </c>
      <c r="D450" s="7">
        <v>0</v>
      </c>
      <c r="E450" s="7">
        <v>101.02</v>
      </c>
      <c r="F450" s="12">
        <v>9639</v>
      </c>
    </row>
    <row r="451" spans="1:6" x14ac:dyDescent="0.25">
      <c r="A451" s="11" t="s">
        <v>12</v>
      </c>
      <c r="B451" s="7" t="s">
        <v>13</v>
      </c>
      <c r="C451" s="8">
        <v>43672</v>
      </c>
      <c r="D451" s="7">
        <v>0</v>
      </c>
      <c r="E451" s="7">
        <v>100.9</v>
      </c>
      <c r="F451" s="12">
        <v>18730</v>
      </c>
    </row>
    <row r="452" spans="1:6" x14ac:dyDescent="0.25">
      <c r="A452" s="11" t="s">
        <v>12</v>
      </c>
      <c r="B452" s="7" t="s">
        <v>13</v>
      </c>
      <c r="C452" s="8">
        <v>43675</v>
      </c>
      <c r="D452" s="7">
        <v>0</v>
      </c>
      <c r="E452" s="7">
        <v>100.75</v>
      </c>
      <c r="F452" s="12">
        <v>145308</v>
      </c>
    </row>
    <row r="453" spans="1:6" x14ac:dyDescent="0.25">
      <c r="A453" s="11" t="s">
        <v>12</v>
      </c>
      <c r="B453" s="7" t="s">
        <v>13</v>
      </c>
      <c r="C453" s="8">
        <v>43676</v>
      </c>
      <c r="D453" s="7">
        <v>0</v>
      </c>
      <c r="E453" s="7">
        <v>100.65</v>
      </c>
      <c r="F453" s="12">
        <v>289087</v>
      </c>
    </row>
    <row r="454" spans="1:6" x14ac:dyDescent="0.25">
      <c r="A454" s="11" t="s">
        <v>12</v>
      </c>
      <c r="B454" s="7" t="s">
        <v>13</v>
      </c>
      <c r="C454" s="8">
        <v>43677</v>
      </c>
      <c r="D454" s="7">
        <v>0</v>
      </c>
      <c r="E454" s="7">
        <v>100.58</v>
      </c>
      <c r="F454" s="12">
        <v>261127</v>
      </c>
    </row>
    <row r="455" spans="1:6" x14ac:dyDescent="0.25">
      <c r="A455" s="11" t="s">
        <v>12</v>
      </c>
      <c r="B455" s="7" t="s">
        <v>13</v>
      </c>
      <c r="C455" s="8">
        <v>43678</v>
      </c>
      <c r="D455" s="7">
        <v>0</v>
      </c>
      <c r="E455" s="7">
        <v>100.7</v>
      </c>
      <c r="F455" s="12">
        <v>40494</v>
      </c>
    </row>
    <row r="456" spans="1:6" x14ac:dyDescent="0.25">
      <c r="A456" s="11" t="s">
        <v>12</v>
      </c>
      <c r="B456" s="7" t="s">
        <v>13</v>
      </c>
      <c r="C456" s="8">
        <v>43679</v>
      </c>
      <c r="D456" s="7">
        <v>0</v>
      </c>
      <c r="E456" s="7">
        <v>100.7</v>
      </c>
      <c r="F456" s="12">
        <v>15796</v>
      </c>
    </row>
    <row r="457" spans="1:6" x14ac:dyDescent="0.25">
      <c r="A457" s="11" t="s">
        <v>12</v>
      </c>
      <c r="B457" s="7" t="s">
        <v>13</v>
      </c>
      <c r="C457" s="8">
        <v>43682</v>
      </c>
      <c r="D457" s="7">
        <v>0</v>
      </c>
      <c r="E457" s="7">
        <v>100.74</v>
      </c>
      <c r="F457" s="12">
        <v>7764</v>
      </c>
    </row>
    <row r="458" spans="1:6" x14ac:dyDescent="0.25">
      <c r="A458" s="11" t="s">
        <v>12</v>
      </c>
      <c r="B458" s="7" t="s">
        <v>13</v>
      </c>
      <c r="C458" s="8">
        <v>43683</v>
      </c>
      <c r="D458" s="7">
        <v>0</v>
      </c>
      <c r="E458" s="7">
        <v>100.95</v>
      </c>
      <c r="F458" s="12">
        <v>51048</v>
      </c>
    </row>
    <row r="459" spans="1:6" x14ac:dyDescent="0.25">
      <c r="A459" s="11" t="s">
        <v>12</v>
      </c>
      <c r="B459" s="7" t="s">
        <v>13</v>
      </c>
      <c r="C459" s="8">
        <v>43684</v>
      </c>
      <c r="D459" s="7">
        <v>0</v>
      </c>
      <c r="E459" s="7">
        <v>100.87</v>
      </c>
      <c r="F459" s="12">
        <v>15169</v>
      </c>
    </row>
    <row r="460" spans="1:6" x14ac:dyDescent="0.25">
      <c r="A460" s="11" t="s">
        <v>12</v>
      </c>
      <c r="B460" s="7" t="s">
        <v>13</v>
      </c>
      <c r="C460" s="8">
        <v>43685</v>
      </c>
      <c r="D460" s="7">
        <v>0</v>
      </c>
      <c r="E460" s="7">
        <v>101.01</v>
      </c>
      <c r="F460" s="12">
        <v>47278</v>
      </c>
    </row>
    <row r="461" spans="1:6" x14ac:dyDescent="0.25">
      <c r="A461" s="11" t="s">
        <v>12</v>
      </c>
      <c r="B461" s="7" t="s">
        <v>13</v>
      </c>
      <c r="C461" s="8">
        <v>43686</v>
      </c>
      <c r="D461" s="7">
        <v>0</v>
      </c>
      <c r="E461" s="7">
        <v>101.2</v>
      </c>
      <c r="F461" s="12">
        <v>8178</v>
      </c>
    </row>
    <row r="462" spans="1:6" x14ac:dyDescent="0.25">
      <c r="A462" s="11" t="s">
        <v>12</v>
      </c>
      <c r="B462" s="7" t="s">
        <v>13</v>
      </c>
      <c r="C462" s="8">
        <v>43689</v>
      </c>
      <c r="D462" s="7">
        <v>0</v>
      </c>
      <c r="E462" s="7">
        <v>101.26</v>
      </c>
      <c r="F462" s="12">
        <v>18814</v>
      </c>
    </row>
    <row r="463" spans="1:6" x14ac:dyDescent="0.25">
      <c r="A463" s="11" t="s">
        <v>12</v>
      </c>
      <c r="B463" s="7" t="s">
        <v>13</v>
      </c>
      <c r="C463" s="8">
        <v>43690</v>
      </c>
      <c r="D463" s="7">
        <v>0</v>
      </c>
      <c r="E463" s="7">
        <v>101.25</v>
      </c>
      <c r="F463" s="12">
        <v>3844</v>
      </c>
    </row>
    <row r="464" spans="1:6" x14ac:dyDescent="0.25">
      <c r="A464" s="11" t="s">
        <v>12</v>
      </c>
      <c r="B464" s="7" t="s">
        <v>13</v>
      </c>
      <c r="C464" s="8">
        <v>43691</v>
      </c>
      <c r="D464" s="7">
        <v>0</v>
      </c>
      <c r="E464" s="7">
        <v>101.14</v>
      </c>
      <c r="F464" s="12">
        <v>4995</v>
      </c>
    </row>
    <row r="465" spans="1:6" x14ac:dyDescent="0.25">
      <c r="A465" s="11" t="s">
        <v>12</v>
      </c>
      <c r="B465" s="7" t="s">
        <v>13</v>
      </c>
      <c r="C465" s="8">
        <v>43692</v>
      </c>
      <c r="D465" s="7">
        <v>0</v>
      </c>
      <c r="E465" s="7">
        <v>101.01</v>
      </c>
      <c r="F465" s="12">
        <v>6181</v>
      </c>
    </row>
    <row r="466" spans="1:6" x14ac:dyDescent="0.25">
      <c r="A466" s="11" t="s">
        <v>12</v>
      </c>
      <c r="B466" s="7" t="s">
        <v>13</v>
      </c>
      <c r="C466" s="8">
        <v>43693</v>
      </c>
      <c r="D466" s="7">
        <v>0</v>
      </c>
      <c r="E466" s="7">
        <v>101.23</v>
      </c>
      <c r="F466" s="12">
        <v>2225</v>
      </c>
    </row>
    <row r="467" spans="1:6" x14ac:dyDescent="0.25">
      <c r="A467" s="11" t="s">
        <v>12</v>
      </c>
      <c r="B467" s="7" t="s">
        <v>13</v>
      </c>
      <c r="C467" s="8">
        <v>43696</v>
      </c>
      <c r="D467" s="7">
        <v>0</v>
      </c>
      <c r="E467" s="7">
        <v>101.11</v>
      </c>
      <c r="F467" s="12">
        <v>4157</v>
      </c>
    </row>
    <row r="468" spans="1:6" x14ac:dyDescent="0.25">
      <c r="A468" s="11" t="s">
        <v>12</v>
      </c>
      <c r="B468" s="7" t="s">
        <v>13</v>
      </c>
      <c r="C468" s="8">
        <v>43697</v>
      </c>
      <c r="D468" s="7">
        <v>0</v>
      </c>
      <c r="E468" s="7">
        <v>101.03</v>
      </c>
      <c r="F468" s="12">
        <v>13851</v>
      </c>
    </row>
    <row r="469" spans="1:6" x14ac:dyDescent="0.25">
      <c r="A469" s="11" t="s">
        <v>12</v>
      </c>
      <c r="B469" s="7" t="s">
        <v>13</v>
      </c>
      <c r="C469" s="8">
        <v>43698</v>
      </c>
      <c r="D469" s="7">
        <v>0</v>
      </c>
      <c r="E469" s="7">
        <v>101.15</v>
      </c>
      <c r="F469" s="12">
        <v>5453</v>
      </c>
    </row>
    <row r="470" spans="1:6" x14ac:dyDescent="0.25">
      <c r="A470" s="11" t="s">
        <v>12</v>
      </c>
      <c r="B470" s="7" t="s">
        <v>13</v>
      </c>
      <c r="C470" s="8">
        <v>43699</v>
      </c>
      <c r="D470" s="7">
        <v>0</v>
      </c>
      <c r="E470" s="7">
        <v>101.2</v>
      </c>
      <c r="F470" s="12">
        <v>1051</v>
      </c>
    </row>
    <row r="471" spans="1:6" x14ac:dyDescent="0.25">
      <c r="A471" s="11" t="s">
        <v>12</v>
      </c>
      <c r="B471" s="7" t="s">
        <v>13</v>
      </c>
      <c r="C471" s="8">
        <v>43700</v>
      </c>
      <c r="D471" s="7">
        <v>0</v>
      </c>
      <c r="E471" s="7">
        <v>101.24</v>
      </c>
      <c r="F471" s="12">
        <v>33152</v>
      </c>
    </row>
    <row r="472" spans="1:6" x14ac:dyDescent="0.25">
      <c r="A472" s="11" t="s">
        <v>12</v>
      </c>
      <c r="B472" s="7" t="s">
        <v>13</v>
      </c>
      <c r="C472" s="8">
        <v>43703</v>
      </c>
      <c r="D472" s="7">
        <v>0</v>
      </c>
      <c r="E472" s="7">
        <v>101.25</v>
      </c>
      <c r="F472" s="12">
        <v>4054</v>
      </c>
    </row>
    <row r="473" spans="1:6" x14ac:dyDescent="0.25">
      <c r="A473" s="11" t="s">
        <v>12</v>
      </c>
      <c r="B473" s="7" t="s">
        <v>13</v>
      </c>
      <c r="C473" s="8">
        <v>43704</v>
      </c>
      <c r="D473" s="7">
        <v>0</v>
      </c>
      <c r="E473" s="7">
        <v>101.08</v>
      </c>
      <c r="F473" s="12">
        <v>27290</v>
      </c>
    </row>
    <row r="474" spans="1:6" x14ac:dyDescent="0.25">
      <c r="A474" s="11" t="s">
        <v>12</v>
      </c>
      <c r="B474" s="7" t="s">
        <v>13</v>
      </c>
      <c r="C474" s="8">
        <v>43705</v>
      </c>
      <c r="D474" s="7">
        <v>0</v>
      </c>
      <c r="E474" s="7">
        <v>101.23</v>
      </c>
      <c r="F474" s="12">
        <v>14762</v>
      </c>
    </row>
    <row r="475" spans="1:6" x14ac:dyDescent="0.25">
      <c r="A475" s="11" t="s">
        <v>12</v>
      </c>
      <c r="B475" s="7" t="s">
        <v>13</v>
      </c>
      <c r="C475" s="8">
        <v>43706</v>
      </c>
      <c r="D475" s="7">
        <v>0</v>
      </c>
      <c r="E475" s="7">
        <v>101.2</v>
      </c>
      <c r="F475" s="12">
        <v>22317</v>
      </c>
    </row>
    <row r="476" spans="1:6" x14ac:dyDescent="0.25">
      <c r="A476" s="11" t="s">
        <v>12</v>
      </c>
      <c r="B476" s="7" t="s">
        <v>13</v>
      </c>
      <c r="C476" s="8">
        <v>43707</v>
      </c>
      <c r="D476" s="7">
        <v>0</v>
      </c>
      <c r="E476" s="7">
        <v>101.2</v>
      </c>
      <c r="F476" s="12">
        <v>11311</v>
      </c>
    </row>
    <row r="477" spans="1:6" x14ac:dyDescent="0.25">
      <c r="A477" s="11" t="s">
        <v>12</v>
      </c>
      <c r="B477" s="7" t="s">
        <v>13</v>
      </c>
      <c r="C477" s="8">
        <v>43710</v>
      </c>
      <c r="D477" s="7">
        <v>0</v>
      </c>
      <c r="E477" s="7">
        <v>101.23</v>
      </c>
      <c r="F477" s="12">
        <v>13232</v>
      </c>
    </row>
    <row r="478" spans="1:6" x14ac:dyDescent="0.25">
      <c r="A478" s="11" t="s">
        <v>12</v>
      </c>
      <c r="B478" s="7" t="s">
        <v>13</v>
      </c>
      <c r="C478" s="8">
        <v>43711</v>
      </c>
      <c r="D478" s="7">
        <v>0</v>
      </c>
      <c r="E478" s="7">
        <v>101.2</v>
      </c>
      <c r="F478" s="12">
        <v>13311</v>
      </c>
    </row>
    <row r="479" spans="1:6" x14ac:dyDescent="0.25">
      <c r="A479" s="11" t="s">
        <v>12</v>
      </c>
      <c r="B479" s="7" t="s">
        <v>13</v>
      </c>
      <c r="C479" s="8">
        <v>43712</v>
      </c>
      <c r="D479" s="7">
        <v>0</v>
      </c>
      <c r="E479" s="7">
        <v>101.35</v>
      </c>
      <c r="F479" s="12">
        <v>11662</v>
      </c>
    </row>
    <row r="480" spans="1:6" x14ac:dyDescent="0.25">
      <c r="A480" s="11" t="s">
        <v>12</v>
      </c>
      <c r="B480" s="7" t="s">
        <v>13</v>
      </c>
      <c r="C480" s="8">
        <v>43713</v>
      </c>
      <c r="D480" s="7">
        <v>0</v>
      </c>
      <c r="E480" s="7">
        <v>101.32</v>
      </c>
      <c r="F480" s="12">
        <v>4098</v>
      </c>
    </row>
    <row r="481" spans="1:6" x14ac:dyDescent="0.25">
      <c r="A481" s="11" t="s">
        <v>12</v>
      </c>
      <c r="B481" s="7" t="s">
        <v>13</v>
      </c>
      <c r="C481" s="8">
        <v>43714</v>
      </c>
      <c r="D481" s="7">
        <v>0</v>
      </c>
      <c r="E481" s="7">
        <v>101.41</v>
      </c>
      <c r="F481" s="12">
        <v>3647</v>
      </c>
    </row>
    <row r="482" spans="1:6" x14ac:dyDescent="0.25">
      <c r="A482" s="11" t="s">
        <v>12</v>
      </c>
      <c r="B482" s="7" t="s">
        <v>13</v>
      </c>
      <c r="C482" s="8">
        <v>43717</v>
      </c>
      <c r="D482" s="7">
        <v>0</v>
      </c>
      <c r="E482" s="7">
        <v>101.2</v>
      </c>
      <c r="F482" s="12">
        <v>8610</v>
      </c>
    </row>
    <row r="483" spans="1:6" x14ac:dyDescent="0.25">
      <c r="A483" s="11" t="s">
        <v>12</v>
      </c>
      <c r="B483" s="7" t="s">
        <v>13</v>
      </c>
      <c r="C483" s="8">
        <v>43718</v>
      </c>
      <c r="D483" s="7">
        <v>0</v>
      </c>
      <c r="E483" s="7">
        <v>101.13</v>
      </c>
      <c r="F483" s="12">
        <v>5673</v>
      </c>
    </row>
    <row r="484" spans="1:6" x14ac:dyDescent="0.25">
      <c r="A484" s="11" t="s">
        <v>12</v>
      </c>
      <c r="B484" s="7" t="s">
        <v>13</v>
      </c>
      <c r="C484" s="8">
        <v>43719</v>
      </c>
      <c r="D484" s="7">
        <v>0</v>
      </c>
      <c r="E484" s="7">
        <v>101.28</v>
      </c>
      <c r="F484" s="12">
        <v>6748</v>
      </c>
    </row>
    <row r="485" spans="1:6" x14ac:dyDescent="0.25">
      <c r="A485" s="11" t="s">
        <v>12</v>
      </c>
      <c r="B485" s="7" t="s">
        <v>13</v>
      </c>
      <c r="C485" s="8">
        <v>43720</v>
      </c>
      <c r="D485" s="7">
        <v>0</v>
      </c>
      <c r="E485" s="7">
        <v>101.47</v>
      </c>
      <c r="F485" s="12">
        <v>28409</v>
      </c>
    </row>
    <row r="486" spans="1:6" x14ac:dyDescent="0.25">
      <c r="A486" s="11" t="s">
        <v>12</v>
      </c>
      <c r="B486" s="7" t="s">
        <v>13</v>
      </c>
      <c r="C486" s="8">
        <v>43721</v>
      </c>
      <c r="D486" s="7">
        <v>0</v>
      </c>
      <c r="E486" s="7">
        <v>101.31</v>
      </c>
      <c r="F486" s="12">
        <v>25391</v>
      </c>
    </row>
    <row r="487" spans="1:6" x14ac:dyDescent="0.25">
      <c r="A487" s="11" t="s">
        <v>12</v>
      </c>
      <c r="B487" s="7" t="s">
        <v>13</v>
      </c>
      <c r="C487" s="8">
        <v>43724</v>
      </c>
      <c r="D487" s="7">
        <v>0</v>
      </c>
      <c r="E487" s="7">
        <v>101.21</v>
      </c>
      <c r="F487" s="12">
        <v>9412</v>
      </c>
    </row>
    <row r="488" spans="1:6" x14ac:dyDescent="0.25">
      <c r="A488" s="11" t="s">
        <v>12</v>
      </c>
      <c r="B488" s="7" t="s">
        <v>13</v>
      </c>
      <c r="C488" s="8">
        <v>43725</v>
      </c>
      <c r="D488" s="7">
        <v>0</v>
      </c>
      <c r="E488" s="7">
        <v>101.2</v>
      </c>
      <c r="F488" s="12">
        <v>4403</v>
      </c>
    </row>
    <row r="489" spans="1:6" x14ac:dyDescent="0.25">
      <c r="A489" s="11" t="s">
        <v>12</v>
      </c>
      <c r="B489" s="7" t="s">
        <v>13</v>
      </c>
      <c r="C489" s="8">
        <v>43726</v>
      </c>
      <c r="D489" s="7">
        <v>0</v>
      </c>
      <c r="E489" s="7">
        <v>101.2</v>
      </c>
      <c r="F489" s="12">
        <v>19339</v>
      </c>
    </row>
    <row r="490" spans="1:6" x14ac:dyDescent="0.25">
      <c r="A490" s="11" t="s">
        <v>12</v>
      </c>
      <c r="B490" s="7" t="s">
        <v>13</v>
      </c>
      <c r="C490" s="8">
        <v>43727</v>
      </c>
      <c r="D490" s="7">
        <v>0</v>
      </c>
      <c r="E490" s="7">
        <v>101.35</v>
      </c>
      <c r="F490" s="12">
        <v>4757</v>
      </c>
    </row>
    <row r="491" spans="1:6" x14ac:dyDescent="0.25">
      <c r="A491" s="11" t="s">
        <v>12</v>
      </c>
      <c r="B491" s="7" t="s">
        <v>13</v>
      </c>
      <c r="C491" s="8">
        <v>43728</v>
      </c>
      <c r="D491" s="7">
        <v>0</v>
      </c>
      <c r="E491" s="7">
        <v>101.36</v>
      </c>
      <c r="F491" s="12">
        <v>3891</v>
      </c>
    </row>
    <row r="492" spans="1:6" x14ac:dyDescent="0.25">
      <c r="A492" s="11" t="s">
        <v>12</v>
      </c>
      <c r="B492" s="7" t="s">
        <v>13</v>
      </c>
      <c r="C492" s="8">
        <v>43731</v>
      </c>
      <c r="D492" s="7">
        <v>0</v>
      </c>
      <c r="E492" s="7">
        <v>101.29</v>
      </c>
      <c r="F492" s="12">
        <v>8276</v>
      </c>
    </row>
    <row r="493" spans="1:6" x14ac:dyDescent="0.25">
      <c r="A493" s="11" t="s">
        <v>12</v>
      </c>
      <c r="B493" s="7" t="s">
        <v>13</v>
      </c>
      <c r="C493" s="8">
        <v>43732</v>
      </c>
      <c r="D493" s="7">
        <v>0</v>
      </c>
      <c r="E493" s="7">
        <v>101.34</v>
      </c>
      <c r="F493" s="12">
        <v>7234</v>
      </c>
    </row>
    <row r="494" spans="1:6" x14ac:dyDescent="0.25">
      <c r="A494" s="11" t="s">
        <v>12</v>
      </c>
      <c r="B494" s="7" t="s">
        <v>13</v>
      </c>
      <c r="C494" s="8">
        <v>43733</v>
      </c>
      <c r="D494" s="7">
        <v>0</v>
      </c>
      <c r="E494" s="7">
        <v>101.31</v>
      </c>
      <c r="F494" s="12">
        <v>4081</v>
      </c>
    </row>
    <row r="495" spans="1:6" x14ac:dyDescent="0.25">
      <c r="A495" s="11" t="s">
        <v>12</v>
      </c>
      <c r="B495" s="7" t="s">
        <v>13</v>
      </c>
      <c r="C495" s="8">
        <v>43734</v>
      </c>
      <c r="D495" s="7">
        <v>0</v>
      </c>
      <c r="E495" s="7">
        <v>101.38</v>
      </c>
      <c r="F495" s="12">
        <v>8751</v>
      </c>
    </row>
    <row r="496" spans="1:6" x14ac:dyDescent="0.25">
      <c r="A496" s="11" t="s">
        <v>12</v>
      </c>
      <c r="B496" s="7" t="s">
        <v>13</v>
      </c>
      <c r="C496" s="8">
        <v>43735</v>
      </c>
      <c r="D496" s="7">
        <v>0</v>
      </c>
      <c r="E496" s="7">
        <v>101.3</v>
      </c>
      <c r="F496" s="12">
        <v>1645</v>
      </c>
    </row>
    <row r="497" spans="1:6" x14ac:dyDescent="0.25">
      <c r="A497" s="11" t="s">
        <v>12</v>
      </c>
      <c r="B497" s="7" t="s">
        <v>13</v>
      </c>
      <c r="C497" s="8">
        <v>43738</v>
      </c>
      <c r="D497" s="7">
        <v>0</v>
      </c>
      <c r="E497" s="7">
        <v>101.27</v>
      </c>
      <c r="F497" s="12">
        <v>5136</v>
      </c>
    </row>
    <row r="498" spans="1:6" x14ac:dyDescent="0.25">
      <c r="A498" s="11" t="s">
        <v>12</v>
      </c>
      <c r="B498" s="7" t="s">
        <v>13</v>
      </c>
      <c r="C498" s="8">
        <v>43739</v>
      </c>
      <c r="D498" s="7">
        <v>0</v>
      </c>
      <c r="E498" s="7">
        <v>101.3</v>
      </c>
      <c r="F498" s="12">
        <v>5289</v>
      </c>
    </row>
    <row r="499" spans="1:6" x14ac:dyDescent="0.25">
      <c r="A499" s="11" t="s">
        <v>12</v>
      </c>
      <c r="B499" s="7" t="s">
        <v>13</v>
      </c>
      <c r="C499" s="8">
        <v>43740</v>
      </c>
      <c r="D499" s="7">
        <v>0</v>
      </c>
      <c r="E499" s="7">
        <v>101.23</v>
      </c>
      <c r="F499" s="12">
        <v>20286</v>
      </c>
    </row>
    <row r="500" spans="1:6" x14ac:dyDescent="0.25">
      <c r="A500" s="11" t="s">
        <v>12</v>
      </c>
      <c r="B500" s="7" t="s">
        <v>13</v>
      </c>
      <c r="C500" s="8">
        <v>43741</v>
      </c>
      <c r="D500" s="7">
        <v>0</v>
      </c>
      <c r="E500" s="7">
        <v>101.28</v>
      </c>
      <c r="F500" s="12">
        <v>7705</v>
      </c>
    </row>
    <row r="501" spans="1:6" x14ac:dyDescent="0.25">
      <c r="A501" s="11" t="s">
        <v>12</v>
      </c>
      <c r="B501" s="7" t="s">
        <v>13</v>
      </c>
      <c r="C501" s="8">
        <v>43742</v>
      </c>
      <c r="D501" s="7">
        <v>0</v>
      </c>
      <c r="E501" s="7">
        <v>101.31</v>
      </c>
      <c r="F501" s="12">
        <v>6919</v>
      </c>
    </row>
    <row r="502" spans="1:6" x14ac:dyDescent="0.25">
      <c r="A502" s="11" t="s">
        <v>12</v>
      </c>
      <c r="B502" s="7" t="s">
        <v>13</v>
      </c>
      <c r="C502" s="8">
        <v>43745</v>
      </c>
      <c r="D502" s="7">
        <v>0</v>
      </c>
      <c r="E502" s="7">
        <v>101.41</v>
      </c>
      <c r="F502" s="12">
        <v>3429</v>
      </c>
    </row>
    <row r="503" spans="1:6" x14ac:dyDescent="0.25">
      <c r="A503" s="11" t="s">
        <v>12</v>
      </c>
      <c r="B503" s="7" t="s">
        <v>13</v>
      </c>
      <c r="C503" s="8">
        <v>43746</v>
      </c>
      <c r="D503" s="7">
        <v>0</v>
      </c>
      <c r="E503" s="7">
        <v>101.48</v>
      </c>
      <c r="F503" s="12">
        <v>1592</v>
      </c>
    </row>
    <row r="504" spans="1:6" x14ac:dyDescent="0.25">
      <c r="A504" s="11" t="s">
        <v>12</v>
      </c>
      <c r="B504" s="7" t="s">
        <v>13</v>
      </c>
      <c r="C504" s="8">
        <v>43747</v>
      </c>
      <c r="D504" s="7">
        <v>0</v>
      </c>
      <c r="E504" s="7">
        <v>101.72</v>
      </c>
      <c r="F504" s="12">
        <v>2750</v>
      </c>
    </row>
    <row r="505" spans="1:6" x14ac:dyDescent="0.25">
      <c r="A505" s="11" t="s">
        <v>12</v>
      </c>
      <c r="B505" s="7" t="s">
        <v>13</v>
      </c>
      <c r="C505" s="8">
        <v>43748</v>
      </c>
      <c r="D505" s="7">
        <v>0</v>
      </c>
      <c r="E505" s="7">
        <v>101.76</v>
      </c>
      <c r="F505" s="12">
        <v>1750</v>
      </c>
    </row>
    <row r="506" spans="1:6" x14ac:dyDescent="0.25">
      <c r="A506" s="11" t="s">
        <v>12</v>
      </c>
      <c r="B506" s="7" t="s">
        <v>13</v>
      </c>
      <c r="C506" s="8">
        <v>43749</v>
      </c>
      <c r="D506" s="7">
        <v>0</v>
      </c>
      <c r="E506" s="7">
        <v>101.28</v>
      </c>
      <c r="F506" s="12">
        <v>11377</v>
      </c>
    </row>
    <row r="507" spans="1:6" x14ac:dyDescent="0.25">
      <c r="A507" s="11" t="s">
        <v>12</v>
      </c>
      <c r="B507" s="7" t="s">
        <v>13</v>
      </c>
      <c r="C507" s="8">
        <v>43752</v>
      </c>
      <c r="D507" s="7">
        <v>0</v>
      </c>
      <c r="E507" s="7">
        <v>101.36</v>
      </c>
      <c r="F507" s="12">
        <v>8304</v>
      </c>
    </row>
    <row r="508" spans="1:6" x14ac:dyDescent="0.25">
      <c r="A508" s="11" t="s">
        <v>12</v>
      </c>
      <c r="B508" s="7" t="s">
        <v>13</v>
      </c>
      <c r="C508" s="8">
        <v>43753</v>
      </c>
      <c r="D508" s="7">
        <v>0</v>
      </c>
      <c r="E508" s="7">
        <v>101.5</v>
      </c>
      <c r="F508" s="12">
        <v>22234</v>
      </c>
    </row>
    <row r="509" spans="1:6" x14ac:dyDescent="0.25">
      <c r="A509" s="11" t="s">
        <v>12</v>
      </c>
      <c r="B509" s="7" t="s">
        <v>13</v>
      </c>
      <c r="C509" s="8">
        <v>43754</v>
      </c>
      <c r="D509" s="7">
        <v>0</v>
      </c>
      <c r="E509" s="7">
        <v>101.59</v>
      </c>
      <c r="F509" s="12">
        <v>34957</v>
      </c>
    </row>
    <row r="510" spans="1:6" x14ac:dyDescent="0.25">
      <c r="A510" s="11" t="s">
        <v>12</v>
      </c>
      <c r="B510" s="7" t="s">
        <v>13</v>
      </c>
      <c r="C510" s="8">
        <v>43755</v>
      </c>
      <c r="D510" s="7">
        <v>0</v>
      </c>
      <c r="E510" s="7">
        <v>101.58</v>
      </c>
      <c r="F510" s="12">
        <v>22785</v>
      </c>
    </row>
    <row r="511" spans="1:6" x14ac:dyDescent="0.25">
      <c r="A511" s="11" t="s">
        <v>12</v>
      </c>
      <c r="B511" s="7" t="s">
        <v>13</v>
      </c>
      <c r="C511" s="8">
        <v>43756</v>
      </c>
      <c r="D511" s="7">
        <v>0</v>
      </c>
      <c r="E511" s="7">
        <v>101.74</v>
      </c>
      <c r="F511" s="12">
        <v>7648</v>
      </c>
    </row>
    <row r="512" spans="1:6" x14ac:dyDescent="0.25">
      <c r="A512" s="11" t="s">
        <v>12</v>
      </c>
      <c r="B512" s="7" t="s">
        <v>13</v>
      </c>
      <c r="C512" s="8">
        <v>43759</v>
      </c>
      <c r="D512" s="7">
        <v>0</v>
      </c>
      <c r="E512" s="7">
        <v>101.8</v>
      </c>
      <c r="F512" s="12">
        <v>6467</v>
      </c>
    </row>
    <row r="513" spans="1:6" x14ac:dyDescent="0.25">
      <c r="A513" s="11" t="s">
        <v>12</v>
      </c>
      <c r="B513" s="7" t="s">
        <v>13</v>
      </c>
      <c r="C513" s="8">
        <v>43760</v>
      </c>
      <c r="D513" s="7">
        <v>0</v>
      </c>
      <c r="E513" s="7">
        <v>101.65</v>
      </c>
      <c r="F513" s="12">
        <v>49049</v>
      </c>
    </row>
    <row r="514" spans="1:6" x14ac:dyDescent="0.25">
      <c r="A514" s="11" t="s">
        <v>12</v>
      </c>
      <c r="B514" s="7" t="s">
        <v>13</v>
      </c>
      <c r="C514" s="8">
        <v>43761</v>
      </c>
      <c r="D514" s="7">
        <v>0</v>
      </c>
      <c r="E514" s="7">
        <v>101.74</v>
      </c>
      <c r="F514" s="12">
        <v>26327</v>
      </c>
    </row>
    <row r="515" spans="1:6" x14ac:dyDescent="0.25">
      <c r="A515" s="11" t="s">
        <v>12</v>
      </c>
      <c r="B515" s="7" t="s">
        <v>13</v>
      </c>
      <c r="C515" s="8">
        <v>43762</v>
      </c>
      <c r="D515" s="7">
        <v>0</v>
      </c>
      <c r="E515" s="7">
        <v>101.69</v>
      </c>
      <c r="F515" s="12">
        <v>19741</v>
      </c>
    </row>
    <row r="516" spans="1:6" x14ac:dyDescent="0.25">
      <c r="A516" s="11" t="s">
        <v>12</v>
      </c>
      <c r="B516" s="7" t="s">
        <v>13</v>
      </c>
      <c r="C516" s="8">
        <v>43763</v>
      </c>
      <c r="D516" s="7">
        <v>0</v>
      </c>
      <c r="E516" s="7">
        <v>101.89</v>
      </c>
      <c r="F516" s="12">
        <v>33759</v>
      </c>
    </row>
    <row r="517" spans="1:6" x14ac:dyDescent="0.25">
      <c r="A517" s="11" t="s">
        <v>12</v>
      </c>
      <c r="B517" s="7" t="s">
        <v>13</v>
      </c>
      <c r="C517" s="8">
        <v>43766</v>
      </c>
      <c r="D517" s="7">
        <v>0</v>
      </c>
      <c r="E517" s="7">
        <v>101.78</v>
      </c>
      <c r="F517" s="12">
        <v>12444</v>
      </c>
    </row>
    <row r="518" spans="1:6" x14ac:dyDescent="0.25">
      <c r="A518" s="11" t="s">
        <v>12</v>
      </c>
      <c r="B518" s="7" t="s">
        <v>13</v>
      </c>
      <c r="C518" s="8">
        <v>43767</v>
      </c>
      <c r="D518" s="7">
        <v>0</v>
      </c>
      <c r="E518" s="7">
        <v>101.78</v>
      </c>
      <c r="F518" s="12">
        <v>20205</v>
      </c>
    </row>
    <row r="519" spans="1:6" x14ac:dyDescent="0.25">
      <c r="A519" s="11" t="s">
        <v>12</v>
      </c>
      <c r="B519" s="7" t="s">
        <v>13</v>
      </c>
      <c r="C519" s="8">
        <v>43768</v>
      </c>
      <c r="D519" s="7">
        <v>0</v>
      </c>
      <c r="E519" s="7">
        <v>101.77</v>
      </c>
      <c r="F519" s="12">
        <v>1461</v>
      </c>
    </row>
    <row r="520" spans="1:6" x14ac:dyDescent="0.25">
      <c r="A520" s="11" t="s">
        <v>12</v>
      </c>
      <c r="B520" s="7" t="s">
        <v>13</v>
      </c>
      <c r="C520" s="8">
        <v>43769</v>
      </c>
      <c r="D520" s="7">
        <v>0</v>
      </c>
      <c r="E520" s="7">
        <v>101.6</v>
      </c>
      <c r="F520" s="12">
        <v>16287</v>
      </c>
    </row>
    <row r="521" spans="1:6" x14ac:dyDescent="0.25">
      <c r="A521" s="11" t="s">
        <v>12</v>
      </c>
      <c r="B521" s="7" t="s">
        <v>13</v>
      </c>
      <c r="C521" s="8">
        <v>43770</v>
      </c>
      <c r="D521" s="7">
        <v>0</v>
      </c>
      <c r="E521" s="7">
        <v>101.76</v>
      </c>
      <c r="F521" s="12">
        <v>9997</v>
      </c>
    </row>
    <row r="522" spans="1:6" x14ac:dyDescent="0.25">
      <c r="A522" s="11" t="s">
        <v>12</v>
      </c>
      <c r="B522" s="7" t="s">
        <v>13</v>
      </c>
      <c r="C522" s="8">
        <v>43774</v>
      </c>
      <c r="D522" s="7">
        <v>0</v>
      </c>
      <c r="E522" s="7">
        <v>101.6</v>
      </c>
      <c r="F522" s="12">
        <v>20367</v>
      </c>
    </row>
    <row r="523" spans="1:6" x14ac:dyDescent="0.25">
      <c r="A523" s="11" t="s">
        <v>12</v>
      </c>
      <c r="B523" s="7" t="s">
        <v>13</v>
      </c>
      <c r="C523" s="8">
        <v>43775</v>
      </c>
      <c r="D523" s="7">
        <v>0</v>
      </c>
      <c r="E523" s="7">
        <v>101.68</v>
      </c>
      <c r="F523" s="12">
        <v>16539</v>
      </c>
    </row>
    <row r="524" spans="1:6" x14ac:dyDescent="0.25">
      <c r="A524" s="11" t="s">
        <v>12</v>
      </c>
      <c r="B524" s="7" t="s">
        <v>13</v>
      </c>
      <c r="C524" s="8">
        <v>43776</v>
      </c>
      <c r="D524" s="7">
        <v>0</v>
      </c>
      <c r="E524" s="7">
        <v>101.65</v>
      </c>
      <c r="F524" s="12">
        <v>10786</v>
      </c>
    </row>
    <row r="525" spans="1:6" x14ac:dyDescent="0.25">
      <c r="A525" s="11" t="s">
        <v>12</v>
      </c>
      <c r="B525" s="7" t="s">
        <v>13</v>
      </c>
      <c r="C525" s="8">
        <v>43777</v>
      </c>
      <c r="D525" s="7">
        <v>0</v>
      </c>
      <c r="E525" s="7">
        <v>101.76</v>
      </c>
      <c r="F525" s="12">
        <v>11271</v>
      </c>
    </row>
    <row r="526" spans="1:6" x14ac:dyDescent="0.25">
      <c r="A526" s="11" t="s">
        <v>12</v>
      </c>
      <c r="B526" s="7" t="s">
        <v>13</v>
      </c>
      <c r="C526" s="8">
        <v>43780</v>
      </c>
      <c r="D526" s="7">
        <v>0</v>
      </c>
      <c r="E526" s="7">
        <v>101.84</v>
      </c>
      <c r="F526" s="12">
        <v>7673</v>
      </c>
    </row>
    <row r="527" spans="1:6" x14ac:dyDescent="0.25">
      <c r="A527" s="11" t="s">
        <v>12</v>
      </c>
      <c r="B527" s="7" t="s">
        <v>13</v>
      </c>
      <c r="C527" s="8">
        <v>43781</v>
      </c>
      <c r="D527" s="7">
        <v>0</v>
      </c>
      <c r="E527" s="7">
        <v>101.9</v>
      </c>
      <c r="F527" s="12">
        <v>7102</v>
      </c>
    </row>
    <row r="528" spans="1:6" x14ac:dyDescent="0.25">
      <c r="A528" s="11" t="s">
        <v>12</v>
      </c>
      <c r="B528" s="7" t="s">
        <v>13</v>
      </c>
      <c r="C528" s="8">
        <v>43782</v>
      </c>
      <c r="D528" s="7">
        <v>0</v>
      </c>
      <c r="E528" s="7">
        <v>101.85</v>
      </c>
      <c r="F528" s="12">
        <v>6827</v>
      </c>
    </row>
    <row r="529" spans="1:6" x14ac:dyDescent="0.25">
      <c r="A529" s="11" t="s">
        <v>12</v>
      </c>
      <c r="B529" s="7" t="s">
        <v>13</v>
      </c>
      <c r="C529" s="8">
        <v>43783</v>
      </c>
      <c r="D529" s="7">
        <v>0</v>
      </c>
      <c r="E529" s="7">
        <v>101.73</v>
      </c>
      <c r="F529" s="12">
        <v>11749</v>
      </c>
    </row>
    <row r="530" spans="1:6" x14ac:dyDescent="0.25">
      <c r="A530" s="11" t="s">
        <v>12</v>
      </c>
      <c r="B530" s="7" t="s">
        <v>13</v>
      </c>
      <c r="C530" s="8">
        <v>43784</v>
      </c>
      <c r="D530" s="7">
        <v>0</v>
      </c>
      <c r="E530" s="7">
        <v>101.75</v>
      </c>
      <c r="F530" s="12">
        <v>5918</v>
      </c>
    </row>
    <row r="531" spans="1:6" x14ac:dyDescent="0.25">
      <c r="A531" s="11" t="s">
        <v>12</v>
      </c>
      <c r="B531" s="7" t="s">
        <v>13</v>
      </c>
      <c r="C531" s="8">
        <v>43787</v>
      </c>
      <c r="D531" s="7">
        <v>0</v>
      </c>
      <c r="E531" s="7">
        <v>101.63</v>
      </c>
      <c r="F531" s="12">
        <v>14727</v>
      </c>
    </row>
    <row r="532" spans="1:6" x14ac:dyDescent="0.25">
      <c r="A532" s="11" t="s">
        <v>12</v>
      </c>
      <c r="B532" s="7" t="s">
        <v>13</v>
      </c>
      <c r="C532" s="8">
        <v>43788</v>
      </c>
      <c r="D532" s="7">
        <v>0</v>
      </c>
      <c r="E532" s="7">
        <v>101.6</v>
      </c>
      <c r="F532" s="12">
        <v>3914</v>
      </c>
    </row>
    <row r="533" spans="1:6" x14ac:dyDescent="0.25">
      <c r="A533" s="11" t="s">
        <v>12</v>
      </c>
      <c r="B533" s="7" t="s">
        <v>13</v>
      </c>
      <c r="C533" s="8">
        <v>43789</v>
      </c>
      <c r="D533" s="7">
        <v>0</v>
      </c>
      <c r="E533" s="7">
        <v>101.75</v>
      </c>
      <c r="F533" s="12">
        <v>3432</v>
      </c>
    </row>
    <row r="534" spans="1:6" x14ac:dyDescent="0.25">
      <c r="A534" s="11" t="s">
        <v>12</v>
      </c>
      <c r="B534" s="7" t="s">
        <v>13</v>
      </c>
      <c r="C534" s="8">
        <v>43790</v>
      </c>
      <c r="D534" s="7">
        <v>0</v>
      </c>
      <c r="E534" s="7">
        <v>101.81</v>
      </c>
      <c r="F534" s="12">
        <v>12377</v>
      </c>
    </row>
    <row r="535" spans="1:6" x14ac:dyDescent="0.25">
      <c r="A535" s="11" t="s">
        <v>12</v>
      </c>
      <c r="B535" s="7" t="s">
        <v>13</v>
      </c>
      <c r="C535" s="8">
        <v>43791</v>
      </c>
      <c r="D535" s="7">
        <v>0</v>
      </c>
      <c r="E535" s="7">
        <v>101.61</v>
      </c>
      <c r="F535" s="12">
        <v>13980</v>
      </c>
    </row>
    <row r="536" spans="1:6" x14ac:dyDescent="0.25">
      <c r="A536" s="11" t="s">
        <v>12</v>
      </c>
      <c r="B536" s="7" t="s">
        <v>13</v>
      </c>
      <c r="C536" s="8">
        <v>43794</v>
      </c>
      <c r="D536" s="7">
        <v>0</v>
      </c>
      <c r="E536" s="7">
        <v>101.73</v>
      </c>
      <c r="F536" s="12">
        <v>8825</v>
      </c>
    </row>
    <row r="537" spans="1:6" x14ac:dyDescent="0.25">
      <c r="A537" s="11" t="s">
        <v>12</v>
      </c>
      <c r="B537" s="7" t="s">
        <v>13</v>
      </c>
      <c r="C537" s="8">
        <v>43795</v>
      </c>
      <c r="D537" s="7">
        <v>0</v>
      </c>
      <c r="E537" s="7">
        <v>101.55</v>
      </c>
      <c r="F537" s="12">
        <v>16172</v>
      </c>
    </row>
    <row r="538" spans="1:6" x14ac:dyDescent="0.25">
      <c r="A538" s="11" t="s">
        <v>12</v>
      </c>
      <c r="B538" s="7" t="s">
        <v>13</v>
      </c>
      <c r="C538" s="8">
        <v>43796</v>
      </c>
      <c r="D538" s="7">
        <v>0</v>
      </c>
      <c r="E538" s="7">
        <v>101.76</v>
      </c>
      <c r="F538" s="12">
        <v>7615</v>
      </c>
    </row>
    <row r="539" spans="1:6" x14ac:dyDescent="0.25">
      <c r="A539" s="11" t="s">
        <v>12</v>
      </c>
      <c r="B539" s="7" t="s">
        <v>13</v>
      </c>
      <c r="C539" s="8">
        <v>43797</v>
      </c>
      <c r="D539" s="7">
        <v>0</v>
      </c>
      <c r="E539" s="7">
        <v>101.62</v>
      </c>
      <c r="F539" s="12">
        <v>4841</v>
      </c>
    </row>
    <row r="540" spans="1:6" x14ac:dyDescent="0.25">
      <c r="A540" s="11" t="s">
        <v>12</v>
      </c>
      <c r="B540" s="7" t="s">
        <v>13</v>
      </c>
      <c r="C540" s="8">
        <v>43798</v>
      </c>
      <c r="D540" s="7">
        <v>0</v>
      </c>
      <c r="E540" s="7">
        <v>101.78</v>
      </c>
      <c r="F540" s="12">
        <v>11650</v>
      </c>
    </row>
    <row r="541" spans="1:6" x14ac:dyDescent="0.25">
      <c r="A541" s="11" t="s">
        <v>12</v>
      </c>
      <c r="B541" s="7" t="s">
        <v>13</v>
      </c>
      <c r="C541" s="8">
        <v>43801</v>
      </c>
      <c r="D541" s="7">
        <v>0</v>
      </c>
      <c r="E541" s="7">
        <v>101.81</v>
      </c>
      <c r="F541" s="12">
        <v>6292</v>
      </c>
    </row>
    <row r="542" spans="1:6" x14ac:dyDescent="0.25">
      <c r="A542" s="11" t="s">
        <v>12</v>
      </c>
      <c r="B542" s="7" t="s">
        <v>13</v>
      </c>
      <c r="C542" s="8">
        <v>43802</v>
      </c>
      <c r="D542" s="7">
        <v>0</v>
      </c>
      <c r="E542" s="7">
        <v>101.94</v>
      </c>
      <c r="F542" s="12">
        <v>32301</v>
      </c>
    </row>
    <row r="543" spans="1:6" x14ac:dyDescent="0.25">
      <c r="A543" s="11" t="s">
        <v>12</v>
      </c>
      <c r="B543" s="7" t="s">
        <v>13</v>
      </c>
      <c r="C543" s="8">
        <v>43803</v>
      </c>
      <c r="D543" s="7">
        <v>0</v>
      </c>
      <c r="E543" s="7">
        <v>101.63</v>
      </c>
      <c r="F543" s="12">
        <v>81552</v>
      </c>
    </row>
    <row r="544" spans="1:6" x14ac:dyDescent="0.25">
      <c r="A544" s="11" t="s">
        <v>12</v>
      </c>
      <c r="B544" s="7" t="s">
        <v>13</v>
      </c>
      <c r="C544" s="8">
        <v>43804</v>
      </c>
      <c r="D544" s="7">
        <v>0</v>
      </c>
      <c r="E544" s="7">
        <v>101.62</v>
      </c>
      <c r="F544" s="12">
        <v>30828</v>
      </c>
    </row>
    <row r="545" spans="1:6" x14ac:dyDescent="0.25">
      <c r="A545" s="11" t="s">
        <v>12</v>
      </c>
      <c r="B545" s="7" t="s">
        <v>13</v>
      </c>
      <c r="C545" s="8">
        <v>43805</v>
      </c>
      <c r="D545" s="7">
        <v>0</v>
      </c>
      <c r="E545" s="7">
        <v>101.83</v>
      </c>
      <c r="F545" s="12">
        <v>26030</v>
      </c>
    </row>
    <row r="546" spans="1:6" x14ac:dyDescent="0.25">
      <c r="A546" s="11" t="s">
        <v>12</v>
      </c>
      <c r="B546" s="7" t="s">
        <v>13</v>
      </c>
      <c r="C546" s="8">
        <v>43808</v>
      </c>
      <c r="D546" s="7">
        <v>0</v>
      </c>
      <c r="E546" s="7">
        <v>101.65</v>
      </c>
      <c r="F546" s="12">
        <v>6516</v>
      </c>
    </row>
    <row r="547" spans="1:6" x14ac:dyDescent="0.25">
      <c r="A547" s="11" t="s">
        <v>12</v>
      </c>
      <c r="B547" s="7" t="s">
        <v>13</v>
      </c>
      <c r="C547" s="8">
        <v>43809</v>
      </c>
      <c r="D547" s="7">
        <v>0</v>
      </c>
      <c r="E547" s="7">
        <v>101.82</v>
      </c>
      <c r="F547" s="12">
        <v>12698</v>
      </c>
    </row>
    <row r="548" spans="1:6" x14ac:dyDescent="0.25">
      <c r="A548" s="11" t="s">
        <v>12</v>
      </c>
      <c r="B548" s="7" t="s">
        <v>13</v>
      </c>
      <c r="C548" s="8">
        <v>43810</v>
      </c>
      <c r="D548" s="7">
        <v>0</v>
      </c>
      <c r="E548" s="7">
        <v>101.82</v>
      </c>
      <c r="F548" s="12">
        <v>2425</v>
      </c>
    </row>
    <row r="549" spans="1:6" x14ac:dyDescent="0.25">
      <c r="A549" s="11" t="s">
        <v>12</v>
      </c>
      <c r="B549" s="7" t="s">
        <v>13</v>
      </c>
      <c r="C549" s="8">
        <v>43811</v>
      </c>
      <c r="D549" s="7">
        <v>0</v>
      </c>
      <c r="E549" s="7">
        <v>102.07</v>
      </c>
      <c r="F549" s="12">
        <v>39834</v>
      </c>
    </row>
    <row r="550" spans="1:6" x14ac:dyDescent="0.25">
      <c r="A550" s="11" t="s">
        <v>12</v>
      </c>
      <c r="B550" s="7" t="s">
        <v>13</v>
      </c>
      <c r="C550" s="8">
        <v>43812</v>
      </c>
      <c r="D550" s="7">
        <v>0</v>
      </c>
      <c r="E550" s="7">
        <v>102.22</v>
      </c>
      <c r="F550" s="12">
        <v>10963</v>
      </c>
    </row>
    <row r="551" spans="1:6" x14ac:dyDescent="0.25">
      <c r="A551" s="11" t="s">
        <v>12</v>
      </c>
      <c r="B551" s="7" t="s">
        <v>13</v>
      </c>
      <c r="C551" s="8">
        <v>43815</v>
      </c>
      <c r="D551" s="7">
        <v>0</v>
      </c>
      <c r="E551" s="7">
        <v>101.9</v>
      </c>
      <c r="F551" s="12">
        <v>16617</v>
      </c>
    </row>
    <row r="552" spans="1:6" x14ac:dyDescent="0.25">
      <c r="A552" s="11" t="s">
        <v>12</v>
      </c>
      <c r="B552" s="7" t="s">
        <v>13</v>
      </c>
      <c r="C552" s="8">
        <v>43816</v>
      </c>
      <c r="D552" s="7">
        <v>0</v>
      </c>
      <c r="E552" s="7">
        <v>101.88</v>
      </c>
      <c r="F552" s="12">
        <v>8759</v>
      </c>
    </row>
    <row r="553" spans="1:6" x14ac:dyDescent="0.25">
      <c r="A553" s="11" t="s">
        <v>12</v>
      </c>
      <c r="B553" s="7" t="s">
        <v>13</v>
      </c>
      <c r="C553" s="8">
        <v>43817</v>
      </c>
      <c r="D553" s="7">
        <v>0</v>
      </c>
      <c r="E553" s="7">
        <v>102.01</v>
      </c>
      <c r="F553" s="12">
        <v>19188</v>
      </c>
    </row>
    <row r="554" spans="1:6" x14ac:dyDescent="0.25">
      <c r="A554" s="11" t="s">
        <v>12</v>
      </c>
      <c r="B554" s="7" t="s">
        <v>13</v>
      </c>
      <c r="C554" s="8">
        <v>43818</v>
      </c>
      <c r="D554" s="7">
        <v>0</v>
      </c>
      <c r="E554" s="7">
        <v>102.03</v>
      </c>
      <c r="F554" s="12">
        <v>6446</v>
      </c>
    </row>
    <row r="555" spans="1:6" x14ac:dyDescent="0.25">
      <c r="A555" s="11" t="s">
        <v>12</v>
      </c>
      <c r="B555" s="7" t="s">
        <v>13</v>
      </c>
      <c r="C555" s="8">
        <v>43819</v>
      </c>
      <c r="D555" s="7">
        <v>0</v>
      </c>
      <c r="E555" s="7">
        <v>102</v>
      </c>
      <c r="F555" s="12">
        <v>9857</v>
      </c>
    </row>
    <row r="556" spans="1:6" x14ac:dyDescent="0.25">
      <c r="A556" s="11" t="s">
        <v>12</v>
      </c>
      <c r="B556" s="7" t="s">
        <v>13</v>
      </c>
      <c r="C556" s="8">
        <v>43822</v>
      </c>
      <c r="D556" s="7">
        <v>0</v>
      </c>
      <c r="E556" s="7">
        <v>101.99</v>
      </c>
      <c r="F556" s="12">
        <v>20118</v>
      </c>
    </row>
    <row r="557" spans="1:6" x14ac:dyDescent="0.25">
      <c r="A557" s="11" t="s">
        <v>12</v>
      </c>
      <c r="B557" s="7" t="s">
        <v>13</v>
      </c>
      <c r="C557" s="8">
        <v>43823</v>
      </c>
      <c r="D557" s="7">
        <v>0</v>
      </c>
      <c r="E557" s="7">
        <v>101.9</v>
      </c>
      <c r="F557" s="12">
        <v>14521</v>
      </c>
    </row>
    <row r="558" spans="1:6" x14ac:dyDescent="0.25">
      <c r="A558" s="11" t="s">
        <v>12</v>
      </c>
      <c r="B558" s="7" t="s">
        <v>13</v>
      </c>
      <c r="C558" s="8">
        <v>43824</v>
      </c>
      <c r="D558" s="7">
        <v>0</v>
      </c>
      <c r="E558" s="7">
        <v>102</v>
      </c>
      <c r="F558" s="12">
        <v>8493</v>
      </c>
    </row>
    <row r="559" spans="1:6" x14ac:dyDescent="0.25">
      <c r="A559" s="11" t="s">
        <v>12</v>
      </c>
      <c r="B559" s="7" t="s">
        <v>13</v>
      </c>
      <c r="C559" s="8">
        <v>43825</v>
      </c>
      <c r="D559" s="7">
        <v>0</v>
      </c>
      <c r="E559" s="7">
        <v>102</v>
      </c>
      <c r="F559" s="12">
        <v>10725</v>
      </c>
    </row>
    <row r="560" spans="1:6" x14ac:dyDescent="0.25">
      <c r="A560" s="11" t="s">
        <v>12</v>
      </c>
      <c r="B560" s="7" t="s">
        <v>13</v>
      </c>
      <c r="C560" s="8">
        <v>43826</v>
      </c>
      <c r="D560" s="7">
        <v>0</v>
      </c>
      <c r="E560" s="7">
        <v>102.1</v>
      </c>
      <c r="F560" s="12">
        <v>6509</v>
      </c>
    </row>
    <row r="561" spans="1:6" x14ac:dyDescent="0.25">
      <c r="A561" s="11" t="s">
        <v>12</v>
      </c>
      <c r="B561" s="7" t="s">
        <v>13</v>
      </c>
      <c r="C561" s="8">
        <v>43829</v>
      </c>
      <c r="D561" s="7">
        <v>0</v>
      </c>
      <c r="E561" s="7">
        <v>102.1</v>
      </c>
      <c r="F561" s="12">
        <v>11979</v>
      </c>
    </row>
    <row r="562" spans="1:6" x14ac:dyDescent="0.25">
      <c r="A562" s="11" t="s">
        <v>12</v>
      </c>
      <c r="B562" s="7" t="s">
        <v>13</v>
      </c>
      <c r="C562" s="8">
        <v>43833</v>
      </c>
      <c r="D562" s="7">
        <v>0</v>
      </c>
      <c r="E562" s="7">
        <v>102.09</v>
      </c>
      <c r="F562" s="12">
        <v>2382</v>
      </c>
    </row>
    <row r="563" spans="1:6" x14ac:dyDescent="0.25">
      <c r="A563" s="11" t="s">
        <v>12</v>
      </c>
      <c r="B563" s="7" t="s">
        <v>13</v>
      </c>
      <c r="C563" s="8">
        <v>43836</v>
      </c>
      <c r="D563" s="7">
        <v>0</v>
      </c>
      <c r="E563" s="7">
        <v>102.22</v>
      </c>
      <c r="F563" s="12">
        <v>2604</v>
      </c>
    </row>
    <row r="564" spans="1:6" x14ac:dyDescent="0.25">
      <c r="A564" s="11" t="s">
        <v>12</v>
      </c>
      <c r="B564" s="7" t="s">
        <v>13</v>
      </c>
      <c r="C564" s="8">
        <v>43838</v>
      </c>
      <c r="D564" s="7">
        <v>0</v>
      </c>
      <c r="E564" s="7">
        <v>102.15</v>
      </c>
      <c r="F564" s="12">
        <v>3053</v>
      </c>
    </row>
    <row r="565" spans="1:6" x14ac:dyDescent="0.25">
      <c r="A565" s="11" t="s">
        <v>12</v>
      </c>
      <c r="B565" s="7" t="s">
        <v>13</v>
      </c>
      <c r="C565" s="8">
        <v>43839</v>
      </c>
      <c r="D565" s="7">
        <v>0</v>
      </c>
      <c r="E565" s="7">
        <v>102.08</v>
      </c>
      <c r="F565" s="12">
        <v>13903</v>
      </c>
    </row>
    <row r="566" spans="1:6" x14ac:dyDescent="0.25">
      <c r="A566" s="11" t="s">
        <v>12</v>
      </c>
      <c r="B566" s="7" t="s">
        <v>13</v>
      </c>
      <c r="C566" s="8">
        <v>43840</v>
      </c>
      <c r="D566" s="7">
        <v>0</v>
      </c>
      <c r="E566" s="7">
        <v>101.93</v>
      </c>
      <c r="F566" s="12">
        <v>11414</v>
      </c>
    </row>
    <row r="567" spans="1:6" x14ac:dyDescent="0.25">
      <c r="A567" s="11" t="s">
        <v>12</v>
      </c>
      <c r="B567" s="7" t="s">
        <v>13</v>
      </c>
      <c r="C567" s="8">
        <v>43843</v>
      </c>
      <c r="D567" s="7">
        <v>0</v>
      </c>
      <c r="E567" s="7">
        <v>101.89</v>
      </c>
      <c r="F567" s="12">
        <v>10288</v>
      </c>
    </row>
    <row r="568" spans="1:6" x14ac:dyDescent="0.25">
      <c r="A568" s="11" t="s">
        <v>12</v>
      </c>
      <c r="B568" s="7" t="s">
        <v>13</v>
      </c>
      <c r="C568" s="8">
        <v>43844</v>
      </c>
      <c r="D568" s="7">
        <v>0</v>
      </c>
      <c r="E568" s="7">
        <v>101.79</v>
      </c>
      <c r="F568" s="12">
        <v>13788</v>
      </c>
    </row>
    <row r="569" spans="1:6" x14ac:dyDescent="0.25">
      <c r="A569" s="11" t="s">
        <v>12</v>
      </c>
      <c r="B569" s="7" t="s">
        <v>13</v>
      </c>
      <c r="C569" s="8">
        <v>43845</v>
      </c>
      <c r="D569" s="7">
        <v>0</v>
      </c>
      <c r="E569" s="7">
        <v>101.78</v>
      </c>
      <c r="F569" s="12">
        <v>19789</v>
      </c>
    </row>
    <row r="570" spans="1:6" x14ac:dyDescent="0.25">
      <c r="A570" s="11" t="s">
        <v>12</v>
      </c>
      <c r="B570" s="7" t="s">
        <v>13</v>
      </c>
      <c r="C570" s="8">
        <v>43846</v>
      </c>
      <c r="D570" s="7">
        <v>0</v>
      </c>
      <c r="E570" s="7">
        <v>101.72</v>
      </c>
      <c r="F570" s="12">
        <v>47956</v>
      </c>
    </row>
    <row r="571" spans="1:6" x14ac:dyDescent="0.25">
      <c r="A571" s="11" t="s">
        <v>12</v>
      </c>
      <c r="B571" s="7" t="s">
        <v>13</v>
      </c>
      <c r="C571" s="8">
        <v>43847</v>
      </c>
      <c r="D571" s="7">
        <v>0</v>
      </c>
      <c r="E571" s="7">
        <v>101.79</v>
      </c>
      <c r="F571" s="12">
        <v>41908</v>
      </c>
    </row>
    <row r="572" spans="1:6" x14ac:dyDescent="0.25">
      <c r="A572" s="11" t="s">
        <v>12</v>
      </c>
      <c r="B572" s="7" t="s">
        <v>13</v>
      </c>
      <c r="C572" s="8">
        <v>43850</v>
      </c>
      <c r="D572" s="7">
        <v>0</v>
      </c>
      <c r="E572" s="7">
        <v>101.75</v>
      </c>
      <c r="F572" s="12">
        <v>36967</v>
      </c>
    </row>
    <row r="573" spans="1:6" x14ac:dyDescent="0.25">
      <c r="A573" s="11" t="s">
        <v>12</v>
      </c>
      <c r="B573" s="7" t="s">
        <v>13</v>
      </c>
      <c r="C573" s="8">
        <v>43851</v>
      </c>
      <c r="D573" s="7">
        <v>0</v>
      </c>
      <c r="E573" s="7">
        <v>101.75</v>
      </c>
      <c r="F573" s="12">
        <v>22100</v>
      </c>
    </row>
    <row r="574" spans="1:6" x14ac:dyDescent="0.25">
      <c r="A574" s="11" t="s">
        <v>12</v>
      </c>
      <c r="B574" s="7" t="s">
        <v>13</v>
      </c>
      <c r="C574" s="8">
        <v>43852</v>
      </c>
      <c r="D574" s="7">
        <v>0</v>
      </c>
      <c r="E574" s="7">
        <v>101.75</v>
      </c>
      <c r="F574" s="12">
        <v>25266</v>
      </c>
    </row>
    <row r="575" spans="1:6" x14ac:dyDescent="0.25">
      <c r="A575" s="11" t="s">
        <v>12</v>
      </c>
      <c r="B575" s="7" t="s">
        <v>13</v>
      </c>
      <c r="C575" s="8">
        <v>43853</v>
      </c>
      <c r="D575" s="7">
        <v>0</v>
      </c>
      <c r="E575" s="7">
        <v>101.78</v>
      </c>
      <c r="F575" s="12">
        <v>74581</v>
      </c>
    </row>
    <row r="576" spans="1:6" x14ac:dyDescent="0.25">
      <c r="A576" s="11" t="s">
        <v>12</v>
      </c>
      <c r="B576" s="7" t="s">
        <v>13</v>
      </c>
      <c r="C576" s="8">
        <v>43854</v>
      </c>
      <c r="D576" s="7">
        <v>0</v>
      </c>
      <c r="E576" s="7">
        <v>101.8</v>
      </c>
      <c r="F576" s="12">
        <v>5374</v>
      </c>
    </row>
    <row r="577" spans="1:6" x14ac:dyDescent="0.25">
      <c r="A577" s="11" t="s">
        <v>12</v>
      </c>
      <c r="B577" s="7" t="s">
        <v>13</v>
      </c>
      <c r="C577" s="8">
        <v>43857</v>
      </c>
      <c r="D577" s="7">
        <v>0</v>
      </c>
      <c r="E577" s="7">
        <v>101.7</v>
      </c>
      <c r="F577" s="12">
        <v>6349</v>
      </c>
    </row>
    <row r="578" spans="1:6" x14ac:dyDescent="0.25">
      <c r="A578" s="11" t="s">
        <v>12</v>
      </c>
      <c r="B578" s="7" t="s">
        <v>13</v>
      </c>
      <c r="C578" s="8">
        <v>43858</v>
      </c>
      <c r="D578" s="7">
        <v>0</v>
      </c>
      <c r="E578" s="7">
        <v>101.69</v>
      </c>
      <c r="F578" s="12">
        <v>21528</v>
      </c>
    </row>
    <row r="579" spans="1:6" x14ac:dyDescent="0.25">
      <c r="A579" s="11" t="s">
        <v>12</v>
      </c>
      <c r="B579" s="7" t="s">
        <v>13</v>
      </c>
      <c r="C579" s="8">
        <v>43859</v>
      </c>
      <c r="D579" s="7">
        <v>0</v>
      </c>
      <c r="E579" s="7">
        <v>101.98</v>
      </c>
      <c r="F579" s="12">
        <v>4306</v>
      </c>
    </row>
    <row r="580" spans="1:6" x14ac:dyDescent="0.25">
      <c r="A580" s="11" t="s">
        <v>12</v>
      </c>
      <c r="B580" s="7" t="s">
        <v>13</v>
      </c>
      <c r="C580" s="8">
        <v>43860</v>
      </c>
      <c r="D580" s="7">
        <v>0</v>
      </c>
      <c r="E580" s="7">
        <v>102.01</v>
      </c>
      <c r="F580" s="12">
        <v>5550</v>
      </c>
    </row>
    <row r="581" spans="1:6" x14ac:dyDescent="0.25">
      <c r="A581" s="11" t="s">
        <v>12</v>
      </c>
      <c r="B581" s="7" t="s">
        <v>13</v>
      </c>
      <c r="C581" s="8">
        <v>43861</v>
      </c>
      <c r="D581" s="7">
        <v>0</v>
      </c>
      <c r="E581" s="7">
        <v>101.85</v>
      </c>
      <c r="F581" s="12">
        <v>26294</v>
      </c>
    </row>
    <row r="582" spans="1:6" x14ac:dyDescent="0.25">
      <c r="A582" s="11" t="s">
        <v>12</v>
      </c>
      <c r="B582" s="7" t="s">
        <v>13</v>
      </c>
      <c r="C582" s="8">
        <v>43864</v>
      </c>
      <c r="D582" s="7">
        <v>0</v>
      </c>
      <c r="E582" s="7">
        <v>101.92</v>
      </c>
      <c r="F582" s="12">
        <v>15414</v>
      </c>
    </row>
    <row r="583" spans="1:6" x14ac:dyDescent="0.25">
      <c r="A583" s="11" t="s">
        <v>12</v>
      </c>
      <c r="B583" s="7" t="s">
        <v>13</v>
      </c>
      <c r="C583" s="8">
        <v>43865</v>
      </c>
      <c r="D583" s="7">
        <v>0</v>
      </c>
      <c r="E583" s="7">
        <v>101.84</v>
      </c>
      <c r="F583" s="12">
        <v>5881</v>
      </c>
    </row>
    <row r="584" spans="1:6" x14ac:dyDescent="0.25">
      <c r="A584" s="11" t="s">
        <v>12</v>
      </c>
      <c r="B584" s="7" t="s">
        <v>13</v>
      </c>
      <c r="C584" s="8">
        <v>43866</v>
      </c>
      <c r="D584" s="7">
        <v>0</v>
      </c>
      <c r="E584" s="7">
        <v>101.79</v>
      </c>
      <c r="F584" s="12">
        <v>4636</v>
      </c>
    </row>
    <row r="585" spans="1:6" x14ac:dyDescent="0.25">
      <c r="A585" s="11" t="s">
        <v>12</v>
      </c>
      <c r="B585" s="7" t="s">
        <v>13</v>
      </c>
      <c r="C585" s="8">
        <v>43867</v>
      </c>
      <c r="D585" s="7">
        <v>0</v>
      </c>
      <c r="E585" s="7">
        <v>101.75</v>
      </c>
      <c r="F585" s="12">
        <v>17961</v>
      </c>
    </row>
    <row r="586" spans="1:6" x14ac:dyDescent="0.25">
      <c r="A586" s="11" t="s">
        <v>12</v>
      </c>
      <c r="B586" s="7" t="s">
        <v>13</v>
      </c>
      <c r="C586" s="8">
        <v>43868</v>
      </c>
      <c r="D586" s="7">
        <v>0</v>
      </c>
      <c r="E586" s="7">
        <v>101.78</v>
      </c>
      <c r="F586" s="12">
        <v>25095</v>
      </c>
    </row>
    <row r="587" spans="1:6" x14ac:dyDescent="0.25">
      <c r="A587" s="11" t="s">
        <v>12</v>
      </c>
      <c r="B587" s="7" t="s">
        <v>13</v>
      </c>
      <c r="C587" s="8">
        <v>43871</v>
      </c>
      <c r="D587" s="7">
        <v>0</v>
      </c>
      <c r="E587" s="7">
        <v>101.93</v>
      </c>
      <c r="F587" s="12">
        <v>51327</v>
      </c>
    </row>
    <row r="588" spans="1:6" x14ac:dyDescent="0.25">
      <c r="A588" s="11" t="s">
        <v>12</v>
      </c>
      <c r="B588" s="7" t="s">
        <v>13</v>
      </c>
      <c r="C588" s="8">
        <v>43872</v>
      </c>
      <c r="D588" s="7">
        <v>0</v>
      </c>
      <c r="E588" s="7">
        <v>101.85</v>
      </c>
      <c r="F588" s="12">
        <v>9170</v>
      </c>
    </row>
    <row r="589" spans="1:6" x14ac:dyDescent="0.25">
      <c r="A589" s="11" t="s">
        <v>12</v>
      </c>
      <c r="B589" s="7" t="s">
        <v>13</v>
      </c>
      <c r="C589" s="8">
        <v>43873</v>
      </c>
      <c r="D589" s="7">
        <v>0</v>
      </c>
      <c r="E589" s="7">
        <v>101.79</v>
      </c>
      <c r="F589" s="12">
        <v>9297</v>
      </c>
    </row>
    <row r="590" spans="1:6" x14ac:dyDescent="0.25">
      <c r="A590" s="11" t="s">
        <v>12</v>
      </c>
      <c r="B590" s="7" t="s">
        <v>13</v>
      </c>
      <c r="C590" s="8">
        <v>43874</v>
      </c>
      <c r="D590" s="7">
        <v>0</v>
      </c>
      <c r="E590" s="7">
        <v>101.83</v>
      </c>
      <c r="F590" s="12">
        <v>100692</v>
      </c>
    </row>
    <row r="591" spans="1:6" x14ac:dyDescent="0.25">
      <c r="A591" s="11" t="s">
        <v>12</v>
      </c>
      <c r="B591" s="7" t="s">
        <v>13</v>
      </c>
      <c r="C591" s="8">
        <v>43875</v>
      </c>
      <c r="D591" s="7">
        <v>0</v>
      </c>
      <c r="E591" s="7">
        <v>101.9</v>
      </c>
      <c r="F591" s="12">
        <v>11637</v>
      </c>
    </row>
    <row r="592" spans="1:6" x14ac:dyDescent="0.25">
      <c r="A592" s="11" t="s">
        <v>12</v>
      </c>
      <c r="B592" s="7" t="s">
        <v>13</v>
      </c>
      <c r="C592" s="8">
        <v>43878</v>
      </c>
      <c r="D592" s="7">
        <v>0</v>
      </c>
      <c r="E592" s="7">
        <v>101.87</v>
      </c>
      <c r="F592" s="12">
        <v>45569</v>
      </c>
    </row>
    <row r="593" spans="1:6" x14ac:dyDescent="0.25">
      <c r="A593" s="11" t="s">
        <v>12</v>
      </c>
      <c r="B593" s="7" t="s">
        <v>13</v>
      </c>
      <c r="C593" s="8">
        <v>43879</v>
      </c>
      <c r="D593" s="7">
        <v>0</v>
      </c>
      <c r="E593" s="7">
        <v>101.95</v>
      </c>
      <c r="F593" s="12">
        <v>7768</v>
      </c>
    </row>
    <row r="594" spans="1:6" x14ac:dyDescent="0.25">
      <c r="A594" s="11" t="s">
        <v>12</v>
      </c>
      <c r="B594" s="7" t="s">
        <v>13</v>
      </c>
      <c r="C594" s="8">
        <v>43880</v>
      </c>
      <c r="D594" s="7">
        <v>0</v>
      </c>
      <c r="E594" s="7">
        <v>101.91</v>
      </c>
      <c r="F594" s="12">
        <v>9826</v>
      </c>
    </row>
    <row r="595" spans="1:6" x14ac:dyDescent="0.25">
      <c r="A595" s="11" t="s">
        <v>12</v>
      </c>
      <c r="B595" s="7" t="s">
        <v>13</v>
      </c>
      <c r="C595" s="8">
        <v>43881</v>
      </c>
      <c r="D595" s="7">
        <v>0</v>
      </c>
      <c r="E595" s="7">
        <v>101.94</v>
      </c>
      <c r="F595" s="12">
        <v>57860</v>
      </c>
    </row>
    <row r="596" spans="1:6" x14ac:dyDescent="0.25">
      <c r="A596" s="11" t="s">
        <v>12</v>
      </c>
      <c r="B596" s="7" t="s">
        <v>13</v>
      </c>
      <c r="C596" s="8">
        <v>43882</v>
      </c>
      <c r="D596" s="7">
        <v>0</v>
      </c>
      <c r="E596" s="7">
        <v>101.96</v>
      </c>
      <c r="F596" s="12">
        <v>4300</v>
      </c>
    </row>
    <row r="597" spans="1:6" x14ac:dyDescent="0.25">
      <c r="A597" s="11" t="s">
        <v>12</v>
      </c>
      <c r="B597" s="7" t="s">
        <v>13</v>
      </c>
      <c r="C597" s="8">
        <v>43886</v>
      </c>
      <c r="D597" s="7">
        <v>0</v>
      </c>
      <c r="E597" s="7">
        <v>101.62</v>
      </c>
      <c r="F597" s="12">
        <v>44681</v>
      </c>
    </row>
    <row r="598" spans="1:6" x14ac:dyDescent="0.25">
      <c r="A598" s="11" t="s">
        <v>12</v>
      </c>
      <c r="B598" s="7" t="s">
        <v>13</v>
      </c>
      <c r="C598" s="8">
        <v>43887</v>
      </c>
      <c r="D598" s="7">
        <v>0</v>
      </c>
      <c r="E598" s="7">
        <v>101.58</v>
      </c>
      <c r="F598" s="12">
        <v>14277</v>
      </c>
    </row>
    <row r="599" spans="1:6" x14ac:dyDescent="0.25">
      <c r="A599" s="11" t="s">
        <v>12</v>
      </c>
      <c r="B599" s="7" t="s">
        <v>13</v>
      </c>
      <c r="C599" s="8">
        <v>43888</v>
      </c>
      <c r="D599" s="7">
        <v>0</v>
      </c>
      <c r="E599" s="7">
        <v>101.59</v>
      </c>
      <c r="F599" s="12">
        <v>22015</v>
      </c>
    </row>
    <row r="600" spans="1:6" x14ac:dyDescent="0.25">
      <c r="A600" s="11" t="s">
        <v>12</v>
      </c>
      <c r="B600" s="7" t="s">
        <v>13</v>
      </c>
      <c r="C600" s="8">
        <v>43889</v>
      </c>
      <c r="D600" s="7">
        <v>0</v>
      </c>
      <c r="E600" s="7">
        <v>101.1</v>
      </c>
      <c r="F600" s="12">
        <v>26156</v>
      </c>
    </row>
    <row r="601" spans="1:6" x14ac:dyDescent="0.25">
      <c r="A601" s="11" t="s">
        <v>12</v>
      </c>
      <c r="B601" s="7" t="s">
        <v>13</v>
      </c>
      <c r="C601" s="8">
        <v>43892</v>
      </c>
      <c r="D601" s="7">
        <v>0</v>
      </c>
      <c r="E601" s="7">
        <v>101.34</v>
      </c>
      <c r="F601" s="12">
        <v>24106</v>
      </c>
    </row>
    <row r="602" spans="1:6" x14ac:dyDescent="0.25">
      <c r="A602" s="11" t="s">
        <v>12</v>
      </c>
      <c r="B602" s="7" t="s">
        <v>13</v>
      </c>
      <c r="C602" s="8">
        <v>43893</v>
      </c>
      <c r="D602" s="7">
        <v>0</v>
      </c>
      <c r="E602" s="7">
        <v>101.69</v>
      </c>
      <c r="F602" s="12">
        <v>14365</v>
      </c>
    </row>
    <row r="603" spans="1:6" x14ac:dyDescent="0.25">
      <c r="A603" s="11" t="s">
        <v>12</v>
      </c>
      <c r="B603" s="7" t="s">
        <v>13</v>
      </c>
      <c r="C603" s="8">
        <v>43894</v>
      </c>
      <c r="D603" s="7">
        <v>0</v>
      </c>
      <c r="E603" s="7">
        <v>101.94</v>
      </c>
      <c r="F603" s="12">
        <v>42787</v>
      </c>
    </row>
    <row r="604" spans="1:6" x14ac:dyDescent="0.25">
      <c r="A604" s="11" t="s">
        <v>12</v>
      </c>
      <c r="B604" s="7" t="s">
        <v>13</v>
      </c>
      <c r="C604" s="8">
        <v>43895</v>
      </c>
      <c r="D604" s="7">
        <v>0</v>
      </c>
      <c r="E604" s="7">
        <v>101.6</v>
      </c>
      <c r="F604" s="12">
        <v>19022</v>
      </c>
    </row>
    <row r="605" spans="1:6" x14ac:dyDescent="0.25">
      <c r="A605" s="11" t="s">
        <v>12</v>
      </c>
      <c r="B605" s="7" t="s">
        <v>13</v>
      </c>
      <c r="C605" s="8">
        <v>43896</v>
      </c>
      <c r="D605" s="7">
        <v>0</v>
      </c>
      <c r="E605" s="7">
        <v>101.5</v>
      </c>
      <c r="F605" s="12">
        <v>15230</v>
      </c>
    </row>
    <row r="606" spans="1:6" x14ac:dyDescent="0.25">
      <c r="A606" s="11" t="s">
        <v>12</v>
      </c>
      <c r="B606" s="7" t="s">
        <v>13</v>
      </c>
      <c r="C606" s="8">
        <v>43900</v>
      </c>
      <c r="D606" s="7">
        <v>0</v>
      </c>
      <c r="E606" s="7">
        <v>100.9</v>
      </c>
      <c r="F606" s="12">
        <v>74456</v>
      </c>
    </row>
    <row r="607" spans="1:6" x14ac:dyDescent="0.25">
      <c r="A607" s="11" t="s">
        <v>12</v>
      </c>
      <c r="B607" s="7" t="s">
        <v>13</v>
      </c>
      <c r="C607" s="8">
        <v>43901</v>
      </c>
      <c r="D607" s="7">
        <v>0</v>
      </c>
      <c r="E607" s="7">
        <v>100.8</v>
      </c>
      <c r="F607" s="12">
        <v>143511</v>
      </c>
    </row>
    <row r="608" spans="1:6" x14ac:dyDescent="0.25">
      <c r="A608" s="11" t="s">
        <v>12</v>
      </c>
      <c r="B608" s="7" t="s">
        <v>13</v>
      </c>
      <c r="C608" s="8">
        <v>43902</v>
      </c>
      <c r="D608" s="7">
        <v>0</v>
      </c>
      <c r="E608" s="7">
        <v>100.4</v>
      </c>
      <c r="F608" s="12">
        <v>50731</v>
      </c>
    </row>
    <row r="609" spans="1:6" x14ac:dyDescent="0.25">
      <c r="A609" s="11" t="s">
        <v>12</v>
      </c>
      <c r="B609" s="7" t="s">
        <v>13</v>
      </c>
      <c r="C609" s="8">
        <v>43903</v>
      </c>
      <c r="D609" s="7">
        <v>0</v>
      </c>
      <c r="E609" s="7">
        <v>100.71</v>
      </c>
      <c r="F609" s="12">
        <v>20061</v>
      </c>
    </row>
    <row r="610" spans="1:6" x14ac:dyDescent="0.25">
      <c r="A610" s="11" t="s">
        <v>12</v>
      </c>
      <c r="B610" s="7" t="s">
        <v>13</v>
      </c>
      <c r="C610" s="8">
        <v>43906</v>
      </c>
      <c r="D610" s="7">
        <v>0</v>
      </c>
      <c r="E610" s="7">
        <v>100.8</v>
      </c>
      <c r="F610" s="12">
        <v>36295</v>
      </c>
    </row>
    <row r="611" spans="1:6" x14ac:dyDescent="0.25">
      <c r="A611" s="11" t="s">
        <v>12</v>
      </c>
      <c r="B611" s="7" t="s">
        <v>13</v>
      </c>
      <c r="C611" s="8">
        <v>43907</v>
      </c>
      <c r="D611" s="7">
        <v>0</v>
      </c>
      <c r="E611" s="7">
        <v>100.42</v>
      </c>
      <c r="F611" s="12">
        <v>36131</v>
      </c>
    </row>
    <row r="612" spans="1:6" x14ac:dyDescent="0.25">
      <c r="A612" s="11" t="s">
        <v>12</v>
      </c>
      <c r="B612" s="7" t="s">
        <v>13</v>
      </c>
      <c r="C612" s="8">
        <v>43908</v>
      </c>
      <c r="D612" s="7">
        <v>0</v>
      </c>
      <c r="E612" s="7">
        <v>100.72</v>
      </c>
      <c r="F612" s="12">
        <v>48698</v>
      </c>
    </row>
    <row r="613" spans="1:6" x14ac:dyDescent="0.25">
      <c r="A613" s="11" t="s">
        <v>12</v>
      </c>
      <c r="B613" s="7" t="s">
        <v>13</v>
      </c>
      <c r="C613" s="8">
        <v>43909</v>
      </c>
      <c r="D613" s="7">
        <v>0</v>
      </c>
      <c r="E613" s="7">
        <v>100.52</v>
      </c>
      <c r="F613" s="12">
        <v>33137</v>
      </c>
    </row>
    <row r="614" spans="1:6" x14ac:dyDescent="0.25">
      <c r="A614" s="11" t="s">
        <v>12</v>
      </c>
      <c r="B614" s="7" t="s">
        <v>13</v>
      </c>
      <c r="C614" s="8">
        <v>43910</v>
      </c>
      <c r="D614" s="7">
        <v>0</v>
      </c>
      <c r="E614" s="7">
        <v>100.77</v>
      </c>
      <c r="F614" s="12">
        <v>17946</v>
      </c>
    </row>
    <row r="615" spans="1:6" x14ac:dyDescent="0.25">
      <c r="A615" s="11" t="s">
        <v>12</v>
      </c>
      <c r="B615" s="7" t="s">
        <v>13</v>
      </c>
      <c r="C615" s="8">
        <v>43913</v>
      </c>
      <c r="D615" s="7">
        <v>0</v>
      </c>
      <c r="E615" s="7">
        <v>100.69</v>
      </c>
      <c r="F615" s="12">
        <v>24435</v>
      </c>
    </row>
    <row r="616" spans="1:6" x14ac:dyDescent="0.25">
      <c r="A616" s="11" t="s">
        <v>12</v>
      </c>
      <c r="B616" s="7" t="s">
        <v>13</v>
      </c>
      <c r="C616" s="8">
        <v>43914</v>
      </c>
      <c r="D616" s="7">
        <v>0</v>
      </c>
      <c r="E616" s="7">
        <v>100.76</v>
      </c>
      <c r="F616" s="12">
        <v>21430</v>
      </c>
    </row>
    <row r="617" spans="1:6" x14ac:dyDescent="0.25">
      <c r="A617" s="11" t="s">
        <v>12</v>
      </c>
      <c r="B617" s="7" t="s">
        <v>13</v>
      </c>
      <c r="C617" s="8">
        <v>43915</v>
      </c>
      <c r="D617" s="7">
        <v>0</v>
      </c>
      <c r="E617" s="7">
        <v>101.01</v>
      </c>
      <c r="F617" s="12">
        <v>31998</v>
      </c>
    </row>
    <row r="618" spans="1:6" x14ac:dyDescent="0.25">
      <c r="A618" s="11" t="s">
        <v>12</v>
      </c>
      <c r="B618" s="7" t="s">
        <v>13</v>
      </c>
      <c r="C618" s="8">
        <v>43916</v>
      </c>
      <c r="D618" s="7">
        <v>0</v>
      </c>
      <c r="E618" s="7">
        <v>101</v>
      </c>
      <c r="F618" s="12">
        <v>7993</v>
      </c>
    </row>
    <row r="619" spans="1:6" x14ac:dyDescent="0.25">
      <c r="A619" s="11" t="s">
        <v>12</v>
      </c>
      <c r="B619" s="7" t="s">
        <v>13</v>
      </c>
      <c r="C619" s="8">
        <v>43917</v>
      </c>
      <c r="D619" s="7">
        <v>0</v>
      </c>
      <c r="E619" s="7">
        <v>101</v>
      </c>
      <c r="F619" s="12">
        <v>21973</v>
      </c>
    </row>
    <row r="620" spans="1:6" x14ac:dyDescent="0.25">
      <c r="A620" s="11" t="s">
        <v>12</v>
      </c>
      <c r="B620" s="7" t="s">
        <v>13</v>
      </c>
      <c r="C620" s="8">
        <v>43920</v>
      </c>
      <c r="D620" s="7">
        <v>0</v>
      </c>
      <c r="E620" s="7">
        <v>100.88</v>
      </c>
      <c r="F620" s="12">
        <v>51896</v>
      </c>
    </row>
    <row r="621" spans="1:6" x14ac:dyDescent="0.25">
      <c r="A621" s="11" t="s">
        <v>12</v>
      </c>
      <c r="B621" s="7" t="s">
        <v>13</v>
      </c>
      <c r="C621" s="8">
        <v>43921</v>
      </c>
      <c r="D621" s="7">
        <v>0</v>
      </c>
      <c r="E621" s="7">
        <v>100.8</v>
      </c>
      <c r="F621" s="12">
        <v>17271</v>
      </c>
    </row>
    <row r="622" spans="1:6" x14ac:dyDescent="0.25">
      <c r="A622" s="11" t="s">
        <v>12</v>
      </c>
      <c r="B622" s="7" t="s">
        <v>13</v>
      </c>
      <c r="C622" s="8">
        <v>43922</v>
      </c>
      <c r="D622" s="7">
        <v>0</v>
      </c>
      <c r="E622" s="7">
        <v>101.07</v>
      </c>
      <c r="F622" s="12">
        <v>14293</v>
      </c>
    </row>
    <row r="623" spans="1:6" x14ac:dyDescent="0.25">
      <c r="A623" s="11" t="s">
        <v>12</v>
      </c>
      <c r="B623" s="7" t="s">
        <v>13</v>
      </c>
      <c r="C623" s="8">
        <v>43923</v>
      </c>
      <c r="D623" s="7">
        <v>0</v>
      </c>
      <c r="E623" s="7">
        <v>101.05</v>
      </c>
      <c r="F623" s="12">
        <v>104204</v>
      </c>
    </row>
    <row r="624" spans="1:6" x14ac:dyDescent="0.25">
      <c r="A624" s="11" t="s">
        <v>12</v>
      </c>
      <c r="B624" s="7" t="s">
        <v>13</v>
      </c>
      <c r="C624" s="8">
        <v>43924</v>
      </c>
      <c r="D624" s="7">
        <v>0</v>
      </c>
      <c r="E624" s="7">
        <v>101.45</v>
      </c>
      <c r="F624" s="12">
        <v>25810</v>
      </c>
    </row>
    <row r="625" spans="1:6" x14ac:dyDescent="0.25">
      <c r="A625" s="11" t="s">
        <v>12</v>
      </c>
      <c r="B625" s="7" t="s">
        <v>13</v>
      </c>
      <c r="C625" s="8">
        <v>43927</v>
      </c>
      <c r="D625" s="7">
        <v>0</v>
      </c>
      <c r="E625" s="7">
        <v>101.35</v>
      </c>
      <c r="F625" s="12">
        <v>10963</v>
      </c>
    </row>
    <row r="626" spans="1:6" x14ac:dyDescent="0.25">
      <c r="A626" s="11" t="s">
        <v>12</v>
      </c>
      <c r="B626" s="7" t="s">
        <v>13</v>
      </c>
      <c r="C626" s="8">
        <v>43928</v>
      </c>
      <c r="D626" s="7">
        <v>0</v>
      </c>
      <c r="E626" s="7">
        <v>101.29</v>
      </c>
      <c r="F626" s="12">
        <v>14253</v>
      </c>
    </row>
    <row r="627" spans="1:6" x14ac:dyDescent="0.25">
      <c r="A627" s="11" t="s">
        <v>12</v>
      </c>
      <c r="B627" s="7" t="s">
        <v>13</v>
      </c>
      <c r="C627" s="8">
        <v>43929</v>
      </c>
      <c r="D627" s="7">
        <v>0</v>
      </c>
      <c r="E627" s="7">
        <v>101.25</v>
      </c>
      <c r="F627" s="12">
        <v>5116</v>
      </c>
    </row>
    <row r="628" spans="1:6" x14ac:dyDescent="0.25">
      <c r="A628" s="11" t="s">
        <v>12</v>
      </c>
      <c r="B628" s="7" t="s">
        <v>13</v>
      </c>
      <c r="C628" s="8">
        <v>43930</v>
      </c>
      <c r="D628" s="7">
        <v>0</v>
      </c>
      <c r="E628" s="7">
        <v>101.23</v>
      </c>
      <c r="F628" s="12">
        <v>54380</v>
      </c>
    </row>
    <row r="629" spans="1:6" x14ac:dyDescent="0.25">
      <c r="A629" s="11" t="s">
        <v>12</v>
      </c>
      <c r="B629" s="7" t="s">
        <v>13</v>
      </c>
      <c r="C629" s="8">
        <v>43931</v>
      </c>
      <c r="D629" s="7">
        <v>0</v>
      </c>
      <c r="E629" s="7">
        <v>101.23</v>
      </c>
      <c r="F629" s="12">
        <v>20902</v>
      </c>
    </row>
    <row r="630" spans="1:6" x14ac:dyDescent="0.25">
      <c r="A630" s="11" t="s">
        <v>12</v>
      </c>
      <c r="B630" s="7" t="s">
        <v>13</v>
      </c>
      <c r="C630" s="8">
        <v>43934</v>
      </c>
      <c r="D630" s="7">
        <v>0</v>
      </c>
      <c r="E630" s="7">
        <v>101.18</v>
      </c>
      <c r="F630" s="12">
        <v>18509</v>
      </c>
    </row>
    <row r="631" spans="1:6" x14ac:dyDescent="0.25">
      <c r="A631" s="11" t="s">
        <v>12</v>
      </c>
      <c r="B631" s="7" t="s">
        <v>13</v>
      </c>
      <c r="C631" s="8">
        <v>43935</v>
      </c>
      <c r="D631" s="7">
        <v>0</v>
      </c>
      <c r="E631" s="7">
        <v>101.29</v>
      </c>
      <c r="F631" s="12">
        <v>57164</v>
      </c>
    </row>
    <row r="632" spans="1:6" x14ac:dyDescent="0.25">
      <c r="A632" s="11" t="s">
        <v>12</v>
      </c>
      <c r="B632" s="7" t="s">
        <v>13</v>
      </c>
      <c r="C632" s="8">
        <v>43936</v>
      </c>
      <c r="D632" s="7">
        <v>0</v>
      </c>
      <c r="E632" s="7">
        <v>101.1</v>
      </c>
      <c r="F632" s="12">
        <v>19917</v>
      </c>
    </row>
    <row r="633" spans="1:6" x14ac:dyDescent="0.25">
      <c r="A633" s="11" t="s">
        <v>12</v>
      </c>
      <c r="B633" s="7" t="s">
        <v>13</v>
      </c>
      <c r="C633" s="8">
        <v>43937</v>
      </c>
      <c r="D633" s="7">
        <v>0</v>
      </c>
      <c r="E633" s="7">
        <v>101.33</v>
      </c>
      <c r="F633" s="12">
        <v>60852</v>
      </c>
    </row>
    <row r="634" spans="1:6" x14ac:dyDescent="0.25">
      <c r="A634" s="11" t="s">
        <v>12</v>
      </c>
      <c r="B634" s="7" t="s">
        <v>13</v>
      </c>
      <c r="C634" s="8">
        <v>43938</v>
      </c>
      <c r="D634" s="7">
        <v>0</v>
      </c>
      <c r="E634" s="7">
        <v>101.38</v>
      </c>
      <c r="F634" s="12">
        <v>10637</v>
      </c>
    </row>
    <row r="635" spans="1:6" x14ac:dyDescent="0.25">
      <c r="A635" s="11" t="s">
        <v>12</v>
      </c>
      <c r="B635" s="7" t="s">
        <v>13</v>
      </c>
      <c r="C635" s="8">
        <v>43941</v>
      </c>
      <c r="D635" s="7">
        <v>0</v>
      </c>
      <c r="E635" s="7">
        <v>101.32</v>
      </c>
      <c r="F635" s="12">
        <v>9761</v>
      </c>
    </row>
    <row r="636" spans="1:6" x14ac:dyDescent="0.25">
      <c r="A636" s="11" t="s">
        <v>12</v>
      </c>
      <c r="B636" s="7" t="s">
        <v>13</v>
      </c>
      <c r="C636" s="8">
        <v>43942</v>
      </c>
      <c r="D636" s="7">
        <v>0</v>
      </c>
      <c r="E636" s="7">
        <v>101.18</v>
      </c>
      <c r="F636" s="12">
        <v>31259</v>
      </c>
    </row>
    <row r="637" spans="1:6" x14ac:dyDescent="0.25">
      <c r="A637" s="11" t="s">
        <v>12</v>
      </c>
      <c r="B637" s="7" t="s">
        <v>13</v>
      </c>
      <c r="C637" s="8">
        <v>43943</v>
      </c>
      <c r="D637" s="7">
        <v>0</v>
      </c>
      <c r="E637" s="7">
        <v>101.43</v>
      </c>
      <c r="F637" s="12">
        <v>9369</v>
      </c>
    </row>
    <row r="638" spans="1:6" x14ac:dyDescent="0.25">
      <c r="A638" s="11" t="s">
        <v>12</v>
      </c>
      <c r="B638" s="7" t="s">
        <v>13</v>
      </c>
      <c r="C638" s="8">
        <v>43944</v>
      </c>
      <c r="D638" s="7">
        <v>0</v>
      </c>
      <c r="E638" s="7">
        <v>101.43</v>
      </c>
      <c r="F638" s="12">
        <v>7390</v>
      </c>
    </row>
    <row r="639" spans="1:6" x14ac:dyDescent="0.25">
      <c r="A639" s="11" t="s">
        <v>12</v>
      </c>
      <c r="B639" s="7" t="s">
        <v>13</v>
      </c>
      <c r="C639" s="8">
        <v>43945</v>
      </c>
      <c r="D639" s="7">
        <v>0</v>
      </c>
      <c r="E639" s="7">
        <v>101.55</v>
      </c>
      <c r="F639" s="12">
        <v>5483</v>
      </c>
    </row>
    <row r="640" spans="1:6" x14ac:dyDescent="0.25">
      <c r="A640" s="11" t="s">
        <v>12</v>
      </c>
      <c r="B640" s="7" t="s">
        <v>13</v>
      </c>
      <c r="C640" s="8">
        <v>43948</v>
      </c>
      <c r="D640" s="7">
        <v>0</v>
      </c>
      <c r="E640" s="7">
        <v>101.5</v>
      </c>
      <c r="F640" s="12">
        <v>52063</v>
      </c>
    </row>
    <row r="641" spans="1:6" x14ac:dyDescent="0.25">
      <c r="A641" s="11" t="s">
        <v>12</v>
      </c>
      <c r="B641" s="7" t="s">
        <v>13</v>
      </c>
      <c r="C641" s="8">
        <v>43949</v>
      </c>
      <c r="D641" s="7">
        <v>0</v>
      </c>
      <c r="E641" s="7">
        <v>101.5</v>
      </c>
      <c r="F641" s="12">
        <v>5458</v>
      </c>
    </row>
    <row r="642" spans="1:6" x14ac:dyDescent="0.25">
      <c r="A642" s="11" t="s">
        <v>12</v>
      </c>
      <c r="B642" s="7" t="s">
        <v>13</v>
      </c>
      <c r="C642" s="8">
        <v>43950</v>
      </c>
      <c r="D642" s="7">
        <v>0</v>
      </c>
      <c r="E642" s="7">
        <v>101.6</v>
      </c>
      <c r="F642" s="12">
        <v>4983</v>
      </c>
    </row>
    <row r="643" spans="1:6" x14ac:dyDescent="0.25">
      <c r="A643" s="11" t="s">
        <v>12</v>
      </c>
      <c r="B643" s="7" t="s">
        <v>13</v>
      </c>
      <c r="C643" s="8">
        <v>43951</v>
      </c>
      <c r="D643" s="7">
        <v>0</v>
      </c>
      <c r="E643" s="7">
        <v>101.61</v>
      </c>
      <c r="F643" s="12">
        <v>14781</v>
      </c>
    </row>
    <row r="644" spans="1:6" x14ac:dyDescent="0.25">
      <c r="A644" s="11" t="s">
        <v>12</v>
      </c>
      <c r="B644" s="7" t="s">
        <v>13</v>
      </c>
      <c r="C644" s="8">
        <v>43955</v>
      </c>
      <c r="D644" s="7">
        <v>0</v>
      </c>
      <c r="E644" s="7">
        <v>101.5</v>
      </c>
      <c r="F644" s="12">
        <v>3992</v>
      </c>
    </row>
    <row r="645" spans="1:6" x14ac:dyDescent="0.25">
      <c r="A645" s="11" t="s">
        <v>12</v>
      </c>
      <c r="B645" s="7" t="s">
        <v>13</v>
      </c>
      <c r="C645" s="8">
        <v>43956</v>
      </c>
      <c r="D645" s="7">
        <v>0</v>
      </c>
      <c r="E645" s="7">
        <v>101.66</v>
      </c>
      <c r="F645" s="12">
        <v>4318</v>
      </c>
    </row>
    <row r="646" spans="1:6" x14ac:dyDescent="0.25">
      <c r="A646" s="11" t="s">
        <v>12</v>
      </c>
      <c r="B646" s="7" t="s">
        <v>13</v>
      </c>
      <c r="C646" s="8">
        <v>43957</v>
      </c>
      <c r="D646" s="7">
        <v>0</v>
      </c>
      <c r="E646" s="7">
        <v>101.55</v>
      </c>
      <c r="F646" s="12">
        <v>5966</v>
      </c>
    </row>
    <row r="647" spans="1:6" x14ac:dyDescent="0.25">
      <c r="A647" s="11" t="s">
        <v>12</v>
      </c>
      <c r="B647" s="7" t="s">
        <v>13</v>
      </c>
      <c r="C647" s="8">
        <v>43958</v>
      </c>
      <c r="D647" s="7">
        <v>0</v>
      </c>
      <c r="E647" s="7">
        <v>101.5</v>
      </c>
      <c r="F647" s="12">
        <v>42303</v>
      </c>
    </row>
    <row r="648" spans="1:6" x14ac:dyDescent="0.25">
      <c r="A648" s="11" t="s">
        <v>12</v>
      </c>
      <c r="B648" s="7" t="s">
        <v>13</v>
      </c>
      <c r="C648" s="8">
        <v>43959</v>
      </c>
      <c r="D648" s="7">
        <v>0</v>
      </c>
      <c r="E648" s="7">
        <v>101.63</v>
      </c>
      <c r="F648" s="12">
        <v>18584</v>
      </c>
    </row>
    <row r="649" spans="1:6" x14ac:dyDescent="0.25">
      <c r="A649" s="11" t="s">
        <v>12</v>
      </c>
      <c r="B649" s="7" t="s">
        <v>13</v>
      </c>
      <c r="C649" s="8">
        <v>43963</v>
      </c>
      <c r="D649" s="7">
        <v>0</v>
      </c>
      <c r="E649" s="7">
        <v>101.5</v>
      </c>
      <c r="F649" s="12">
        <v>33943</v>
      </c>
    </row>
    <row r="650" spans="1:6" x14ac:dyDescent="0.25">
      <c r="A650" s="11" t="s">
        <v>12</v>
      </c>
      <c r="B650" s="7" t="s">
        <v>13</v>
      </c>
      <c r="C650" s="8">
        <v>43964</v>
      </c>
      <c r="D650" s="7">
        <v>0</v>
      </c>
      <c r="E650" s="7">
        <v>101.65</v>
      </c>
      <c r="F650" s="12">
        <v>6935</v>
      </c>
    </row>
    <row r="651" spans="1:6" x14ac:dyDescent="0.25">
      <c r="A651" s="11" t="s">
        <v>12</v>
      </c>
      <c r="B651" s="7" t="s">
        <v>13</v>
      </c>
      <c r="C651" s="8">
        <v>43965</v>
      </c>
      <c r="D651" s="7">
        <v>0</v>
      </c>
      <c r="E651" s="7">
        <v>101.6</v>
      </c>
      <c r="F651" s="12">
        <v>8974</v>
      </c>
    </row>
    <row r="652" spans="1:6" x14ac:dyDescent="0.25">
      <c r="A652" s="11" t="s">
        <v>12</v>
      </c>
      <c r="B652" s="7" t="s">
        <v>13</v>
      </c>
      <c r="C652" s="8">
        <v>43966</v>
      </c>
      <c r="D652" s="7">
        <v>0</v>
      </c>
      <c r="E652" s="7">
        <v>101.5</v>
      </c>
      <c r="F652" s="12">
        <v>8770</v>
      </c>
    </row>
    <row r="653" spans="1:6" x14ac:dyDescent="0.25">
      <c r="A653" s="11" t="s">
        <v>12</v>
      </c>
      <c r="B653" s="7" t="s">
        <v>13</v>
      </c>
      <c r="C653" s="8">
        <v>43969</v>
      </c>
      <c r="D653" s="7">
        <v>0</v>
      </c>
      <c r="E653" s="7">
        <v>101.4</v>
      </c>
      <c r="F653" s="12">
        <v>27363</v>
      </c>
    </row>
    <row r="654" spans="1:6" x14ac:dyDescent="0.25">
      <c r="A654" s="11" t="s">
        <v>12</v>
      </c>
      <c r="B654" s="7" t="s">
        <v>13</v>
      </c>
      <c r="C654" s="8">
        <v>43970</v>
      </c>
      <c r="D654" s="7">
        <v>0</v>
      </c>
      <c r="E654" s="7">
        <v>101.32</v>
      </c>
      <c r="F654" s="12">
        <v>10855</v>
      </c>
    </row>
    <row r="655" spans="1:6" x14ac:dyDescent="0.25">
      <c r="A655" s="11" t="s">
        <v>12</v>
      </c>
      <c r="B655" s="7" t="s">
        <v>13</v>
      </c>
      <c r="C655" s="8">
        <v>43971</v>
      </c>
      <c r="D655" s="7">
        <v>0</v>
      </c>
      <c r="E655" s="7">
        <v>101.44</v>
      </c>
      <c r="F655" s="12">
        <v>13754</v>
      </c>
    </row>
    <row r="656" spans="1:6" x14ac:dyDescent="0.25">
      <c r="A656" s="11" t="s">
        <v>12</v>
      </c>
      <c r="B656" s="7" t="s">
        <v>13</v>
      </c>
      <c r="C656" s="8">
        <v>43972</v>
      </c>
      <c r="D656" s="7">
        <v>0</v>
      </c>
      <c r="E656" s="7">
        <v>101.46</v>
      </c>
      <c r="F656" s="12">
        <v>5707</v>
      </c>
    </row>
    <row r="657" spans="1:6" x14ac:dyDescent="0.25">
      <c r="A657" s="11" t="s">
        <v>12</v>
      </c>
      <c r="B657" s="7" t="s">
        <v>13</v>
      </c>
      <c r="C657" s="8">
        <v>43973</v>
      </c>
      <c r="D657" s="7">
        <v>0</v>
      </c>
      <c r="E657" s="7">
        <v>101.42</v>
      </c>
      <c r="F657" s="12">
        <v>11123</v>
      </c>
    </row>
    <row r="658" spans="1:6" x14ac:dyDescent="0.25">
      <c r="A658" s="11" t="s">
        <v>12</v>
      </c>
      <c r="B658" s="7" t="s">
        <v>13</v>
      </c>
      <c r="C658" s="8">
        <v>43976</v>
      </c>
      <c r="D658" s="7">
        <v>0</v>
      </c>
      <c r="E658" s="7">
        <v>101.55</v>
      </c>
      <c r="F658" s="12">
        <v>15273</v>
      </c>
    </row>
    <row r="659" spans="1:6" x14ac:dyDescent="0.25">
      <c r="A659" s="11" t="s">
        <v>12</v>
      </c>
      <c r="B659" s="7" t="s">
        <v>13</v>
      </c>
      <c r="C659" s="8">
        <v>43977</v>
      </c>
      <c r="D659" s="7">
        <v>0</v>
      </c>
      <c r="E659" s="7">
        <v>101.45</v>
      </c>
      <c r="F659" s="12">
        <v>17225</v>
      </c>
    </row>
    <row r="660" spans="1:6" x14ac:dyDescent="0.25">
      <c r="A660" s="11" t="s">
        <v>12</v>
      </c>
      <c r="B660" s="7" t="s">
        <v>13</v>
      </c>
      <c r="C660" s="8">
        <v>43978</v>
      </c>
      <c r="D660" s="7">
        <v>0</v>
      </c>
      <c r="E660" s="7">
        <v>101.44</v>
      </c>
      <c r="F660" s="12">
        <v>37915</v>
      </c>
    </row>
    <row r="661" spans="1:6" x14ac:dyDescent="0.25">
      <c r="A661" s="11" t="s">
        <v>12</v>
      </c>
      <c r="B661" s="7" t="s">
        <v>13</v>
      </c>
      <c r="C661" s="8">
        <v>43979</v>
      </c>
      <c r="D661" s="7">
        <v>0</v>
      </c>
      <c r="E661" s="7">
        <v>101.45</v>
      </c>
      <c r="F661" s="12">
        <v>115295</v>
      </c>
    </row>
    <row r="662" spans="1:6" x14ac:dyDescent="0.25">
      <c r="A662" s="11" t="s">
        <v>12</v>
      </c>
      <c r="B662" s="7" t="s">
        <v>13</v>
      </c>
      <c r="C662" s="8">
        <v>43980</v>
      </c>
      <c r="D662" s="7">
        <v>0</v>
      </c>
      <c r="E662" s="7">
        <v>101.53</v>
      </c>
      <c r="F662" s="12">
        <v>30966</v>
      </c>
    </row>
    <row r="663" spans="1:6" x14ac:dyDescent="0.25">
      <c r="A663" s="11" t="s">
        <v>12</v>
      </c>
      <c r="B663" s="7" t="s">
        <v>13</v>
      </c>
      <c r="C663" s="8">
        <v>43983</v>
      </c>
      <c r="D663" s="7">
        <v>0</v>
      </c>
      <c r="E663" s="7">
        <v>101.5</v>
      </c>
      <c r="F663" s="12">
        <v>53596</v>
      </c>
    </row>
    <row r="664" spans="1:6" x14ac:dyDescent="0.25">
      <c r="A664" s="11" t="s">
        <v>12</v>
      </c>
      <c r="B664" s="7" t="s">
        <v>13</v>
      </c>
      <c r="C664" s="8">
        <v>43984</v>
      </c>
      <c r="D664" s="7">
        <v>0</v>
      </c>
      <c r="E664" s="7">
        <v>101.5</v>
      </c>
      <c r="F664" s="12">
        <v>131257</v>
      </c>
    </row>
    <row r="665" spans="1:6" x14ac:dyDescent="0.25">
      <c r="A665" s="11" t="s">
        <v>12</v>
      </c>
      <c r="B665" s="7" t="s">
        <v>13</v>
      </c>
      <c r="C665" s="8">
        <v>43985</v>
      </c>
      <c r="D665" s="7">
        <v>0</v>
      </c>
      <c r="E665" s="7">
        <v>101.5</v>
      </c>
      <c r="F665" s="12">
        <v>19560</v>
      </c>
    </row>
    <row r="666" spans="1:6" x14ac:dyDescent="0.25">
      <c r="A666" s="11" t="s">
        <v>12</v>
      </c>
      <c r="B666" s="7" t="s">
        <v>13</v>
      </c>
      <c r="C666" s="8">
        <v>43986</v>
      </c>
      <c r="D666" s="7">
        <v>0</v>
      </c>
      <c r="E666" s="7">
        <v>101.46</v>
      </c>
      <c r="F666" s="12">
        <v>21304</v>
      </c>
    </row>
    <row r="667" spans="1:6" x14ac:dyDescent="0.25">
      <c r="A667" s="11" t="s">
        <v>12</v>
      </c>
      <c r="B667" s="7" t="s">
        <v>13</v>
      </c>
      <c r="C667" s="8">
        <v>43987</v>
      </c>
      <c r="D667" s="7">
        <v>0</v>
      </c>
      <c r="E667" s="7">
        <v>101.46</v>
      </c>
      <c r="F667" s="12">
        <v>8936</v>
      </c>
    </row>
    <row r="668" spans="1:6" x14ac:dyDescent="0.25">
      <c r="A668" s="11" t="s">
        <v>12</v>
      </c>
      <c r="B668" s="7" t="s">
        <v>13</v>
      </c>
      <c r="C668" s="8">
        <v>43990</v>
      </c>
      <c r="D668" s="7">
        <v>0</v>
      </c>
      <c r="E668" s="7">
        <v>101.4</v>
      </c>
      <c r="F668" s="12">
        <v>22587</v>
      </c>
    </row>
    <row r="669" spans="1:6" x14ac:dyDescent="0.25">
      <c r="A669" s="11" t="s">
        <v>12</v>
      </c>
      <c r="B669" s="7" t="s">
        <v>13</v>
      </c>
      <c r="C669" s="8">
        <v>43991</v>
      </c>
      <c r="D669" s="7">
        <v>0</v>
      </c>
      <c r="E669" s="7">
        <v>101.39</v>
      </c>
      <c r="F669" s="12">
        <v>10900</v>
      </c>
    </row>
    <row r="670" spans="1:6" x14ac:dyDescent="0.25">
      <c r="A670" s="11" t="s">
        <v>12</v>
      </c>
      <c r="B670" s="7" t="s">
        <v>13</v>
      </c>
      <c r="C670" s="8">
        <v>43992</v>
      </c>
      <c r="D670" s="7">
        <v>0</v>
      </c>
      <c r="E670" s="7">
        <v>101.5</v>
      </c>
      <c r="F670" s="12">
        <v>29329</v>
      </c>
    </row>
    <row r="671" spans="1:6" x14ac:dyDescent="0.25">
      <c r="A671" s="11" t="s">
        <v>12</v>
      </c>
      <c r="B671" s="7" t="s">
        <v>13</v>
      </c>
      <c r="C671" s="8">
        <v>43993</v>
      </c>
      <c r="D671" s="7">
        <v>0</v>
      </c>
      <c r="E671" s="7">
        <v>101.42</v>
      </c>
      <c r="F671" s="12">
        <v>9467</v>
      </c>
    </row>
    <row r="672" spans="1:6" x14ac:dyDescent="0.25">
      <c r="A672" s="11" t="s">
        <v>12</v>
      </c>
      <c r="B672" s="7" t="s">
        <v>13</v>
      </c>
      <c r="C672" s="8">
        <v>43997</v>
      </c>
      <c r="D672" s="7">
        <v>0</v>
      </c>
      <c r="E672" s="7">
        <v>101.4</v>
      </c>
      <c r="F672" s="12">
        <v>8975</v>
      </c>
    </row>
    <row r="673" spans="1:6" x14ac:dyDescent="0.25">
      <c r="A673" s="11" t="s">
        <v>12</v>
      </c>
      <c r="B673" s="7" t="s">
        <v>13</v>
      </c>
      <c r="C673" s="8">
        <v>43998</v>
      </c>
      <c r="D673" s="7">
        <v>0</v>
      </c>
      <c r="E673" s="7">
        <v>101.51</v>
      </c>
      <c r="F673" s="12">
        <v>13226</v>
      </c>
    </row>
    <row r="674" spans="1:6" x14ac:dyDescent="0.25">
      <c r="A674" s="11" t="s">
        <v>12</v>
      </c>
      <c r="B674" s="7" t="s">
        <v>13</v>
      </c>
      <c r="C674" s="8">
        <v>43999</v>
      </c>
      <c r="D674" s="7">
        <v>0</v>
      </c>
      <c r="E674" s="7">
        <v>101.4</v>
      </c>
      <c r="F674" s="12">
        <v>64584</v>
      </c>
    </row>
    <row r="675" spans="1:6" x14ac:dyDescent="0.25">
      <c r="A675" s="11" t="s">
        <v>12</v>
      </c>
      <c r="B675" s="7" t="s">
        <v>13</v>
      </c>
      <c r="C675" s="8">
        <v>44000</v>
      </c>
      <c r="D675" s="7">
        <v>0</v>
      </c>
      <c r="E675" s="7">
        <v>101.46</v>
      </c>
      <c r="F675" s="12">
        <v>19413</v>
      </c>
    </row>
    <row r="676" spans="1:6" x14ac:dyDescent="0.25">
      <c r="A676" s="11" t="s">
        <v>12</v>
      </c>
      <c r="B676" s="7" t="s">
        <v>13</v>
      </c>
      <c r="C676" s="8">
        <v>44001</v>
      </c>
      <c r="D676" s="7">
        <v>0</v>
      </c>
      <c r="E676" s="7">
        <v>101.52</v>
      </c>
      <c r="F676" s="12">
        <v>23716</v>
      </c>
    </row>
    <row r="677" spans="1:6" x14ac:dyDescent="0.25">
      <c r="A677" s="11" t="s">
        <v>12</v>
      </c>
      <c r="B677" s="7" t="s">
        <v>13</v>
      </c>
      <c r="C677" s="8">
        <v>44004</v>
      </c>
      <c r="D677" s="7">
        <v>0</v>
      </c>
      <c r="E677" s="7">
        <v>101.58</v>
      </c>
      <c r="F677" s="12">
        <v>9419</v>
      </c>
    </row>
    <row r="678" spans="1:6" x14ac:dyDescent="0.25">
      <c r="A678" s="11" t="s">
        <v>12</v>
      </c>
      <c r="B678" s="7" t="s">
        <v>13</v>
      </c>
      <c r="C678" s="8">
        <v>44005</v>
      </c>
      <c r="D678" s="7">
        <v>0</v>
      </c>
      <c r="E678" s="7">
        <v>101.5</v>
      </c>
      <c r="F678" s="12">
        <v>32803</v>
      </c>
    </row>
    <row r="679" spans="1:6" x14ac:dyDescent="0.25">
      <c r="A679" s="11" t="s">
        <v>12</v>
      </c>
      <c r="B679" s="7" t="s">
        <v>13</v>
      </c>
      <c r="C679" s="8">
        <v>44007</v>
      </c>
      <c r="D679" s="7">
        <v>0</v>
      </c>
      <c r="E679" s="7">
        <v>101.53</v>
      </c>
      <c r="F679" s="12">
        <v>31299</v>
      </c>
    </row>
    <row r="680" spans="1:6" x14ac:dyDescent="0.25">
      <c r="A680" s="11" t="s">
        <v>12</v>
      </c>
      <c r="B680" s="7" t="s">
        <v>13</v>
      </c>
      <c r="C680" s="8">
        <v>44008</v>
      </c>
      <c r="D680" s="7">
        <v>0</v>
      </c>
      <c r="E680" s="7">
        <v>101.53</v>
      </c>
      <c r="F680" s="12">
        <v>10394</v>
      </c>
    </row>
    <row r="681" spans="1:6" x14ac:dyDescent="0.25">
      <c r="A681" s="11" t="s">
        <v>12</v>
      </c>
      <c r="B681" s="7" t="s">
        <v>13</v>
      </c>
      <c r="C681" s="8">
        <v>44011</v>
      </c>
      <c r="D681" s="7">
        <v>0</v>
      </c>
      <c r="E681" s="7">
        <v>101.47</v>
      </c>
      <c r="F681" s="12">
        <v>13442</v>
      </c>
    </row>
    <row r="682" spans="1:6" x14ac:dyDescent="0.25">
      <c r="A682" s="11" t="s">
        <v>12</v>
      </c>
      <c r="B682" s="7" t="s">
        <v>13</v>
      </c>
      <c r="C682" s="8">
        <v>44012</v>
      </c>
      <c r="D682" s="7">
        <v>0</v>
      </c>
      <c r="E682" s="7">
        <v>101.43</v>
      </c>
      <c r="F682" s="12">
        <v>6543</v>
      </c>
    </row>
    <row r="683" spans="1:6" x14ac:dyDescent="0.25">
      <c r="A683" s="11" t="s">
        <v>12</v>
      </c>
      <c r="B683" s="7" t="s">
        <v>13</v>
      </c>
      <c r="C683" s="8">
        <v>44014</v>
      </c>
      <c r="D683" s="7">
        <v>0</v>
      </c>
      <c r="E683" s="7">
        <v>101.37</v>
      </c>
      <c r="F683" s="12">
        <v>26102</v>
      </c>
    </row>
    <row r="684" spans="1:6" x14ac:dyDescent="0.25">
      <c r="A684" s="11" t="s">
        <v>12</v>
      </c>
      <c r="B684" s="7" t="s">
        <v>13</v>
      </c>
      <c r="C684" s="8">
        <v>44015</v>
      </c>
      <c r="D684" s="7">
        <v>0</v>
      </c>
      <c r="E684" s="7">
        <v>101.38</v>
      </c>
      <c r="F684" s="12">
        <v>16073</v>
      </c>
    </row>
    <row r="685" spans="1:6" x14ac:dyDescent="0.25">
      <c r="A685" s="11" t="s">
        <v>12</v>
      </c>
      <c r="B685" s="7" t="s">
        <v>13</v>
      </c>
      <c r="C685" s="8">
        <v>44018</v>
      </c>
      <c r="D685" s="7">
        <v>0</v>
      </c>
      <c r="E685" s="7">
        <v>101.37</v>
      </c>
      <c r="F685" s="12">
        <v>43536</v>
      </c>
    </row>
    <row r="686" spans="1:6" x14ac:dyDescent="0.25">
      <c r="A686" s="11" t="s">
        <v>12</v>
      </c>
      <c r="B686" s="7" t="s">
        <v>13</v>
      </c>
      <c r="C686" s="8">
        <v>44019</v>
      </c>
      <c r="D686" s="7">
        <v>0</v>
      </c>
      <c r="E686" s="7">
        <v>101.38</v>
      </c>
      <c r="F686" s="12">
        <v>8779</v>
      </c>
    </row>
    <row r="687" spans="1:6" x14ac:dyDescent="0.25">
      <c r="A687" s="11" t="s">
        <v>12</v>
      </c>
      <c r="B687" s="7" t="s">
        <v>13</v>
      </c>
      <c r="C687" s="8">
        <v>44020</v>
      </c>
      <c r="D687" s="7">
        <v>0</v>
      </c>
      <c r="E687" s="7">
        <v>101.39</v>
      </c>
      <c r="F687" s="12">
        <v>21776</v>
      </c>
    </row>
    <row r="688" spans="1:6" x14ac:dyDescent="0.25">
      <c r="A688" s="11" t="s">
        <v>12</v>
      </c>
      <c r="B688" s="7" t="s">
        <v>13</v>
      </c>
      <c r="C688" s="8">
        <v>44021</v>
      </c>
      <c r="D688" s="7">
        <v>0</v>
      </c>
      <c r="E688" s="7">
        <v>101.38</v>
      </c>
      <c r="F688" s="12">
        <v>15317</v>
      </c>
    </row>
    <row r="689" spans="1:6" x14ac:dyDescent="0.25">
      <c r="A689" s="11" t="s">
        <v>12</v>
      </c>
      <c r="B689" s="7" t="s">
        <v>13</v>
      </c>
      <c r="C689" s="8">
        <v>44022</v>
      </c>
      <c r="D689" s="7">
        <v>0</v>
      </c>
      <c r="E689" s="7">
        <v>101.35</v>
      </c>
      <c r="F689" s="12">
        <v>2477</v>
      </c>
    </row>
    <row r="690" spans="1:6" x14ac:dyDescent="0.25">
      <c r="A690" s="11" t="s">
        <v>12</v>
      </c>
      <c r="B690" s="7" t="s">
        <v>13</v>
      </c>
      <c r="C690" s="8">
        <v>44025</v>
      </c>
      <c r="D690" s="7">
        <v>0</v>
      </c>
      <c r="E690" s="7">
        <v>101.24</v>
      </c>
      <c r="F690" s="12">
        <v>19283</v>
      </c>
    </row>
    <row r="691" spans="1:6" x14ac:dyDescent="0.25">
      <c r="A691" s="11" t="s">
        <v>12</v>
      </c>
      <c r="B691" s="7" t="s">
        <v>13</v>
      </c>
      <c r="C691" s="8">
        <v>44026</v>
      </c>
      <c r="D691" s="7">
        <v>0</v>
      </c>
      <c r="E691" s="7">
        <v>101.3</v>
      </c>
      <c r="F691" s="12">
        <v>8999</v>
      </c>
    </row>
    <row r="692" spans="1:6" x14ac:dyDescent="0.25">
      <c r="A692" s="11" t="s">
        <v>12</v>
      </c>
      <c r="B692" s="7" t="s">
        <v>13</v>
      </c>
      <c r="C692" s="8">
        <v>44027</v>
      </c>
      <c r="D692" s="7">
        <v>0</v>
      </c>
      <c r="E692" s="7">
        <v>101.25</v>
      </c>
      <c r="F692" s="12">
        <v>17112</v>
      </c>
    </row>
    <row r="693" spans="1:6" x14ac:dyDescent="0.25">
      <c r="A693" s="11" t="s">
        <v>12</v>
      </c>
      <c r="B693" s="7" t="s">
        <v>13</v>
      </c>
      <c r="C693" s="8">
        <v>44028</v>
      </c>
      <c r="D693" s="7">
        <v>0</v>
      </c>
      <c r="E693" s="7">
        <v>101.44</v>
      </c>
      <c r="F693" s="12">
        <v>6319</v>
      </c>
    </row>
    <row r="694" spans="1:6" x14ac:dyDescent="0.25">
      <c r="A694" s="11" t="s">
        <v>12</v>
      </c>
      <c r="B694" s="7" t="s">
        <v>13</v>
      </c>
      <c r="C694" s="8">
        <v>44029</v>
      </c>
      <c r="D694" s="7">
        <v>0</v>
      </c>
      <c r="E694" s="7">
        <v>101.3</v>
      </c>
      <c r="F694" s="12">
        <v>39878</v>
      </c>
    </row>
    <row r="695" spans="1:6" x14ac:dyDescent="0.25">
      <c r="A695" s="11" t="s">
        <v>12</v>
      </c>
      <c r="B695" s="7" t="s">
        <v>13</v>
      </c>
      <c r="C695" s="8">
        <v>44032</v>
      </c>
      <c r="D695" s="7">
        <v>0</v>
      </c>
      <c r="E695" s="7">
        <v>101.3</v>
      </c>
      <c r="F695" s="12">
        <v>19813</v>
      </c>
    </row>
    <row r="696" spans="1:6" x14ac:dyDescent="0.25">
      <c r="A696" s="11" t="s">
        <v>12</v>
      </c>
      <c r="B696" s="7" t="s">
        <v>13</v>
      </c>
      <c r="C696" s="8">
        <v>44033</v>
      </c>
      <c r="D696" s="7">
        <v>0</v>
      </c>
      <c r="E696" s="7">
        <v>101.18</v>
      </c>
      <c r="F696" s="12">
        <v>5184</v>
      </c>
    </row>
    <row r="697" spans="1:6" x14ac:dyDescent="0.25">
      <c r="A697" s="11" t="s">
        <v>12</v>
      </c>
      <c r="B697" s="7" t="s">
        <v>13</v>
      </c>
      <c r="C697" s="8">
        <v>44034</v>
      </c>
      <c r="D697" s="7">
        <v>0</v>
      </c>
      <c r="E697" s="7">
        <v>101.24</v>
      </c>
      <c r="F697" s="12">
        <v>15656</v>
      </c>
    </row>
    <row r="698" spans="1:6" x14ac:dyDescent="0.25">
      <c r="A698" s="11" t="s">
        <v>12</v>
      </c>
      <c r="B698" s="7" t="s">
        <v>13</v>
      </c>
      <c r="C698" s="8">
        <v>44035</v>
      </c>
      <c r="D698" s="7">
        <v>0</v>
      </c>
      <c r="E698" s="7">
        <v>101.23</v>
      </c>
      <c r="F698" s="12">
        <v>27160</v>
      </c>
    </row>
    <row r="699" spans="1:6" x14ac:dyDescent="0.25">
      <c r="A699" s="11" t="s">
        <v>12</v>
      </c>
      <c r="B699" s="7" t="s">
        <v>13</v>
      </c>
      <c r="C699" s="8">
        <v>44036</v>
      </c>
      <c r="D699" s="7">
        <v>0</v>
      </c>
      <c r="E699" s="7">
        <v>101.23</v>
      </c>
      <c r="F699" s="12">
        <v>5347</v>
      </c>
    </row>
    <row r="700" spans="1:6" x14ac:dyDescent="0.25">
      <c r="A700" s="11" t="s">
        <v>12</v>
      </c>
      <c r="B700" s="7" t="s">
        <v>13</v>
      </c>
      <c r="C700" s="8">
        <v>44039</v>
      </c>
      <c r="D700" s="7">
        <v>0</v>
      </c>
      <c r="E700" s="7">
        <v>101.19</v>
      </c>
      <c r="F700" s="12">
        <v>37281</v>
      </c>
    </row>
    <row r="701" spans="1:6" x14ac:dyDescent="0.25">
      <c r="A701" s="11" t="s">
        <v>12</v>
      </c>
      <c r="B701" s="7" t="s">
        <v>13</v>
      </c>
      <c r="C701" s="8">
        <v>44040</v>
      </c>
      <c r="D701" s="7">
        <v>0</v>
      </c>
      <c r="E701" s="7">
        <v>101.12</v>
      </c>
      <c r="F701" s="12">
        <v>31864</v>
      </c>
    </row>
    <row r="702" spans="1:6" x14ac:dyDescent="0.25">
      <c r="A702" s="11" t="s">
        <v>12</v>
      </c>
      <c r="B702" s="7" t="s">
        <v>13</v>
      </c>
      <c r="C702" s="8">
        <v>44041</v>
      </c>
      <c r="D702" s="7">
        <v>0</v>
      </c>
      <c r="E702" s="7">
        <v>101.06</v>
      </c>
      <c r="F702" s="12">
        <v>16397</v>
      </c>
    </row>
    <row r="703" spans="1:6" x14ac:dyDescent="0.25">
      <c r="A703" s="11" t="s">
        <v>12</v>
      </c>
      <c r="B703" s="7" t="s">
        <v>13</v>
      </c>
      <c r="C703" s="8">
        <v>44042</v>
      </c>
      <c r="D703" s="7">
        <v>0</v>
      </c>
      <c r="E703" s="7">
        <v>101.2</v>
      </c>
      <c r="F703" s="12">
        <v>70521</v>
      </c>
    </row>
    <row r="704" spans="1:6" x14ac:dyDescent="0.25">
      <c r="A704" s="11" t="s">
        <v>12</v>
      </c>
      <c r="B704" s="7" t="s">
        <v>13</v>
      </c>
      <c r="C704" s="8">
        <v>44043</v>
      </c>
      <c r="D704" s="7">
        <v>0</v>
      </c>
      <c r="E704" s="7">
        <v>101.15</v>
      </c>
      <c r="F704" s="12">
        <v>13738</v>
      </c>
    </row>
    <row r="705" spans="1:6" x14ac:dyDescent="0.25">
      <c r="A705" s="11" t="s">
        <v>12</v>
      </c>
      <c r="B705" s="7" t="s">
        <v>13</v>
      </c>
      <c r="C705" s="8">
        <v>44046</v>
      </c>
      <c r="D705" s="7">
        <v>0</v>
      </c>
      <c r="E705" s="7">
        <v>101.15</v>
      </c>
      <c r="F705" s="12">
        <v>768933</v>
      </c>
    </row>
    <row r="706" spans="1:6" x14ac:dyDescent="0.25">
      <c r="A706" s="11" t="s">
        <v>12</v>
      </c>
      <c r="B706" s="7" t="s">
        <v>13</v>
      </c>
      <c r="C706" s="8">
        <v>44047</v>
      </c>
      <c r="D706" s="7">
        <v>0</v>
      </c>
      <c r="E706" s="7">
        <v>101.12</v>
      </c>
      <c r="F706" s="12">
        <v>37276</v>
      </c>
    </row>
    <row r="707" spans="1:6" x14ac:dyDescent="0.25">
      <c r="A707" s="11" t="s">
        <v>12</v>
      </c>
      <c r="B707" s="7" t="s">
        <v>13</v>
      </c>
      <c r="C707" s="8">
        <v>44048</v>
      </c>
      <c r="D707" s="7">
        <v>0</v>
      </c>
      <c r="E707" s="7">
        <v>101.11</v>
      </c>
      <c r="F707" s="12">
        <v>25801</v>
      </c>
    </row>
    <row r="708" spans="1:6" x14ac:dyDescent="0.25">
      <c r="A708" s="11" t="s">
        <v>12</v>
      </c>
      <c r="B708" s="7" t="s">
        <v>13</v>
      </c>
      <c r="C708" s="8">
        <v>44049</v>
      </c>
      <c r="D708" s="7">
        <v>0</v>
      </c>
      <c r="E708" s="7">
        <v>101.19</v>
      </c>
      <c r="F708" s="12">
        <v>5741</v>
      </c>
    </row>
    <row r="709" spans="1:6" x14ac:dyDescent="0.25">
      <c r="A709" s="11" t="s">
        <v>12</v>
      </c>
      <c r="B709" s="7" t="s">
        <v>13</v>
      </c>
      <c r="C709" s="8">
        <v>44050</v>
      </c>
      <c r="D709" s="7">
        <v>0</v>
      </c>
      <c r="E709" s="7">
        <v>101.16</v>
      </c>
      <c r="F709" s="12">
        <v>22748</v>
      </c>
    </row>
    <row r="710" spans="1:6" x14ac:dyDescent="0.25">
      <c r="A710" s="11" t="s">
        <v>12</v>
      </c>
      <c r="B710" s="7" t="s">
        <v>13</v>
      </c>
      <c r="C710" s="8">
        <v>44053</v>
      </c>
      <c r="D710" s="7">
        <v>0</v>
      </c>
      <c r="E710" s="7">
        <v>101.13</v>
      </c>
      <c r="F710" s="12">
        <v>64598</v>
      </c>
    </row>
    <row r="711" spans="1:6" x14ac:dyDescent="0.25">
      <c r="A711" s="11" t="s">
        <v>12</v>
      </c>
      <c r="B711" s="7" t="s">
        <v>13</v>
      </c>
      <c r="C711" s="8">
        <v>44054</v>
      </c>
      <c r="D711" s="7">
        <v>0</v>
      </c>
      <c r="E711" s="7">
        <v>101.12</v>
      </c>
      <c r="F711" s="12">
        <v>30309</v>
      </c>
    </row>
    <row r="712" spans="1:6" x14ac:dyDescent="0.25">
      <c r="A712" s="11" t="s">
        <v>12</v>
      </c>
      <c r="B712" s="7" t="s">
        <v>13</v>
      </c>
      <c r="C712" s="8">
        <v>44055</v>
      </c>
      <c r="D712" s="7">
        <v>0</v>
      </c>
      <c r="E712" s="7">
        <v>101.13</v>
      </c>
      <c r="F712" s="12">
        <v>5155</v>
      </c>
    </row>
    <row r="713" spans="1:6" x14ac:dyDescent="0.25">
      <c r="A713" s="11" t="s">
        <v>12</v>
      </c>
      <c r="B713" s="7" t="s">
        <v>13</v>
      </c>
      <c r="C713" s="8">
        <v>44056</v>
      </c>
      <c r="D713" s="7">
        <v>0</v>
      </c>
      <c r="E713" s="7">
        <v>101.13</v>
      </c>
      <c r="F713" s="12">
        <v>39034</v>
      </c>
    </row>
    <row r="714" spans="1:6" x14ac:dyDescent="0.25">
      <c r="A714" s="11" t="s">
        <v>12</v>
      </c>
      <c r="B714" s="7" t="s">
        <v>13</v>
      </c>
      <c r="C714" s="8">
        <v>44057</v>
      </c>
      <c r="D714" s="7">
        <v>0</v>
      </c>
      <c r="E714" s="7">
        <v>101.12</v>
      </c>
      <c r="F714" s="12">
        <v>90306</v>
      </c>
    </row>
    <row r="715" spans="1:6" x14ac:dyDescent="0.25">
      <c r="A715" s="11" t="s">
        <v>12</v>
      </c>
      <c r="B715" s="7" t="s">
        <v>13</v>
      </c>
      <c r="C715" s="8">
        <v>44060</v>
      </c>
      <c r="D715" s="7">
        <v>0</v>
      </c>
      <c r="E715" s="7">
        <v>101.01</v>
      </c>
      <c r="F715" s="12">
        <v>22003</v>
      </c>
    </row>
    <row r="716" spans="1:6" x14ac:dyDescent="0.25">
      <c r="A716" s="11" t="s">
        <v>12</v>
      </c>
      <c r="B716" s="7" t="s">
        <v>13</v>
      </c>
      <c r="C716" s="8">
        <v>44061</v>
      </c>
      <c r="D716" s="7">
        <v>0</v>
      </c>
      <c r="E716" s="7">
        <v>100.93</v>
      </c>
      <c r="F716" s="12">
        <v>15394</v>
      </c>
    </row>
    <row r="717" spans="1:6" x14ac:dyDescent="0.25">
      <c r="A717" s="11" t="s">
        <v>12</v>
      </c>
      <c r="B717" s="7" t="s">
        <v>13</v>
      </c>
      <c r="C717" s="8">
        <v>44062</v>
      </c>
      <c r="D717" s="7">
        <v>0</v>
      </c>
      <c r="E717" s="7">
        <v>100.95</v>
      </c>
      <c r="F717" s="12">
        <v>8053</v>
      </c>
    </row>
    <row r="718" spans="1:6" x14ac:dyDescent="0.25">
      <c r="A718" s="11" t="s">
        <v>12</v>
      </c>
      <c r="B718" s="7" t="s">
        <v>13</v>
      </c>
      <c r="C718" s="8">
        <v>44063</v>
      </c>
      <c r="D718" s="7">
        <v>0</v>
      </c>
      <c r="E718" s="7">
        <v>101.03</v>
      </c>
      <c r="F718" s="12">
        <v>9267</v>
      </c>
    </row>
    <row r="719" spans="1:6" x14ac:dyDescent="0.25">
      <c r="A719" s="11" t="s">
        <v>12</v>
      </c>
      <c r="B719" s="7" t="s">
        <v>13</v>
      </c>
      <c r="C719" s="8">
        <v>44064</v>
      </c>
      <c r="D719" s="7">
        <v>0</v>
      </c>
      <c r="E719" s="7">
        <v>101.03</v>
      </c>
      <c r="F719" s="12">
        <v>241933</v>
      </c>
    </row>
    <row r="720" spans="1:6" x14ac:dyDescent="0.25">
      <c r="A720" s="11" t="s">
        <v>12</v>
      </c>
      <c r="B720" s="7" t="s">
        <v>13</v>
      </c>
      <c r="C720" s="8">
        <v>44067</v>
      </c>
      <c r="D720" s="7">
        <v>0</v>
      </c>
      <c r="E720" s="7">
        <v>100.97</v>
      </c>
      <c r="F720" s="12">
        <v>17261</v>
      </c>
    </row>
    <row r="721" spans="1:6" x14ac:dyDescent="0.25">
      <c r="A721" s="11" t="s">
        <v>12</v>
      </c>
      <c r="B721" s="7" t="s">
        <v>13</v>
      </c>
      <c r="C721" s="8">
        <v>44068</v>
      </c>
      <c r="D721" s="7">
        <v>0</v>
      </c>
      <c r="E721" s="7">
        <v>100.89</v>
      </c>
      <c r="F721" s="12">
        <v>11869</v>
      </c>
    </row>
    <row r="722" spans="1:6" x14ac:dyDescent="0.25">
      <c r="A722" s="11" t="s">
        <v>12</v>
      </c>
      <c r="B722" s="7" t="s">
        <v>13</v>
      </c>
      <c r="C722" s="8">
        <v>44069</v>
      </c>
      <c r="D722" s="7">
        <v>0</v>
      </c>
      <c r="E722" s="7">
        <v>100.91</v>
      </c>
      <c r="F722" s="12">
        <v>16581</v>
      </c>
    </row>
    <row r="723" spans="1:6" x14ac:dyDescent="0.25">
      <c r="A723" s="11" t="s">
        <v>12</v>
      </c>
      <c r="B723" s="7" t="s">
        <v>13</v>
      </c>
      <c r="C723" s="8">
        <v>44070</v>
      </c>
      <c r="D723" s="7">
        <v>0</v>
      </c>
      <c r="E723" s="7">
        <v>100.88</v>
      </c>
      <c r="F723" s="12">
        <v>15202</v>
      </c>
    </row>
    <row r="724" spans="1:6" x14ac:dyDescent="0.25">
      <c r="A724" s="11" t="s">
        <v>12</v>
      </c>
      <c r="B724" s="7" t="s">
        <v>13</v>
      </c>
      <c r="C724" s="8">
        <v>44071</v>
      </c>
      <c r="D724" s="7">
        <v>0</v>
      </c>
      <c r="E724" s="7">
        <v>100.98</v>
      </c>
      <c r="F724" s="12">
        <v>13282</v>
      </c>
    </row>
    <row r="725" spans="1:6" x14ac:dyDescent="0.25">
      <c r="A725" s="11" t="s">
        <v>12</v>
      </c>
      <c r="B725" s="7" t="s">
        <v>13</v>
      </c>
      <c r="C725" s="8">
        <v>44074</v>
      </c>
      <c r="D725" s="7">
        <v>0</v>
      </c>
      <c r="E725" s="7">
        <v>100.81</v>
      </c>
      <c r="F725" s="12">
        <v>5546</v>
      </c>
    </row>
    <row r="726" spans="1:6" x14ac:dyDescent="0.25">
      <c r="A726" s="11" t="s">
        <v>12</v>
      </c>
      <c r="B726" s="7" t="s">
        <v>13</v>
      </c>
      <c r="C726" s="8">
        <v>44075</v>
      </c>
      <c r="D726" s="7">
        <v>0</v>
      </c>
      <c r="E726" s="7">
        <v>100.9</v>
      </c>
      <c r="F726" s="12">
        <v>35385</v>
      </c>
    </row>
    <row r="727" spans="1:6" x14ac:dyDescent="0.25">
      <c r="A727" s="11" t="s">
        <v>12</v>
      </c>
      <c r="B727" s="7" t="s">
        <v>13</v>
      </c>
      <c r="C727" s="8">
        <v>44076</v>
      </c>
      <c r="D727" s="7">
        <v>0</v>
      </c>
      <c r="E727" s="7">
        <v>100.84</v>
      </c>
      <c r="F727" s="12">
        <v>4134</v>
      </c>
    </row>
    <row r="728" spans="1:6" x14ac:dyDescent="0.25">
      <c r="A728" s="11" t="s">
        <v>12</v>
      </c>
      <c r="B728" s="7" t="s">
        <v>13</v>
      </c>
      <c r="C728" s="8">
        <v>44077</v>
      </c>
      <c r="D728" s="7">
        <v>0</v>
      </c>
      <c r="E728" s="7">
        <v>100.88</v>
      </c>
      <c r="F728" s="12">
        <v>5794</v>
      </c>
    </row>
    <row r="729" spans="1:6" x14ac:dyDescent="0.25">
      <c r="A729" s="11" t="s">
        <v>12</v>
      </c>
      <c r="B729" s="7" t="s">
        <v>13</v>
      </c>
      <c r="C729" s="8">
        <v>44078</v>
      </c>
      <c r="D729" s="7">
        <v>0</v>
      </c>
      <c r="E729" s="7">
        <v>100.93</v>
      </c>
      <c r="F729" s="12">
        <v>9568</v>
      </c>
    </row>
    <row r="730" spans="1:6" x14ac:dyDescent="0.25">
      <c r="A730" s="11" t="s">
        <v>12</v>
      </c>
      <c r="B730" s="7" t="s">
        <v>13</v>
      </c>
      <c r="C730" s="8">
        <v>44081</v>
      </c>
      <c r="D730" s="7">
        <v>0</v>
      </c>
      <c r="E730" s="7">
        <v>100.88</v>
      </c>
      <c r="F730" s="12">
        <v>1762</v>
      </c>
    </row>
    <row r="731" spans="1:6" x14ac:dyDescent="0.25">
      <c r="A731" s="11" t="s">
        <v>12</v>
      </c>
      <c r="B731" s="7" t="s">
        <v>13</v>
      </c>
      <c r="C731" s="8">
        <v>44082</v>
      </c>
      <c r="D731" s="7">
        <v>0</v>
      </c>
      <c r="E731" s="7">
        <v>100.78</v>
      </c>
      <c r="F731" s="12">
        <v>4490</v>
      </c>
    </row>
    <row r="732" spans="1:6" x14ac:dyDescent="0.25">
      <c r="A732" s="11" t="s">
        <v>12</v>
      </c>
      <c r="B732" s="7" t="s">
        <v>13</v>
      </c>
      <c r="C732" s="8">
        <v>44083</v>
      </c>
      <c r="D732" s="7">
        <v>0</v>
      </c>
      <c r="E732" s="7">
        <v>100.77</v>
      </c>
      <c r="F732" s="12">
        <v>24514</v>
      </c>
    </row>
    <row r="733" spans="1:6" x14ac:dyDescent="0.25">
      <c r="A733" s="11" t="s">
        <v>12</v>
      </c>
      <c r="B733" s="7" t="s">
        <v>13</v>
      </c>
      <c r="C733" s="8">
        <v>44084</v>
      </c>
      <c r="D733" s="7">
        <v>0</v>
      </c>
      <c r="E733" s="7">
        <v>100.92</v>
      </c>
      <c r="F733" s="12">
        <v>2311</v>
      </c>
    </row>
    <row r="734" spans="1:6" x14ac:dyDescent="0.25">
      <c r="A734" s="11" t="s">
        <v>12</v>
      </c>
      <c r="B734" s="7" t="s">
        <v>13</v>
      </c>
      <c r="C734" s="8">
        <v>44085</v>
      </c>
      <c r="D734" s="7">
        <v>0</v>
      </c>
      <c r="E734" s="7">
        <v>100.86</v>
      </c>
      <c r="F734" s="12">
        <v>4186</v>
      </c>
    </row>
    <row r="735" spans="1:6" x14ac:dyDescent="0.25">
      <c r="A735" s="11" t="s">
        <v>12</v>
      </c>
      <c r="B735" s="7" t="s">
        <v>13</v>
      </c>
      <c r="C735" s="8">
        <v>44088</v>
      </c>
      <c r="D735" s="7">
        <v>0</v>
      </c>
      <c r="E735" s="7">
        <v>100.79</v>
      </c>
      <c r="F735" s="12">
        <v>18127</v>
      </c>
    </row>
    <row r="736" spans="1:6" x14ac:dyDescent="0.25">
      <c r="A736" s="11" t="s">
        <v>12</v>
      </c>
      <c r="B736" s="7" t="s">
        <v>13</v>
      </c>
      <c r="C736" s="8">
        <v>44089</v>
      </c>
      <c r="D736" s="7">
        <v>0</v>
      </c>
      <c r="E736" s="7">
        <v>100.86</v>
      </c>
      <c r="F736" s="12">
        <v>13201</v>
      </c>
    </row>
    <row r="737" spans="1:6" x14ac:dyDescent="0.25">
      <c r="A737" s="11" t="s">
        <v>12</v>
      </c>
      <c r="B737" s="7" t="s">
        <v>13</v>
      </c>
      <c r="C737" s="8">
        <v>44090</v>
      </c>
      <c r="D737" s="7">
        <v>0</v>
      </c>
      <c r="E737" s="7">
        <v>100.86</v>
      </c>
      <c r="F737" s="12">
        <v>153840</v>
      </c>
    </row>
    <row r="738" spans="1:6" x14ac:dyDescent="0.25">
      <c r="A738" s="11" t="s">
        <v>12</v>
      </c>
      <c r="B738" s="7" t="s">
        <v>13</v>
      </c>
      <c r="C738" s="8">
        <v>44091</v>
      </c>
      <c r="D738" s="7">
        <v>0</v>
      </c>
      <c r="E738" s="7">
        <v>100.85</v>
      </c>
      <c r="F738" s="12">
        <v>5250</v>
      </c>
    </row>
    <row r="739" spans="1:6" x14ac:dyDescent="0.25">
      <c r="A739" s="11" t="s">
        <v>12</v>
      </c>
      <c r="B739" s="7" t="s">
        <v>13</v>
      </c>
      <c r="C739" s="8">
        <v>44092</v>
      </c>
      <c r="D739" s="7">
        <v>0</v>
      </c>
      <c r="E739" s="7">
        <v>100.74</v>
      </c>
      <c r="F739" s="12">
        <v>5735</v>
      </c>
    </row>
    <row r="740" spans="1:6" x14ac:dyDescent="0.25">
      <c r="A740" s="11" t="s">
        <v>12</v>
      </c>
      <c r="B740" s="7" t="s">
        <v>13</v>
      </c>
      <c r="C740" s="8">
        <v>44095</v>
      </c>
      <c r="D740" s="7">
        <v>0</v>
      </c>
      <c r="E740" s="7">
        <v>100.77</v>
      </c>
      <c r="F740" s="12">
        <v>7803</v>
      </c>
    </row>
    <row r="741" spans="1:6" x14ac:dyDescent="0.25">
      <c r="A741" s="11" t="s">
        <v>12</v>
      </c>
      <c r="B741" s="7" t="s">
        <v>13</v>
      </c>
      <c r="C741" s="8">
        <v>44096</v>
      </c>
      <c r="D741" s="7">
        <v>0</v>
      </c>
      <c r="E741" s="7">
        <v>100.75</v>
      </c>
      <c r="F741" s="12">
        <v>9926</v>
      </c>
    </row>
    <row r="742" spans="1:6" x14ac:dyDescent="0.25">
      <c r="A742" s="11" t="s">
        <v>12</v>
      </c>
      <c r="B742" s="7" t="s">
        <v>13</v>
      </c>
      <c r="C742" s="8">
        <v>44097</v>
      </c>
      <c r="D742" s="7">
        <v>0</v>
      </c>
      <c r="E742" s="7">
        <v>100.82</v>
      </c>
      <c r="F742" s="12">
        <v>5169</v>
      </c>
    </row>
    <row r="743" spans="1:6" x14ac:dyDescent="0.25">
      <c r="A743" s="11" t="s">
        <v>12</v>
      </c>
      <c r="B743" s="7" t="s">
        <v>13</v>
      </c>
      <c r="C743" s="8">
        <v>44098</v>
      </c>
      <c r="D743" s="7">
        <v>0</v>
      </c>
      <c r="E743" s="7">
        <v>100.74</v>
      </c>
      <c r="F743" s="12">
        <v>12643</v>
      </c>
    </row>
    <row r="744" spans="1:6" x14ac:dyDescent="0.25">
      <c r="A744" s="11" t="s">
        <v>12</v>
      </c>
      <c r="B744" s="7" t="s">
        <v>13</v>
      </c>
      <c r="C744" s="8">
        <v>44099</v>
      </c>
      <c r="D744" s="7">
        <v>0</v>
      </c>
      <c r="E744" s="7">
        <v>100.75</v>
      </c>
      <c r="F744" s="12">
        <v>13112</v>
      </c>
    </row>
    <row r="745" spans="1:6" x14ac:dyDescent="0.25">
      <c r="A745" s="11" t="s">
        <v>12</v>
      </c>
      <c r="B745" s="7" t="s">
        <v>13</v>
      </c>
      <c r="C745" s="8">
        <v>44102</v>
      </c>
      <c r="D745" s="7">
        <v>0</v>
      </c>
      <c r="E745" s="7">
        <v>100.65</v>
      </c>
      <c r="F745" s="12">
        <v>30727</v>
      </c>
    </row>
    <row r="746" spans="1:6" x14ac:dyDescent="0.25">
      <c r="A746" s="11" t="s">
        <v>12</v>
      </c>
      <c r="B746" s="7" t="s">
        <v>13</v>
      </c>
      <c r="C746" s="8">
        <v>44103</v>
      </c>
      <c r="D746" s="7">
        <v>0</v>
      </c>
      <c r="E746" s="7">
        <v>100.74</v>
      </c>
      <c r="F746" s="12">
        <v>9778</v>
      </c>
    </row>
    <row r="747" spans="1:6" x14ac:dyDescent="0.25">
      <c r="A747" s="11" t="s">
        <v>12</v>
      </c>
      <c r="B747" s="7" t="s">
        <v>13</v>
      </c>
      <c r="C747" s="8">
        <v>44104</v>
      </c>
      <c r="D747" s="7">
        <v>0</v>
      </c>
      <c r="E747" s="7">
        <v>100.74</v>
      </c>
      <c r="F747" s="12">
        <v>7318</v>
      </c>
    </row>
    <row r="748" spans="1:6" x14ac:dyDescent="0.25">
      <c r="A748" s="11" t="s">
        <v>12</v>
      </c>
      <c r="B748" s="7" t="s">
        <v>13</v>
      </c>
      <c r="C748" s="8">
        <v>44105</v>
      </c>
      <c r="D748" s="7">
        <v>0</v>
      </c>
      <c r="E748" s="7">
        <v>100.66</v>
      </c>
      <c r="F748" s="12">
        <v>2523</v>
      </c>
    </row>
    <row r="749" spans="1:6" x14ac:dyDescent="0.25">
      <c r="A749" s="11" t="s">
        <v>12</v>
      </c>
      <c r="B749" s="7" t="s">
        <v>13</v>
      </c>
      <c r="C749" s="8">
        <v>44106</v>
      </c>
      <c r="D749" s="7">
        <v>0</v>
      </c>
      <c r="E749" s="7">
        <v>100.7</v>
      </c>
      <c r="F749" s="12">
        <v>14913</v>
      </c>
    </row>
    <row r="750" spans="1:6" x14ac:dyDescent="0.25">
      <c r="A750" s="11" t="s">
        <v>12</v>
      </c>
      <c r="B750" s="7" t="s">
        <v>13</v>
      </c>
      <c r="C750" s="8">
        <v>44109</v>
      </c>
      <c r="D750" s="7">
        <v>0</v>
      </c>
      <c r="E750" s="7">
        <v>100.67</v>
      </c>
      <c r="F750" s="12">
        <v>15117</v>
      </c>
    </row>
    <row r="751" spans="1:6" x14ac:dyDescent="0.25">
      <c r="A751" s="11" t="s">
        <v>12</v>
      </c>
      <c r="B751" s="7" t="s">
        <v>13</v>
      </c>
      <c r="C751" s="8">
        <v>44110</v>
      </c>
      <c r="D751" s="7">
        <v>0</v>
      </c>
      <c r="E751" s="7">
        <v>100.62</v>
      </c>
      <c r="F751" s="12">
        <v>13057</v>
      </c>
    </row>
    <row r="752" spans="1:6" x14ac:dyDescent="0.25">
      <c r="A752" s="11" t="s">
        <v>12</v>
      </c>
      <c r="B752" s="7" t="s">
        <v>13</v>
      </c>
      <c r="C752" s="8">
        <v>44111</v>
      </c>
      <c r="D752" s="7">
        <v>0</v>
      </c>
      <c r="E752" s="7">
        <v>100.68</v>
      </c>
      <c r="F752" s="12">
        <v>8311</v>
      </c>
    </row>
    <row r="753" spans="1:6" x14ac:dyDescent="0.25">
      <c r="A753" s="11" t="s">
        <v>12</v>
      </c>
      <c r="B753" s="7" t="s">
        <v>13</v>
      </c>
      <c r="C753" s="8">
        <v>44112</v>
      </c>
      <c r="D753" s="7">
        <v>0</v>
      </c>
      <c r="E753" s="7">
        <v>100.57</v>
      </c>
      <c r="F753" s="12">
        <v>18537</v>
      </c>
    </row>
    <row r="754" spans="1:6" x14ac:dyDescent="0.25">
      <c r="A754" s="11" t="s">
        <v>12</v>
      </c>
      <c r="B754" s="7" t="s">
        <v>13</v>
      </c>
      <c r="C754" s="8">
        <v>44113</v>
      </c>
      <c r="D754" s="7">
        <v>0</v>
      </c>
      <c r="E754" s="7">
        <v>100.6</v>
      </c>
      <c r="F754" s="12">
        <v>10599</v>
      </c>
    </row>
    <row r="755" spans="1:6" x14ac:dyDescent="0.25">
      <c r="A755" s="11" t="s">
        <v>12</v>
      </c>
      <c r="B755" s="7" t="s">
        <v>13</v>
      </c>
      <c r="C755" s="8">
        <v>44116</v>
      </c>
      <c r="D755" s="7">
        <v>0</v>
      </c>
      <c r="E755" s="7">
        <v>100.54</v>
      </c>
      <c r="F755" s="12">
        <v>66905</v>
      </c>
    </row>
    <row r="756" spans="1:6" x14ac:dyDescent="0.25">
      <c r="A756" s="11" t="s">
        <v>12</v>
      </c>
      <c r="B756" s="7" t="s">
        <v>13</v>
      </c>
      <c r="C756" s="8">
        <v>44117</v>
      </c>
      <c r="D756" s="7">
        <v>0</v>
      </c>
      <c r="E756" s="7">
        <v>100.49</v>
      </c>
      <c r="F756" s="12">
        <v>68110</v>
      </c>
    </row>
    <row r="757" spans="1:6" x14ac:dyDescent="0.25">
      <c r="A757" s="11" t="s">
        <v>12</v>
      </c>
      <c r="B757" s="7" t="s">
        <v>13</v>
      </c>
      <c r="C757" s="8">
        <v>44118</v>
      </c>
      <c r="D757" s="7">
        <v>0</v>
      </c>
      <c r="E757" s="7">
        <v>100.5</v>
      </c>
      <c r="F757" s="12">
        <v>25997</v>
      </c>
    </row>
    <row r="758" spans="1:6" x14ac:dyDescent="0.25">
      <c r="A758" s="11" t="s">
        <v>12</v>
      </c>
      <c r="B758" s="7" t="s">
        <v>13</v>
      </c>
      <c r="C758" s="8">
        <v>44119</v>
      </c>
      <c r="D758" s="7">
        <v>0</v>
      </c>
      <c r="E758" s="7">
        <v>100.49</v>
      </c>
      <c r="F758" s="12">
        <v>54366</v>
      </c>
    </row>
    <row r="759" spans="1:6" x14ac:dyDescent="0.25">
      <c r="A759" s="11" t="s">
        <v>12</v>
      </c>
      <c r="B759" s="7" t="s">
        <v>13</v>
      </c>
      <c r="C759" s="8">
        <v>44120</v>
      </c>
      <c r="D759" s="7">
        <v>0</v>
      </c>
      <c r="E759" s="7">
        <v>100.48</v>
      </c>
      <c r="F759" s="12">
        <v>73783</v>
      </c>
    </row>
    <row r="760" spans="1:6" x14ac:dyDescent="0.25">
      <c r="A760" s="11" t="s">
        <v>12</v>
      </c>
      <c r="B760" s="7" t="s">
        <v>13</v>
      </c>
      <c r="C760" s="8">
        <v>44123</v>
      </c>
      <c r="D760" s="7">
        <v>0</v>
      </c>
      <c r="E760" s="7">
        <v>100.45</v>
      </c>
      <c r="F760" s="12">
        <v>42047</v>
      </c>
    </row>
    <row r="761" spans="1:6" x14ac:dyDescent="0.25">
      <c r="A761" s="11" t="s">
        <v>12</v>
      </c>
      <c r="B761" s="7" t="s">
        <v>13</v>
      </c>
      <c r="C761" s="8">
        <v>44124</v>
      </c>
      <c r="D761" s="7">
        <v>0</v>
      </c>
      <c r="E761" s="7">
        <v>100.43</v>
      </c>
      <c r="F761" s="12">
        <v>31038</v>
      </c>
    </row>
    <row r="762" spans="1:6" ht="16.5" thickBot="1" x14ac:dyDescent="0.3">
      <c r="A762" s="13" t="s">
        <v>12</v>
      </c>
      <c r="B762" s="14" t="s">
        <v>13</v>
      </c>
      <c r="C762" s="15">
        <v>44125</v>
      </c>
      <c r="D762" s="14">
        <v>0</v>
      </c>
      <c r="E762" s="14">
        <v>100.42</v>
      </c>
      <c r="F762" s="16">
        <v>43939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0B33-599E-44EE-ADBA-9DD3A8C4F66B}">
  <dimension ref="A1:E509"/>
  <sheetViews>
    <sheetView workbookViewId="0">
      <selection activeCell="E13" sqref="E13"/>
    </sheetView>
  </sheetViews>
  <sheetFormatPr defaultColWidth="11" defaultRowHeight="15.75" x14ac:dyDescent="0.25"/>
  <cols>
    <col min="1" max="1" width="7.875" bestFit="1" customWidth="1"/>
    <col min="2" max="2" width="13" bestFit="1" customWidth="1"/>
    <col min="3" max="3" width="12.75" bestFit="1" customWidth="1"/>
    <col min="4" max="4" width="15.25" bestFit="1" customWidth="1"/>
    <col min="5" max="5" width="16.5" bestFit="1" customWidth="1"/>
  </cols>
  <sheetData>
    <row r="1" spans="1:4" ht="16.5" thickBot="1" x14ac:dyDescent="0.3">
      <c r="A1" s="47" t="s">
        <v>0</v>
      </c>
      <c r="B1" s="48" t="s">
        <v>1</v>
      </c>
      <c r="C1" s="48" t="s">
        <v>2</v>
      </c>
      <c r="D1" s="49" t="s">
        <v>5</v>
      </c>
    </row>
    <row r="2" spans="1:4" x14ac:dyDescent="0.25">
      <c r="A2" s="45">
        <v>43021</v>
      </c>
      <c r="B2" s="46">
        <v>290</v>
      </c>
      <c r="C2" s="6" t="s">
        <v>3</v>
      </c>
      <c r="D2" s="12">
        <f>IF(C2="Покупка",B2,-B2)</f>
        <v>290</v>
      </c>
    </row>
    <row r="3" spans="1:4" x14ac:dyDescent="0.25">
      <c r="A3" s="17">
        <v>43021</v>
      </c>
      <c r="B3" s="1">
        <v>90</v>
      </c>
      <c r="C3" s="6" t="s">
        <v>3</v>
      </c>
      <c r="D3" s="12">
        <f t="shared" ref="D3:D66" si="0">IF(C3="Покупка",B3,-B3)</f>
        <v>90</v>
      </c>
    </row>
    <row r="4" spans="1:4" x14ac:dyDescent="0.25">
      <c r="A4" s="17">
        <v>43026</v>
      </c>
      <c r="B4" s="1">
        <v>380</v>
      </c>
      <c r="C4" s="6" t="s">
        <v>3</v>
      </c>
      <c r="D4" s="12">
        <f t="shared" si="0"/>
        <v>380</v>
      </c>
    </row>
    <row r="5" spans="1:4" x14ac:dyDescent="0.25">
      <c r="A5" s="17">
        <v>43027</v>
      </c>
      <c r="B5" s="1">
        <v>570</v>
      </c>
      <c r="C5" s="6" t="s">
        <v>3</v>
      </c>
      <c r="D5" s="12">
        <f t="shared" si="0"/>
        <v>570</v>
      </c>
    </row>
    <row r="6" spans="1:4" x14ac:dyDescent="0.25">
      <c r="A6" s="17">
        <v>43028</v>
      </c>
      <c r="B6" s="1">
        <v>490</v>
      </c>
      <c r="C6" s="6" t="s">
        <v>4</v>
      </c>
      <c r="D6" s="12">
        <f t="shared" si="0"/>
        <v>-490</v>
      </c>
    </row>
    <row r="7" spans="1:4" x14ac:dyDescent="0.25">
      <c r="A7" s="17">
        <v>43028</v>
      </c>
      <c r="B7" s="1">
        <v>800</v>
      </c>
      <c r="C7" s="6" t="s">
        <v>4</v>
      </c>
      <c r="D7" s="12">
        <f t="shared" si="0"/>
        <v>-800</v>
      </c>
    </row>
    <row r="8" spans="1:4" x14ac:dyDescent="0.25">
      <c r="A8" s="17">
        <v>43028</v>
      </c>
      <c r="B8" s="1">
        <v>260</v>
      </c>
      <c r="C8" s="6" t="s">
        <v>3</v>
      </c>
      <c r="D8" s="12">
        <f t="shared" si="0"/>
        <v>260</v>
      </c>
    </row>
    <row r="9" spans="1:4" x14ac:dyDescent="0.25">
      <c r="A9" s="17">
        <v>43031</v>
      </c>
      <c r="B9" s="1">
        <v>230</v>
      </c>
      <c r="C9" s="6" t="s">
        <v>3</v>
      </c>
      <c r="D9" s="12">
        <f t="shared" si="0"/>
        <v>230</v>
      </c>
    </row>
    <row r="10" spans="1:4" x14ac:dyDescent="0.25">
      <c r="A10" s="17">
        <v>43032</v>
      </c>
      <c r="B10" s="1">
        <v>410</v>
      </c>
      <c r="C10" s="6" t="s">
        <v>3</v>
      </c>
      <c r="D10" s="12">
        <f t="shared" si="0"/>
        <v>410</v>
      </c>
    </row>
    <row r="11" spans="1:4" x14ac:dyDescent="0.25">
      <c r="A11" s="17">
        <v>43032</v>
      </c>
      <c r="B11" s="1">
        <v>390</v>
      </c>
      <c r="C11" s="6" t="s">
        <v>4</v>
      </c>
      <c r="D11" s="12">
        <f t="shared" si="0"/>
        <v>-390</v>
      </c>
    </row>
    <row r="12" spans="1:4" x14ac:dyDescent="0.25">
      <c r="A12" s="17">
        <v>43035</v>
      </c>
      <c r="B12" s="1">
        <v>90</v>
      </c>
      <c r="C12" s="6" t="s">
        <v>3</v>
      </c>
      <c r="D12" s="12">
        <f t="shared" si="0"/>
        <v>90</v>
      </c>
    </row>
    <row r="13" spans="1:4" x14ac:dyDescent="0.25">
      <c r="A13" s="17">
        <v>43035</v>
      </c>
      <c r="B13" s="1">
        <v>100</v>
      </c>
      <c r="C13" s="6" t="s">
        <v>4</v>
      </c>
      <c r="D13" s="12">
        <f t="shared" si="0"/>
        <v>-100</v>
      </c>
    </row>
    <row r="14" spans="1:4" x14ac:dyDescent="0.25">
      <c r="A14" s="17">
        <v>43041</v>
      </c>
      <c r="B14" s="1">
        <v>700</v>
      </c>
      <c r="C14" s="6" t="s">
        <v>3</v>
      </c>
      <c r="D14" s="12">
        <f t="shared" si="0"/>
        <v>700</v>
      </c>
    </row>
    <row r="15" spans="1:4" x14ac:dyDescent="0.25">
      <c r="A15" s="17">
        <v>43042</v>
      </c>
      <c r="B15" s="1">
        <v>330</v>
      </c>
      <c r="C15" s="6" t="s">
        <v>4</v>
      </c>
      <c r="D15" s="12">
        <f t="shared" si="0"/>
        <v>-330</v>
      </c>
    </row>
    <row r="16" spans="1:4" x14ac:dyDescent="0.25">
      <c r="A16" s="17">
        <v>43042</v>
      </c>
      <c r="B16" s="1">
        <v>470</v>
      </c>
      <c r="C16" s="6" t="s">
        <v>4</v>
      </c>
      <c r="D16" s="12">
        <f t="shared" si="0"/>
        <v>-470</v>
      </c>
    </row>
    <row r="17" spans="1:4" x14ac:dyDescent="0.25">
      <c r="A17" s="17">
        <v>43046</v>
      </c>
      <c r="B17" s="1">
        <v>150</v>
      </c>
      <c r="C17" s="6" t="s">
        <v>3</v>
      </c>
      <c r="D17" s="12">
        <f t="shared" si="0"/>
        <v>150</v>
      </c>
    </row>
    <row r="18" spans="1:4" x14ac:dyDescent="0.25">
      <c r="A18" s="17">
        <v>43046</v>
      </c>
      <c r="B18" s="1">
        <v>90</v>
      </c>
      <c r="C18" s="6" t="s">
        <v>3</v>
      </c>
      <c r="D18" s="12">
        <f t="shared" si="0"/>
        <v>90</v>
      </c>
    </row>
    <row r="19" spans="1:4" x14ac:dyDescent="0.25">
      <c r="A19" s="17">
        <v>43049</v>
      </c>
      <c r="B19" s="1">
        <v>30</v>
      </c>
      <c r="C19" s="6" t="s">
        <v>3</v>
      </c>
      <c r="D19" s="12">
        <f t="shared" si="0"/>
        <v>30</v>
      </c>
    </row>
    <row r="20" spans="1:4" x14ac:dyDescent="0.25">
      <c r="A20" s="17">
        <v>43049</v>
      </c>
      <c r="B20" s="1">
        <v>250</v>
      </c>
      <c r="C20" s="6" t="s">
        <v>3</v>
      </c>
      <c r="D20" s="12">
        <f t="shared" si="0"/>
        <v>250</v>
      </c>
    </row>
    <row r="21" spans="1:4" x14ac:dyDescent="0.25">
      <c r="A21" s="17">
        <v>43049</v>
      </c>
      <c r="B21" s="1">
        <v>700</v>
      </c>
      <c r="C21" s="6" t="s">
        <v>3</v>
      </c>
      <c r="D21" s="12">
        <f t="shared" si="0"/>
        <v>700</v>
      </c>
    </row>
    <row r="22" spans="1:4" x14ac:dyDescent="0.25">
      <c r="A22" s="17">
        <v>43053</v>
      </c>
      <c r="B22" s="1">
        <v>620</v>
      </c>
      <c r="C22" s="6" t="s">
        <v>4</v>
      </c>
      <c r="D22" s="12">
        <f t="shared" si="0"/>
        <v>-620</v>
      </c>
    </row>
    <row r="23" spans="1:4" x14ac:dyDescent="0.25">
      <c r="A23" s="17">
        <v>43055</v>
      </c>
      <c r="B23" s="1">
        <v>920</v>
      </c>
      <c r="C23" s="6" t="s">
        <v>4</v>
      </c>
      <c r="D23" s="12">
        <f t="shared" si="0"/>
        <v>-920</v>
      </c>
    </row>
    <row r="24" spans="1:4" x14ac:dyDescent="0.25">
      <c r="A24" s="17">
        <v>43056</v>
      </c>
      <c r="B24" s="1">
        <v>80</v>
      </c>
      <c r="C24" s="6" t="s">
        <v>4</v>
      </c>
      <c r="D24" s="12">
        <f t="shared" si="0"/>
        <v>-80</v>
      </c>
    </row>
    <row r="25" spans="1:4" x14ac:dyDescent="0.25">
      <c r="A25" s="17">
        <v>43056</v>
      </c>
      <c r="B25" s="1">
        <v>330</v>
      </c>
      <c r="C25" s="6" t="s">
        <v>3</v>
      </c>
      <c r="D25" s="12">
        <f t="shared" si="0"/>
        <v>330</v>
      </c>
    </row>
    <row r="26" spans="1:4" x14ac:dyDescent="0.25">
      <c r="A26" s="17">
        <v>43061</v>
      </c>
      <c r="B26" s="1">
        <v>550</v>
      </c>
      <c r="C26" s="6" t="s">
        <v>3</v>
      </c>
      <c r="D26" s="12">
        <f t="shared" si="0"/>
        <v>550</v>
      </c>
    </row>
    <row r="27" spans="1:4" x14ac:dyDescent="0.25">
      <c r="A27" s="17">
        <v>43069</v>
      </c>
      <c r="B27" s="1">
        <v>740</v>
      </c>
      <c r="C27" s="6" t="s">
        <v>3</v>
      </c>
      <c r="D27" s="12">
        <f t="shared" si="0"/>
        <v>740</v>
      </c>
    </row>
    <row r="28" spans="1:4" x14ac:dyDescent="0.25">
      <c r="A28" s="17">
        <v>43070</v>
      </c>
      <c r="B28" s="1">
        <v>1110</v>
      </c>
      <c r="C28" s="6" t="s">
        <v>4</v>
      </c>
      <c r="D28" s="12">
        <f t="shared" si="0"/>
        <v>-1110</v>
      </c>
    </row>
    <row r="29" spans="1:4" x14ac:dyDescent="0.25">
      <c r="A29" s="17">
        <v>43073</v>
      </c>
      <c r="B29" s="1">
        <v>520</v>
      </c>
      <c r="C29" s="6" t="s">
        <v>4</v>
      </c>
      <c r="D29" s="12">
        <f t="shared" si="0"/>
        <v>-520</v>
      </c>
    </row>
    <row r="30" spans="1:4" x14ac:dyDescent="0.25">
      <c r="A30" s="17">
        <v>43077</v>
      </c>
      <c r="B30" s="1">
        <v>30</v>
      </c>
      <c r="C30" s="6" t="s">
        <v>4</v>
      </c>
      <c r="D30" s="12">
        <f t="shared" si="0"/>
        <v>-30</v>
      </c>
    </row>
    <row r="31" spans="1:4" x14ac:dyDescent="0.25">
      <c r="A31" s="17">
        <v>43077</v>
      </c>
      <c r="B31" s="1">
        <v>610</v>
      </c>
      <c r="C31" s="6" t="s">
        <v>3</v>
      </c>
      <c r="D31" s="12">
        <f t="shared" si="0"/>
        <v>610</v>
      </c>
    </row>
    <row r="32" spans="1:4" x14ac:dyDescent="0.25">
      <c r="A32" s="17">
        <v>43077</v>
      </c>
      <c r="B32" s="1">
        <v>460</v>
      </c>
      <c r="C32" s="6" t="s">
        <v>4</v>
      </c>
      <c r="D32" s="12">
        <f t="shared" si="0"/>
        <v>-460</v>
      </c>
    </row>
    <row r="33" spans="1:4" x14ac:dyDescent="0.25">
      <c r="A33" s="17">
        <v>43077</v>
      </c>
      <c r="B33" s="1">
        <v>570</v>
      </c>
      <c r="C33" s="6" t="s">
        <v>3</v>
      </c>
      <c r="D33" s="12">
        <f t="shared" si="0"/>
        <v>570</v>
      </c>
    </row>
    <row r="34" spans="1:4" x14ac:dyDescent="0.25">
      <c r="A34" s="17">
        <v>43080</v>
      </c>
      <c r="B34" s="1">
        <v>60</v>
      </c>
      <c r="C34" s="6" t="s">
        <v>3</v>
      </c>
      <c r="D34" s="12">
        <f t="shared" si="0"/>
        <v>60</v>
      </c>
    </row>
    <row r="35" spans="1:4" x14ac:dyDescent="0.25">
      <c r="A35" s="17">
        <v>43081</v>
      </c>
      <c r="B35" s="1">
        <v>320</v>
      </c>
      <c r="C35" s="6" t="s">
        <v>4</v>
      </c>
      <c r="D35" s="12">
        <f t="shared" si="0"/>
        <v>-320</v>
      </c>
    </row>
    <row r="36" spans="1:4" x14ac:dyDescent="0.25">
      <c r="A36" s="17">
        <v>43083</v>
      </c>
      <c r="B36" s="1">
        <v>410</v>
      </c>
      <c r="C36" s="6" t="s">
        <v>3</v>
      </c>
      <c r="D36" s="12">
        <f t="shared" si="0"/>
        <v>410</v>
      </c>
    </row>
    <row r="37" spans="1:4" x14ac:dyDescent="0.25">
      <c r="A37" s="17">
        <v>43084</v>
      </c>
      <c r="B37" s="1">
        <v>640</v>
      </c>
      <c r="C37" s="6" t="s">
        <v>4</v>
      </c>
      <c r="D37" s="12">
        <f t="shared" si="0"/>
        <v>-640</v>
      </c>
    </row>
    <row r="38" spans="1:4" x14ac:dyDescent="0.25">
      <c r="A38" s="17">
        <v>43091</v>
      </c>
      <c r="B38" s="1">
        <v>510</v>
      </c>
      <c r="C38" s="6" t="s">
        <v>3</v>
      </c>
      <c r="D38" s="12">
        <f t="shared" si="0"/>
        <v>510</v>
      </c>
    </row>
    <row r="39" spans="1:4" x14ac:dyDescent="0.25">
      <c r="A39" s="17">
        <v>43095</v>
      </c>
      <c r="B39" s="1">
        <v>40</v>
      </c>
      <c r="C39" s="6" t="s">
        <v>3</v>
      </c>
      <c r="D39" s="12">
        <f t="shared" si="0"/>
        <v>40</v>
      </c>
    </row>
    <row r="40" spans="1:4" x14ac:dyDescent="0.25">
      <c r="A40" s="17">
        <v>43098</v>
      </c>
      <c r="B40" s="1">
        <v>750</v>
      </c>
      <c r="C40" s="6" t="s">
        <v>4</v>
      </c>
      <c r="D40" s="12">
        <f t="shared" si="0"/>
        <v>-750</v>
      </c>
    </row>
    <row r="41" spans="1:4" x14ac:dyDescent="0.25">
      <c r="A41" s="17">
        <v>43098</v>
      </c>
      <c r="B41" s="1">
        <v>220</v>
      </c>
      <c r="C41" s="6" t="s">
        <v>3</v>
      </c>
      <c r="D41" s="12">
        <f t="shared" si="0"/>
        <v>220</v>
      </c>
    </row>
    <row r="42" spans="1:4" x14ac:dyDescent="0.25">
      <c r="A42" s="17">
        <v>43098</v>
      </c>
      <c r="B42" s="1">
        <v>170</v>
      </c>
      <c r="C42" s="6" t="s">
        <v>4</v>
      </c>
      <c r="D42" s="12">
        <f t="shared" si="0"/>
        <v>-170</v>
      </c>
    </row>
    <row r="43" spans="1:4" x14ac:dyDescent="0.25">
      <c r="A43" s="17">
        <v>43103</v>
      </c>
      <c r="B43" s="1">
        <v>540</v>
      </c>
      <c r="C43" s="6" t="s">
        <v>3</v>
      </c>
      <c r="D43" s="12">
        <f t="shared" si="0"/>
        <v>540</v>
      </c>
    </row>
    <row r="44" spans="1:4" x14ac:dyDescent="0.25">
      <c r="A44" s="17">
        <v>43105</v>
      </c>
      <c r="B44" s="1">
        <v>620</v>
      </c>
      <c r="C44" s="6" t="s">
        <v>4</v>
      </c>
      <c r="D44" s="12">
        <f t="shared" si="0"/>
        <v>-620</v>
      </c>
    </row>
    <row r="45" spans="1:4" x14ac:dyDescent="0.25">
      <c r="A45" s="17">
        <v>43112</v>
      </c>
      <c r="B45" s="1">
        <v>50</v>
      </c>
      <c r="C45" s="6" t="s">
        <v>3</v>
      </c>
      <c r="D45" s="12">
        <f t="shared" si="0"/>
        <v>50</v>
      </c>
    </row>
    <row r="46" spans="1:4" x14ac:dyDescent="0.25">
      <c r="A46" s="17">
        <v>43112</v>
      </c>
      <c r="B46" s="1">
        <v>50</v>
      </c>
      <c r="C46" s="6" t="s">
        <v>3</v>
      </c>
      <c r="D46" s="12">
        <f t="shared" si="0"/>
        <v>50</v>
      </c>
    </row>
    <row r="47" spans="1:4" x14ac:dyDescent="0.25">
      <c r="A47" s="17">
        <v>43112</v>
      </c>
      <c r="B47" s="1">
        <v>360</v>
      </c>
      <c r="C47" s="6" t="s">
        <v>3</v>
      </c>
      <c r="D47" s="12">
        <f t="shared" si="0"/>
        <v>360</v>
      </c>
    </row>
    <row r="48" spans="1:4" x14ac:dyDescent="0.25">
      <c r="A48" s="17">
        <v>43123</v>
      </c>
      <c r="B48" s="1">
        <v>290</v>
      </c>
      <c r="C48" s="6" t="s">
        <v>4</v>
      </c>
      <c r="D48" s="12">
        <f t="shared" si="0"/>
        <v>-290</v>
      </c>
    </row>
    <row r="49" spans="1:4" x14ac:dyDescent="0.25">
      <c r="A49" s="17">
        <v>43124</v>
      </c>
      <c r="B49" s="1">
        <v>390</v>
      </c>
      <c r="C49" s="6" t="s">
        <v>3</v>
      </c>
      <c r="D49" s="12">
        <f t="shared" si="0"/>
        <v>390</v>
      </c>
    </row>
    <row r="50" spans="1:4" x14ac:dyDescent="0.25">
      <c r="A50" s="17">
        <v>43125</v>
      </c>
      <c r="B50" s="1">
        <v>200</v>
      </c>
      <c r="C50" s="6" t="s">
        <v>3</v>
      </c>
      <c r="D50" s="12">
        <f t="shared" si="0"/>
        <v>200</v>
      </c>
    </row>
    <row r="51" spans="1:4" x14ac:dyDescent="0.25">
      <c r="A51" s="17">
        <v>43126</v>
      </c>
      <c r="B51" s="1">
        <v>750</v>
      </c>
      <c r="C51" s="6" t="s">
        <v>4</v>
      </c>
      <c r="D51" s="12">
        <f t="shared" si="0"/>
        <v>-750</v>
      </c>
    </row>
    <row r="52" spans="1:4" x14ac:dyDescent="0.25">
      <c r="A52" s="17">
        <v>43132</v>
      </c>
      <c r="B52" s="1">
        <v>450</v>
      </c>
      <c r="C52" s="6" t="s">
        <v>3</v>
      </c>
      <c r="D52" s="12">
        <f t="shared" si="0"/>
        <v>450</v>
      </c>
    </row>
    <row r="53" spans="1:4" x14ac:dyDescent="0.25">
      <c r="A53" s="17">
        <v>43140</v>
      </c>
      <c r="B53" s="1">
        <v>390</v>
      </c>
      <c r="C53" s="6" t="s">
        <v>4</v>
      </c>
      <c r="D53" s="12">
        <f t="shared" si="0"/>
        <v>-390</v>
      </c>
    </row>
    <row r="54" spans="1:4" x14ac:dyDescent="0.25">
      <c r="A54" s="17">
        <v>43140</v>
      </c>
      <c r="B54" s="1">
        <v>350</v>
      </c>
      <c r="C54" s="6" t="s">
        <v>3</v>
      </c>
      <c r="D54" s="12">
        <f t="shared" si="0"/>
        <v>350</v>
      </c>
    </row>
    <row r="55" spans="1:4" x14ac:dyDescent="0.25">
      <c r="A55" s="17">
        <v>43146</v>
      </c>
      <c r="B55" s="1">
        <v>220</v>
      </c>
      <c r="C55" s="6" t="s">
        <v>4</v>
      </c>
      <c r="D55" s="12">
        <f t="shared" si="0"/>
        <v>-220</v>
      </c>
    </row>
    <row r="56" spans="1:4" x14ac:dyDescent="0.25">
      <c r="A56" s="17">
        <v>43147</v>
      </c>
      <c r="B56" s="1">
        <v>30</v>
      </c>
      <c r="C56" s="6" t="s">
        <v>3</v>
      </c>
      <c r="D56" s="12">
        <f t="shared" si="0"/>
        <v>30</v>
      </c>
    </row>
    <row r="57" spans="1:4" x14ac:dyDescent="0.25">
      <c r="A57" s="17">
        <v>43152</v>
      </c>
      <c r="B57" s="1">
        <v>80</v>
      </c>
      <c r="C57" s="6" t="s">
        <v>3</v>
      </c>
      <c r="D57" s="12">
        <f t="shared" si="0"/>
        <v>80</v>
      </c>
    </row>
    <row r="58" spans="1:4" x14ac:dyDescent="0.25">
      <c r="A58" s="17">
        <v>43153</v>
      </c>
      <c r="B58" s="1">
        <v>90</v>
      </c>
      <c r="C58" s="6" t="s">
        <v>4</v>
      </c>
      <c r="D58" s="12">
        <f t="shared" si="0"/>
        <v>-90</v>
      </c>
    </row>
    <row r="59" spans="1:4" x14ac:dyDescent="0.25">
      <c r="A59" s="17">
        <v>43161</v>
      </c>
      <c r="B59" s="1">
        <v>360</v>
      </c>
      <c r="C59" s="6" t="s">
        <v>3</v>
      </c>
      <c r="D59" s="12">
        <f t="shared" si="0"/>
        <v>360</v>
      </c>
    </row>
    <row r="60" spans="1:4" x14ac:dyDescent="0.25">
      <c r="A60" s="17">
        <v>43161</v>
      </c>
      <c r="B60" s="1">
        <v>600</v>
      </c>
      <c r="C60" s="6" t="s">
        <v>3</v>
      </c>
      <c r="D60" s="12">
        <f t="shared" si="0"/>
        <v>600</v>
      </c>
    </row>
    <row r="61" spans="1:4" x14ac:dyDescent="0.25">
      <c r="A61" s="17">
        <v>43164</v>
      </c>
      <c r="B61" s="1">
        <v>660</v>
      </c>
      <c r="C61" s="6" t="s">
        <v>4</v>
      </c>
      <c r="D61" s="12">
        <f t="shared" si="0"/>
        <v>-660</v>
      </c>
    </row>
    <row r="62" spans="1:4" x14ac:dyDescent="0.25">
      <c r="A62" s="17">
        <v>43164</v>
      </c>
      <c r="B62" s="1">
        <v>230</v>
      </c>
      <c r="C62" s="6" t="s">
        <v>3</v>
      </c>
      <c r="D62" s="12">
        <f t="shared" si="0"/>
        <v>230</v>
      </c>
    </row>
    <row r="63" spans="1:4" x14ac:dyDescent="0.25">
      <c r="A63" s="17">
        <v>43166</v>
      </c>
      <c r="B63" s="1">
        <v>570</v>
      </c>
      <c r="C63" s="6" t="s">
        <v>3</v>
      </c>
      <c r="D63" s="12">
        <f t="shared" si="0"/>
        <v>570</v>
      </c>
    </row>
    <row r="64" spans="1:4" x14ac:dyDescent="0.25">
      <c r="A64" s="17">
        <v>43166</v>
      </c>
      <c r="B64" s="1">
        <v>1000</v>
      </c>
      <c r="C64" s="6" t="s">
        <v>4</v>
      </c>
      <c r="D64" s="12">
        <f t="shared" si="0"/>
        <v>-1000</v>
      </c>
    </row>
    <row r="65" spans="1:4" x14ac:dyDescent="0.25">
      <c r="A65" s="17">
        <v>43166</v>
      </c>
      <c r="B65" s="1">
        <v>200</v>
      </c>
      <c r="C65" s="6" t="s">
        <v>3</v>
      </c>
      <c r="D65" s="12">
        <f t="shared" si="0"/>
        <v>200</v>
      </c>
    </row>
    <row r="66" spans="1:4" x14ac:dyDescent="0.25">
      <c r="A66" s="17">
        <v>43168</v>
      </c>
      <c r="B66" s="1">
        <v>320</v>
      </c>
      <c r="C66" s="6" t="s">
        <v>3</v>
      </c>
      <c r="D66" s="12">
        <f t="shared" si="0"/>
        <v>320</v>
      </c>
    </row>
    <row r="67" spans="1:4" x14ac:dyDescent="0.25">
      <c r="A67" s="17">
        <v>43168</v>
      </c>
      <c r="B67" s="1">
        <v>230</v>
      </c>
      <c r="C67" s="6" t="s">
        <v>4</v>
      </c>
      <c r="D67" s="12">
        <f t="shared" ref="D67:D130" si="1">IF(C67="Покупка",B67,-B67)</f>
        <v>-230</v>
      </c>
    </row>
    <row r="68" spans="1:4" x14ac:dyDescent="0.25">
      <c r="A68" s="17">
        <v>43168</v>
      </c>
      <c r="B68" s="1">
        <v>110</v>
      </c>
      <c r="C68" s="6" t="s">
        <v>3</v>
      </c>
      <c r="D68" s="12">
        <f t="shared" si="1"/>
        <v>110</v>
      </c>
    </row>
    <row r="69" spans="1:4" x14ac:dyDescent="0.25">
      <c r="A69" s="17">
        <v>43172</v>
      </c>
      <c r="B69" s="1">
        <v>500</v>
      </c>
      <c r="C69" s="6" t="s">
        <v>4</v>
      </c>
      <c r="D69" s="12">
        <f t="shared" si="1"/>
        <v>-500</v>
      </c>
    </row>
    <row r="70" spans="1:4" x14ac:dyDescent="0.25">
      <c r="A70" s="17">
        <v>43173</v>
      </c>
      <c r="B70" s="1">
        <v>500</v>
      </c>
      <c r="C70" s="6" t="s">
        <v>3</v>
      </c>
      <c r="D70" s="12">
        <f t="shared" si="1"/>
        <v>500</v>
      </c>
    </row>
    <row r="71" spans="1:4" x14ac:dyDescent="0.25">
      <c r="A71" s="17">
        <v>43174</v>
      </c>
      <c r="B71" s="1">
        <v>40</v>
      </c>
      <c r="C71" s="6" t="s">
        <v>4</v>
      </c>
      <c r="D71" s="12">
        <f t="shared" si="1"/>
        <v>-40</v>
      </c>
    </row>
    <row r="72" spans="1:4" x14ac:dyDescent="0.25">
      <c r="A72" s="17">
        <v>43174</v>
      </c>
      <c r="B72" s="1">
        <v>120</v>
      </c>
      <c r="C72" s="6" t="s">
        <v>4</v>
      </c>
      <c r="D72" s="12">
        <f t="shared" si="1"/>
        <v>-120</v>
      </c>
    </row>
    <row r="73" spans="1:4" x14ac:dyDescent="0.25">
      <c r="A73" s="17">
        <v>43175</v>
      </c>
      <c r="B73" s="1">
        <v>580</v>
      </c>
      <c r="C73" s="6" t="s">
        <v>3</v>
      </c>
      <c r="D73" s="12">
        <f t="shared" si="1"/>
        <v>580</v>
      </c>
    </row>
    <row r="74" spans="1:4" x14ac:dyDescent="0.25">
      <c r="A74" s="17">
        <v>43175</v>
      </c>
      <c r="B74" s="1">
        <v>290</v>
      </c>
      <c r="C74" s="6" t="s">
        <v>4</v>
      </c>
      <c r="D74" s="12">
        <f t="shared" si="1"/>
        <v>-290</v>
      </c>
    </row>
    <row r="75" spans="1:4" x14ac:dyDescent="0.25">
      <c r="A75" s="17">
        <v>43178</v>
      </c>
      <c r="B75" s="1">
        <v>420</v>
      </c>
      <c r="C75" s="6" t="s">
        <v>3</v>
      </c>
      <c r="D75" s="12">
        <f t="shared" si="1"/>
        <v>420</v>
      </c>
    </row>
    <row r="76" spans="1:4" x14ac:dyDescent="0.25">
      <c r="A76" s="17">
        <v>43178</v>
      </c>
      <c r="B76" s="1">
        <v>710</v>
      </c>
      <c r="C76" s="6" t="s">
        <v>4</v>
      </c>
      <c r="D76" s="12">
        <f t="shared" si="1"/>
        <v>-710</v>
      </c>
    </row>
    <row r="77" spans="1:4" x14ac:dyDescent="0.25">
      <c r="A77" s="17">
        <v>43179</v>
      </c>
      <c r="B77" s="1">
        <v>380</v>
      </c>
      <c r="C77" s="6" t="s">
        <v>4</v>
      </c>
      <c r="D77" s="12">
        <f t="shared" si="1"/>
        <v>-380</v>
      </c>
    </row>
    <row r="78" spans="1:4" x14ac:dyDescent="0.25">
      <c r="A78" s="17">
        <v>43182</v>
      </c>
      <c r="B78" s="1">
        <v>130</v>
      </c>
      <c r="C78" s="6" t="s">
        <v>3</v>
      </c>
      <c r="D78" s="12">
        <f t="shared" si="1"/>
        <v>130</v>
      </c>
    </row>
    <row r="79" spans="1:4" x14ac:dyDescent="0.25">
      <c r="A79" s="17">
        <v>43182</v>
      </c>
      <c r="B79" s="1">
        <v>290</v>
      </c>
      <c r="C79" s="6" t="s">
        <v>3</v>
      </c>
      <c r="D79" s="12">
        <f t="shared" si="1"/>
        <v>290</v>
      </c>
    </row>
    <row r="80" spans="1:4" x14ac:dyDescent="0.25">
      <c r="A80" s="17">
        <v>43182</v>
      </c>
      <c r="B80" s="1">
        <v>590</v>
      </c>
      <c r="C80" s="6" t="s">
        <v>3</v>
      </c>
      <c r="D80" s="12">
        <f t="shared" si="1"/>
        <v>590</v>
      </c>
    </row>
    <row r="81" spans="1:4" x14ac:dyDescent="0.25">
      <c r="A81" s="17">
        <v>43182</v>
      </c>
      <c r="B81" s="1">
        <v>240</v>
      </c>
      <c r="C81" s="6" t="s">
        <v>4</v>
      </c>
      <c r="D81" s="12">
        <f t="shared" si="1"/>
        <v>-240</v>
      </c>
    </row>
    <row r="82" spans="1:4" x14ac:dyDescent="0.25">
      <c r="A82" s="17">
        <v>43187</v>
      </c>
      <c r="B82" s="1">
        <v>320</v>
      </c>
      <c r="C82" s="6" t="s">
        <v>4</v>
      </c>
      <c r="D82" s="12">
        <f t="shared" si="1"/>
        <v>-320</v>
      </c>
    </row>
    <row r="83" spans="1:4" x14ac:dyDescent="0.25">
      <c r="A83" s="17">
        <v>43188</v>
      </c>
      <c r="B83" s="1">
        <v>40</v>
      </c>
      <c r="C83" s="6" t="s">
        <v>4</v>
      </c>
      <c r="D83" s="12">
        <f t="shared" si="1"/>
        <v>-40</v>
      </c>
    </row>
    <row r="84" spans="1:4" x14ac:dyDescent="0.25">
      <c r="A84" s="17">
        <v>43189</v>
      </c>
      <c r="B84" s="1">
        <v>60</v>
      </c>
      <c r="C84" s="6" t="s">
        <v>4</v>
      </c>
      <c r="D84" s="12">
        <f t="shared" si="1"/>
        <v>-60</v>
      </c>
    </row>
    <row r="85" spans="1:4" x14ac:dyDescent="0.25">
      <c r="A85" s="17">
        <v>43189</v>
      </c>
      <c r="B85" s="1">
        <v>590</v>
      </c>
      <c r="C85" s="6" t="s">
        <v>3</v>
      </c>
      <c r="D85" s="12">
        <f t="shared" si="1"/>
        <v>590</v>
      </c>
    </row>
    <row r="86" spans="1:4" x14ac:dyDescent="0.25">
      <c r="A86" s="17">
        <v>43193</v>
      </c>
      <c r="B86" s="1">
        <v>570</v>
      </c>
      <c r="C86" s="6" t="s">
        <v>3</v>
      </c>
      <c r="D86" s="12">
        <f t="shared" si="1"/>
        <v>570</v>
      </c>
    </row>
    <row r="87" spans="1:4" x14ac:dyDescent="0.25">
      <c r="A87" s="17">
        <v>43193</v>
      </c>
      <c r="B87" s="1">
        <v>1000</v>
      </c>
      <c r="C87" s="6" t="s">
        <v>4</v>
      </c>
      <c r="D87" s="12">
        <f t="shared" si="1"/>
        <v>-1000</v>
      </c>
    </row>
    <row r="88" spans="1:4" x14ac:dyDescent="0.25">
      <c r="A88" s="17">
        <v>43196</v>
      </c>
      <c r="B88" s="1">
        <v>640</v>
      </c>
      <c r="C88" s="6" t="s">
        <v>3</v>
      </c>
      <c r="D88" s="12">
        <f t="shared" si="1"/>
        <v>640</v>
      </c>
    </row>
    <row r="89" spans="1:4" x14ac:dyDescent="0.25">
      <c r="A89" s="17">
        <v>43196</v>
      </c>
      <c r="B89" s="1">
        <v>640</v>
      </c>
      <c r="C89" s="6" t="s">
        <v>3</v>
      </c>
      <c r="D89" s="12">
        <f t="shared" si="1"/>
        <v>640</v>
      </c>
    </row>
    <row r="90" spans="1:4" x14ac:dyDescent="0.25">
      <c r="A90" s="17">
        <v>43200</v>
      </c>
      <c r="B90" s="1">
        <v>1680</v>
      </c>
      <c r="C90" s="6" t="s">
        <v>4</v>
      </c>
      <c r="D90" s="12">
        <f t="shared" si="1"/>
        <v>-1680</v>
      </c>
    </row>
    <row r="91" spans="1:4" x14ac:dyDescent="0.25">
      <c r="A91" s="17">
        <v>43202</v>
      </c>
      <c r="B91" s="1">
        <v>380</v>
      </c>
      <c r="C91" s="6" t="s">
        <v>3</v>
      </c>
      <c r="D91" s="12">
        <f t="shared" si="1"/>
        <v>380</v>
      </c>
    </row>
    <row r="92" spans="1:4" x14ac:dyDescent="0.25">
      <c r="A92" s="17">
        <v>43203</v>
      </c>
      <c r="B92" s="1">
        <v>190</v>
      </c>
      <c r="C92" s="6" t="s">
        <v>3</v>
      </c>
      <c r="D92" s="12">
        <f t="shared" si="1"/>
        <v>190</v>
      </c>
    </row>
    <row r="93" spans="1:4" x14ac:dyDescent="0.25">
      <c r="A93" s="17">
        <v>43203</v>
      </c>
      <c r="B93" s="1">
        <v>220</v>
      </c>
      <c r="C93" s="6" t="s">
        <v>3</v>
      </c>
      <c r="D93" s="12">
        <f t="shared" si="1"/>
        <v>220</v>
      </c>
    </row>
    <row r="94" spans="1:4" x14ac:dyDescent="0.25">
      <c r="A94" s="17">
        <v>43203</v>
      </c>
      <c r="B94" s="1">
        <v>50</v>
      </c>
      <c r="C94" s="6" t="s">
        <v>4</v>
      </c>
      <c r="D94" s="12">
        <f t="shared" si="1"/>
        <v>-50</v>
      </c>
    </row>
    <row r="95" spans="1:4" x14ac:dyDescent="0.25">
      <c r="A95" s="17">
        <v>43213</v>
      </c>
      <c r="B95" s="1">
        <v>470</v>
      </c>
      <c r="C95" s="6" t="s">
        <v>3</v>
      </c>
      <c r="D95" s="12">
        <f t="shared" si="1"/>
        <v>470</v>
      </c>
    </row>
    <row r="96" spans="1:4" x14ac:dyDescent="0.25">
      <c r="A96" s="17">
        <v>43215</v>
      </c>
      <c r="B96" s="1">
        <v>60</v>
      </c>
      <c r="C96" s="6" t="s">
        <v>3</v>
      </c>
      <c r="D96" s="12">
        <f t="shared" si="1"/>
        <v>60</v>
      </c>
    </row>
    <row r="97" spans="1:4" x14ac:dyDescent="0.25">
      <c r="A97" s="17">
        <v>43220</v>
      </c>
      <c r="B97" s="1">
        <v>740</v>
      </c>
      <c r="C97" s="6" t="s">
        <v>3</v>
      </c>
      <c r="D97" s="12">
        <f t="shared" si="1"/>
        <v>740</v>
      </c>
    </row>
    <row r="98" spans="1:4" x14ac:dyDescent="0.25">
      <c r="A98" s="17">
        <v>43220</v>
      </c>
      <c r="B98" s="1">
        <v>180</v>
      </c>
      <c r="C98" s="6" t="s">
        <v>3</v>
      </c>
      <c r="D98" s="12">
        <f t="shared" si="1"/>
        <v>180</v>
      </c>
    </row>
    <row r="99" spans="1:4" x14ac:dyDescent="0.25">
      <c r="A99" s="17">
        <v>43228</v>
      </c>
      <c r="B99" s="1">
        <v>2130</v>
      </c>
      <c r="C99" s="6" t="s">
        <v>4</v>
      </c>
      <c r="D99" s="12">
        <f t="shared" si="1"/>
        <v>-2130</v>
      </c>
    </row>
    <row r="100" spans="1:4" x14ac:dyDescent="0.25">
      <c r="A100" s="17">
        <v>43230</v>
      </c>
      <c r="B100" s="1">
        <v>310</v>
      </c>
      <c r="C100" s="6" t="s">
        <v>4</v>
      </c>
      <c r="D100" s="12">
        <f t="shared" si="1"/>
        <v>-310</v>
      </c>
    </row>
    <row r="101" spans="1:4" x14ac:dyDescent="0.25">
      <c r="A101" s="17">
        <v>43231</v>
      </c>
      <c r="B101" s="1">
        <v>530</v>
      </c>
      <c r="C101" s="6" t="s">
        <v>3</v>
      </c>
      <c r="D101" s="12">
        <f t="shared" si="1"/>
        <v>530</v>
      </c>
    </row>
    <row r="102" spans="1:4" x14ac:dyDescent="0.25">
      <c r="A102" s="17">
        <v>43231</v>
      </c>
      <c r="B102" s="1">
        <v>360</v>
      </c>
      <c r="C102" s="6" t="s">
        <v>3</v>
      </c>
      <c r="D102" s="12">
        <f t="shared" si="1"/>
        <v>360</v>
      </c>
    </row>
    <row r="103" spans="1:4" x14ac:dyDescent="0.25">
      <c r="A103" s="17">
        <v>43234</v>
      </c>
      <c r="B103" s="1">
        <v>420</v>
      </c>
      <c r="C103" s="6" t="s">
        <v>3</v>
      </c>
      <c r="D103" s="12">
        <f t="shared" si="1"/>
        <v>420</v>
      </c>
    </row>
    <row r="104" spans="1:4" x14ac:dyDescent="0.25">
      <c r="A104" s="17">
        <v>43234</v>
      </c>
      <c r="B104" s="1">
        <v>330</v>
      </c>
      <c r="C104" s="6" t="s">
        <v>4</v>
      </c>
      <c r="D104" s="12">
        <f t="shared" si="1"/>
        <v>-330</v>
      </c>
    </row>
    <row r="105" spans="1:4" x14ac:dyDescent="0.25">
      <c r="A105" s="17">
        <v>43238</v>
      </c>
      <c r="B105" s="1">
        <v>660</v>
      </c>
      <c r="C105" s="6" t="s">
        <v>4</v>
      </c>
      <c r="D105" s="12">
        <f t="shared" si="1"/>
        <v>-660</v>
      </c>
    </row>
    <row r="106" spans="1:4" x14ac:dyDescent="0.25">
      <c r="A106" s="17">
        <v>43238</v>
      </c>
      <c r="B106" s="1">
        <v>280</v>
      </c>
      <c r="C106" s="6" t="s">
        <v>3</v>
      </c>
      <c r="D106" s="12">
        <f t="shared" si="1"/>
        <v>280</v>
      </c>
    </row>
    <row r="107" spans="1:4" x14ac:dyDescent="0.25">
      <c r="A107" s="17">
        <v>43242</v>
      </c>
      <c r="B107" s="1">
        <v>40</v>
      </c>
      <c r="C107" s="6" t="s">
        <v>4</v>
      </c>
      <c r="D107" s="12">
        <f t="shared" si="1"/>
        <v>-40</v>
      </c>
    </row>
    <row r="108" spans="1:4" x14ac:dyDescent="0.25">
      <c r="A108" s="17">
        <v>43242</v>
      </c>
      <c r="B108" s="1">
        <v>90</v>
      </c>
      <c r="C108" s="6" t="s">
        <v>3</v>
      </c>
      <c r="D108" s="12">
        <f t="shared" si="1"/>
        <v>90</v>
      </c>
    </row>
    <row r="109" spans="1:4" x14ac:dyDescent="0.25">
      <c r="A109" s="17">
        <v>43244</v>
      </c>
      <c r="B109" s="1">
        <v>380</v>
      </c>
      <c r="C109" s="6" t="s">
        <v>3</v>
      </c>
      <c r="D109" s="12">
        <f t="shared" si="1"/>
        <v>380</v>
      </c>
    </row>
    <row r="110" spans="1:4" x14ac:dyDescent="0.25">
      <c r="A110" s="17">
        <v>43250</v>
      </c>
      <c r="B110" s="1">
        <v>400</v>
      </c>
      <c r="C110" s="6" t="s">
        <v>4</v>
      </c>
      <c r="D110" s="12">
        <f t="shared" si="1"/>
        <v>-400</v>
      </c>
    </row>
    <row r="111" spans="1:4" x14ac:dyDescent="0.25">
      <c r="A111" s="17">
        <v>43252</v>
      </c>
      <c r="B111" s="1">
        <v>680</v>
      </c>
      <c r="C111" s="6" t="s">
        <v>3</v>
      </c>
      <c r="D111" s="12">
        <f t="shared" si="1"/>
        <v>680</v>
      </c>
    </row>
    <row r="112" spans="1:4" x14ac:dyDescent="0.25">
      <c r="A112" s="17">
        <v>43252</v>
      </c>
      <c r="B112" s="1">
        <v>770</v>
      </c>
      <c r="C112" s="6" t="s">
        <v>4</v>
      </c>
      <c r="D112" s="12">
        <f t="shared" si="1"/>
        <v>-770</v>
      </c>
    </row>
    <row r="113" spans="1:4" x14ac:dyDescent="0.25">
      <c r="A113" s="17">
        <v>43262</v>
      </c>
      <c r="B113" s="1">
        <v>550</v>
      </c>
      <c r="C113" s="6" t="s">
        <v>4</v>
      </c>
      <c r="D113" s="12">
        <f t="shared" si="1"/>
        <v>-550</v>
      </c>
    </row>
    <row r="114" spans="1:4" x14ac:dyDescent="0.25">
      <c r="A114" s="17">
        <v>43262</v>
      </c>
      <c r="B114" s="1">
        <v>360</v>
      </c>
      <c r="C114" s="6" t="s">
        <v>3</v>
      </c>
      <c r="D114" s="12">
        <f t="shared" si="1"/>
        <v>360</v>
      </c>
    </row>
    <row r="115" spans="1:4" x14ac:dyDescent="0.25">
      <c r="A115" s="17">
        <v>43266</v>
      </c>
      <c r="B115" s="1">
        <v>450</v>
      </c>
      <c r="C115" s="6" t="s">
        <v>3</v>
      </c>
      <c r="D115" s="12">
        <f t="shared" si="1"/>
        <v>450</v>
      </c>
    </row>
    <row r="116" spans="1:4" x14ac:dyDescent="0.25">
      <c r="A116" s="17">
        <v>43269</v>
      </c>
      <c r="B116" s="1">
        <v>310</v>
      </c>
      <c r="C116" s="6" t="s">
        <v>3</v>
      </c>
      <c r="D116" s="12">
        <f t="shared" si="1"/>
        <v>310</v>
      </c>
    </row>
    <row r="117" spans="1:4" x14ac:dyDescent="0.25">
      <c r="A117" s="17">
        <v>43270</v>
      </c>
      <c r="B117" s="1">
        <v>1010</v>
      </c>
      <c r="C117" s="6" t="s">
        <v>4</v>
      </c>
      <c r="D117" s="12">
        <f t="shared" si="1"/>
        <v>-1010</v>
      </c>
    </row>
    <row r="118" spans="1:4" x14ac:dyDescent="0.25">
      <c r="A118" s="17">
        <v>43273</v>
      </c>
      <c r="B118" s="1">
        <v>400</v>
      </c>
      <c r="C118" s="6" t="s">
        <v>3</v>
      </c>
      <c r="D118" s="12">
        <f t="shared" si="1"/>
        <v>400</v>
      </c>
    </row>
    <row r="119" spans="1:4" x14ac:dyDescent="0.25">
      <c r="A119" s="17">
        <v>43273</v>
      </c>
      <c r="B119" s="1">
        <v>600</v>
      </c>
      <c r="C119" s="6" t="s">
        <v>3</v>
      </c>
      <c r="D119" s="12">
        <f t="shared" si="1"/>
        <v>600</v>
      </c>
    </row>
    <row r="120" spans="1:4" x14ac:dyDescent="0.25">
      <c r="A120" s="17">
        <v>43276</v>
      </c>
      <c r="B120" s="1">
        <v>170</v>
      </c>
      <c r="C120" s="6" t="s">
        <v>4</v>
      </c>
      <c r="D120" s="12">
        <f t="shared" si="1"/>
        <v>-170</v>
      </c>
    </row>
    <row r="121" spans="1:4" x14ac:dyDescent="0.25">
      <c r="A121" s="17">
        <v>43280</v>
      </c>
      <c r="B121" s="1">
        <v>410</v>
      </c>
      <c r="C121" s="6" t="s">
        <v>4</v>
      </c>
      <c r="D121" s="12">
        <f t="shared" si="1"/>
        <v>-410</v>
      </c>
    </row>
    <row r="122" spans="1:4" x14ac:dyDescent="0.25">
      <c r="A122" s="17">
        <v>43283</v>
      </c>
      <c r="B122" s="1">
        <v>380</v>
      </c>
      <c r="C122" s="6" t="s">
        <v>4</v>
      </c>
      <c r="D122" s="12">
        <f t="shared" si="1"/>
        <v>-380</v>
      </c>
    </row>
    <row r="123" spans="1:4" x14ac:dyDescent="0.25">
      <c r="A123" s="17">
        <v>43287</v>
      </c>
      <c r="B123" s="1">
        <v>440</v>
      </c>
      <c r="C123" s="6" t="s">
        <v>3</v>
      </c>
      <c r="D123" s="12">
        <f t="shared" si="1"/>
        <v>440</v>
      </c>
    </row>
    <row r="124" spans="1:4" x14ac:dyDescent="0.25">
      <c r="A124" s="17">
        <v>43294</v>
      </c>
      <c r="B124" s="1">
        <v>610</v>
      </c>
      <c r="C124" s="6" t="s">
        <v>4</v>
      </c>
      <c r="D124" s="12">
        <f t="shared" si="1"/>
        <v>-610</v>
      </c>
    </row>
    <row r="125" spans="1:4" x14ac:dyDescent="0.25">
      <c r="A125" s="17">
        <v>43294</v>
      </c>
      <c r="B125" s="1">
        <v>490</v>
      </c>
      <c r="C125" s="6" t="s">
        <v>3</v>
      </c>
      <c r="D125" s="12">
        <f t="shared" si="1"/>
        <v>490</v>
      </c>
    </row>
    <row r="126" spans="1:4" x14ac:dyDescent="0.25">
      <c r="A126" s="17">
        <v>43294</v>
      </c>
      <c r="B126" s="1">
        <v>210</v>
      </c>
      <c r="C126" s="6" t="s">
        <v>3</v>
      </c>
      <c r="D126" s="12">
        <f t="shared" si="1"/>
        <v>210</v>
      </c>
    </row>
    <row r="127" spans="1:4" x14ac:dyDescent="0.25">
      <c r="A127" s="17">
        <v>43299</v>
      </c>
      <c r="B127" s="1">
        <v>170</v>
      </c>
      <c r="C127" s="6" t="s">
        <v>3</v>
      </c>
      <c r="D127" s="12">
        <f t="shared" si="1"/>
        <v>170</v>
      </c>
    </row>
    <row r="128" spans="1:4" x14ac:dyDescent="0.25">
      <c r="A128" s="17">
        <v>43307</v>
      </c>
      <c r="B128" s="1">
        <v>600</v>
      </c>
      <c r="C128" s="6" t="s">
        <v>4</v>
      </c>
      <c r="D128" s="12">
        <f t="shared" si="1"/>
        <v>-600</v>
      </c>
    </row>
    <row r="129" spans="1:4" x14ac:dyDescent="0.25">
      <c r="A129" s="17">
        <v>43308</v>
      </c>
      <c r="B129" s="1">
        <v>100</v>
      </c>
      <c r="C129" s="6" t="s">
        <v>4</v>
      </c>
      <c r="D129" s="12">
        <f t="shared" si="1"/>
        <v>-100</v>
      </c>
    </row>
    <row r="130" spans="1:4" x14ac:dyDescent="0.25">
      <c r="A130" s="17">
        <v>43308</v>
      </c>
      <c r="B130" s="1">
        <v>710</v>
      </c>
      <c r="C130" s="6" t="s">
        <v>3</v>
      </c>
      <c r="D130" s="12">
        <f t="shared" si="1"/>
        <v>710</v>
      </c>
    </row>
    <row r="131" spans="1:4" x14ac:dyDescent="0.25">
      <c r="A131" s="17">
        <v>43311</v>
      </c>
      <c r="B131" s="1">
        <v>10</v>
      </c>
      <c r="C131" s="6" t="s">
        <v>4</v>
      </c>
      <c r="D131" s="12">
        <f t="shared" ref="D131:D194" si="2">IF(C131="Покупка",B131,-B131)</f>
        <v>-10</v>
      </c>
    </row>
    <row r="132" spans="1:4" x14ac:dyDescent="0.25">
      <c r="A132" s="17">
        <v>43313</v>
      </c>
      <c r="B132" s="1">
        <v>360</v>
      </c>
      <c r="C132" s="6" t="s">
        <v>3</v>
      </c>
      <c r="D132" s="12">
        <f t="shared" si="2"/>
        <v>360</v>
      </c>
    </row>
    <row r="133" spans="1:4" x14ac:dyDescent="0.25">
      <c r="A133" s="17">
        <v>43313</v>
      </c>
      <c r="B133" s="1">
        <v>540</v>
      </c>
      <c r="C133" s="6" t="s">
        <v>3</v>
      </c>
      <c r="D133" s="12">
        <f t="shared" si="2"/>
        <v>540</v>
      </c>
    </row>
    <row r="134" spans="1:4" x14ac:dyDescent="0.25">
      <c r="A134" s="17">
        <v>43314</v>
      </c>
      <c r="B134" s="1">
        <v>1370</v>
      </c>
      <c r="C134" s="6" t="s">
        <v>4</v>
      </c>
      <c r="D134" s="12">
        <f t="shared" si="2"/>
        <v>-1370</v>
      </c>
    </row>
    <row r="135" spans="1:4" x14ac:dyDescent="0.25">
      <c r="A135" s="17">
        <v>43314</v>
      </c>
      <c r="B135" s="1">
        <v>690</v>
      </c>
      <c r="C135" s="6" t="s">
        <v>3</v>
      </c>
      <c r="D135" s="12">
        <f t="shared" si="2"/>
        <v>690</v>
      </c>
    </row>
    <row r="136" spans="1:4" x14ac:dyDescent="0.25">
      <c r="A136" s="17">
        <v>43315</v>
      </c>
      <c r="B136" s="1">
        <v>810</v>
      </c>
      <c r="C136" s="6" t="s">
        <v>4</v>
      </c>
      <c r="D136" s="12">
        <f t="shared" si="2"/>
        <v>-810</v>
      </c>
    </row>
    <row r="137" spans="1:4" x14ac:dyDescent="0.25">
      <c r="A137" s="17">
        <v>43315</v>
      </c>
      <c r="B137" s="1">
        <v>100</v>
      </c>
      <c r="C137" s="6" t="s">
        <v>4</v>
      </c>
      <c r="D137" s="12">
        <f t="shared" si="2"/>
        <v>-100</v>
      </c>
    </row>
    <row r="138" spans="1:4" x14ac:dyDescent="0.25">
      <c r="A138" s="17">
        <v>43318</v>
      </c>
      <c r="B138" s="1">
        <v>60</v>
      </c>
      <c r="C138" s="6" t="s">
        <v>3</v>
      </c>
      <c r="D138" s="12">
        <f t="shared" si="2"/>
        <v>60</v>
      </c>
    </row>
    <row r="139" spans="1:4" x14ac:dyDescent="0.25">
      <c r="A139" s="17">
        <v>43319</v>
      </c>
      <c r="B139" s="1">
        <v>440</v>
      </c>
      <c r="C139" s="6" t="s">
        <v>3</v>
      </c>
      <c r="D139" s="12">
        <f t="shared" si="2"/>
        <v>440</v>
      </c>
    </row>
    <row r="140" spans="1:4" x14ac:dyDescent="0.25">
      <c r="A140" s="17">
        <v>43319</v>
      </c>
      <c r="B140" s="1">
        <v>600</v>
      </c>
      <c r="C140" s="6" t="s">
        <v>4</v>
      </c>
      <c r="D140" s="12">
        <f t="shared" si="2"/>
        <v>-600</v>
      </c>
    </row>
    <row r="141" spans="1:4" x14ac:dyDescent="0.25">
      <c r="A141" s="17">
        <v>43322</v>
      </c>
      <c r="B141" s="1">
        <v>530</v>
      </c>
      <c r="C141" s="6" t="s">
        <v>3</v>
      </c>
      <c r="D141" s="12">
        <f t="shared" si="2"/>
        <v>530</v>
      </c>
    </row>
    <row r="142" spans="1:4" x14ac:dyDescent="0.25">
      <c r="A142" s="17">
        <v>43326</v>
      </c>
      <c r="B142" s="1">
        <v>610</v>
      </c>
      <c r="C142" s="6" t="s">
        <v>3</v>
      </c>
      <c r="D142" s="12">
        <f t="shared" si="2"/>
        <v>610</v>
      </c>
    </row>
    <row r="143" spans="1:4" x14ac:dyDescent="0.25">
      <c r="A143" s="17">
        <v>43327</v>
      </c>
      <c r="B143" s="1">
        <v>1070</v>
      </c>
      <c r="C143" s="6" t="s">
        <v>4</v>
      </c>
      <c r="D143" s="12">
        <f t="shared" si="2"/>
        <v>-1070</v>
      </c>
    </row>
    <row r="144" spans="1:4" x14ac:dyDescent="0.25">
      <c r="A144" s="17">
        <v>43328</v>
      </c>
      <c r="B144" s="1">
        <v>190</v>
      </c>
      <c r="C144" s="6" t="s">
        <v>3</v>
      </c>
      <c r="D144" s="12">
        <f t="shared" si="2"/>
        <v>190</v>
      </c>
    </row>
    <row r="145" spans="1:4" x14ac:dyDescent="0.25">
      <c r="A145" s="17">
        <v>43329</v>
      </c>
      <c r="B145" s="1">
        <v>530</v>
      </c>
      <c r="C145" s="6" t="s">
        <v>3</v>
      </c>
      <c r="D145" s="12">
        <f t="shared" si="2"/>
        <v>530</v>
      </c>
    </row>
    <row r="146" spans="1:4" x14ac:dyDescent="0.25">
      <c r="A146" s="17">
        <v>43329</v>
      </c>
      <c r="B146" s="1">
        <v>460</v>
      </c>
      <c r="C146" s="6" t="s">
        <v>3</v>
      </c>
      <c r="D146" s="12">
        <f t="shared" si="2"/>
        <v>460</v>
      </c>
    </row>
    <row r="147" spans="1:4" x14ac:dyDescent="0.25">
      <c r="A147" s="17">
        <v>43329</v>
      </c>
      <c r="B147" s="1">
        <v>160</v>
      </c>
      <c r="C147" s="6" t="s">
        <v>3</v>
      </c>
      <c r="D147" s="12">
        <f t="shared" si="2"/>
        <v>160</v>
      </c>
    </row>
    <row r="148" spans="1:4" x14ac:dyDescent="0.25">
      <c r="A148" s="17">
        <v>43332</v>
      </c>
      <c r="B148" s="1">
        <v>1320</v>
      </c>
      <c r="C148" s="6" t="s">
        <v>4</v>
      </c>
      <c r="D148" s="12">
        <f t="shared" si="2"/>
        <v>-1320</v>
      </c>
    </row>
    <row r="149" spans="1:4" x14ac:dyDescent="0.25">
      <c r="A149" s="17">
        <v>43333</v>
      </c>
      <c r="B149" s="1">
        <v>340</v>
      </c>
      <c r="C149" s="6" t="s">
        <v>3</v>
      </c>
      <c r="D149" s="12">
        <f t="shared" si="2"/>
        <v>340</v>
      </c>
    </row>
    <row r="150" spans="1:4" x14ac:dyDescent="0.25">
      <c r="A150" s="17">
        <v>43334</v>
      </c>
      <c r="B150" s="1">
        <v>490</v>
      </c>
      <c r="C150" s="6" t="s">
        <v>4</v>
      </c>
      <c r="D150" s="12">
        <f t="shared" si="2"/>
        <v>-490</v>
      </c>
    </row>
    <row r="151" spans="1:4" x14ac:dyDescent="0.25">
      <c r="A151" s="17">
        <v>43340</v>
      </c>
      <c r="B151" s="1">
        <v>310</v>
      </c>
      <c r="C151" s="6" t="s">
        <v>3</v>
      </c>
      <c r="D151" s="12">
        <f t="shared" si="2"/>
        <v>310</v>
      </c>
    </row>
    <row r="152" spans="1:4" x14ac:dyDescent="0.25">
      <c r="A152" s="17">
        <v>43341</v>
      </c>
      <c r="B152" s="1">
        <v>110</v>
      </c>
      <c r="C152" s="6" t="s">
        <v>3</v>
      </c>
      <c r="D152" s="12">
        <f t="shared" si="2"/>
        <v>110</v>
      </c>
    </row>
    <row r="153" spans="1:4" x14ac:dyDescent="0.25">
      <c r="A153" s="17">
        <v>43343</v>
      </c>
      <c r="B153" s="1">
        <v>300</v>
      </c>
      <c r="C153" s="6" t="s">
        <v>4</v>
      </c>
      <c r="D153" s="12">
        <f t="shared" si="2"/>
        <v>-300</v>
      </c>
    </row>
    <row r="154" spans="1:4" x14ac:dyDescent="0.25">
      <c r="A154" s="17">
        <v>43346</v>
      </c>
      <c r="B154" s="1">
        <v>80</v>
      </c>
      <c r="C154" s="6" t="s">
        <v>3</v>
      </c>
      <c r="D154" s="12">
        <f t="shared" si="2"/>
        <v>80</v>
      </c>
    </row>
    <row r="155" spans="1:4" x14ac:dyDescent="0.25">
      <c r="A155" s="17">
        <v>43346</v>
      </c>
      <c r="B155" s="1">
        <v>270</v>
      </c>
      <c r="C155" s="6" t="s">
        <v>3</v>
      </c>
      <c r="D155" s="12">
        <f t="shared" si="2"/>
        <v>270</v>
      </c>
    </row>
    <row r="156" spans="1:4" x14ac:dyDescent="0.25">
      <c r="A156" s="17">
        <v>43346</v>
      </c>
      <c r="B156" s="1">
        <v>350</v>
      </c>
      <c r="C156" s="6" t="s">
        <v>3</v>
      </c>
      <c r="D156" s="12">
        <f t="shared" si="2"/>
        <v>350</v>
      </c>
    </row>
    <row r="157" spans="1:4" x14ac:dyDescent="0.25">
      <c r="A157" s="17">
        <v>43347</v>
      </c>
      <c r="B157" s="1">
        <v>580</v>
      </c>
      <c r="C157" s="6" t="s">
        <v>4</v>
      </c>
      <c r="D157" s="12">
        <f t="shared" si="2"/>
        <v>-580</v>
      </c>
    </row>
    <row r="158" spans="1:4" x14ac:dyDescent="0.25">
      <c r="A158" s="17">
        <v>43348</v>
      </c>
      <c r="B158" s="1">
        <v>500</v>
      </c>
      <c r="C158" s="6" t="s">
        <v>3</v>
      </c>
      <c r="D158" s="12">
        <f t="shared" si="2"/>
        <v>500</v>
      </c>
    </row>
    <row r="159" spans="1:4" x14ac:dyDescent="0.25">
      <c r="A159" s="17">
        <v>43349</v>
      </c>
      <c r="B159" s="1">
        <v>610</v>
      </c>
      <c r="C159" s="6" t="s">
        <v>3</v>
      </c>
      <c r="D159" s="12">
        <f t="shared" si="2"/>
        <v>610</v>
      </c>
    </row>
    <row r="160" spans="1:4" x14ac:dyDescent="0.25">
      <c r="A160" s="17">
        <v>43349</v>
      </c>
      <c r="B160" s="1">
        <v>1250</v>
      </c>
      <c r="C160" s="6" t="s">
        <v>4</v>
      </c>
      <c r="D160" s="12">
        <f t="shared" si="2"/>
        <v>-1250</v>
      </c>
    </row>
    <row r="161" spans="1:4" x14ac:dyDescent="0.25">
      <c r="A161" s="17">
        <v>43349</v>
      </c>
      <c r="B161" s="1">
        <v>640</v>
      </c>
      <c r="C161" s="6" t="s">
        <v>3</v>
      </c>
      <c r="D161" s="12">
        <f t="shared" si="2"/>
        <v>640</v>
      </c>
    </row>
    <row r="162" spans="1:4" x14ac:dyDescent="0.25">
      <c r="A162" s="17">
        <v>43350</v>
      </c>
      <c r="B162" s="1">
        <v>80</v>
      </c>
      <c r="C162" s="6" t="s">
        <v>3</v>
      </c>
      <c r="D162" s="12">
        <f t="shared" si="2"/>
        <v>80</v>
      </c>
    </row>
    <row r="163" spans="1:4" x14ac:dyDescent="0.25">
      <c r="A163" s="17">
        <v>43355</v>
      </c>
      <c r="B163" s="1">
        <v>690</v>
      </c>
      <c r="C163" s="6" t="s">
        <v>3</v>
      </c>
      <c r="D163" s="12">
        <f t="shared" si="2"/>
        <v>690</v>
      </c>
    </row>
    <row r="164" spans="1:4" x14ac:dyDescent="0.25">
      <c r="A164" s="17">
        <v>43357</v>
      </c>
      <c r="B164" s="1">
        <v>1060</v>
      </c>
      <c r="C164" s="6" t="s">
        <v>4</v>
      </c>
      <c r="D164" s="12">
        <f t="shared" si="2"/>
        <v>-1060</v>
      </c>
    </row>
    <row r="165" spans="1:4" x14ac:dyDescent="0.25">
      <c r="A165" s="17">
        <v>43360</v>
      </c>
      <c r="B165" s="1">
        <v>0</v>
      </c>
      <c r="C165" s="6" t="s">
        <v>3</v>
      </c>
      <c r="D165" s="12">
        <f t="shared" si="2"/>
        <v>0</v>
      </c>
    </row>
    <row r="166" spans="1:4" x14ac:dyDescent="0.25">
      <c r="A166" s="17">
        <v>43361</v>
      </c>
      <c r="B166" s="1">
        <v>400</v>
      </c>
      <c r="C166" s="6" t="s">
        <v>3</v>
      </c>
      <c r="D166" s="12">
        <f t="shared" si="2"/>
        <v>400</v>
      </c>
    </row>
    <row r="167" spans="1:4" x14ac:dyDescent="0.25">
      <c r="A167" s="17">
        <v>43364</v>
      </c>
      <c r="B167" s="1">
        <v>640</v>
      </c>
      <c r="C167" s="6" t="s">
        <v>3</v>
      </c>
      <c r="D167" s="12">
        <f t="shared" si="2"/>
        <v>640</v>
      </c>
    </row>
    <row r="168" spans="1:4" x14ac:dyDescent="0.25">
      <c r="A168" s="17">
        <v>43367</v>
      </c>
      <c r="B168" s="1">
        <v>1300</v>
      </c>
      <c r="C168" s="6" t="s">
        <v>4</v>
      </c>
      <c r="D168" s="12">
        <f t="shared" si="2"/>
        <v>-1300</v>
      </c>
    </row>
    <row r="169" spans="1:4" x14ac:dyDescent="0.25">
      <c r="A169" s="17">
        <v>43368</v>
      </c>
      <c r="B169" s="1">
        <v>60</v>
      </c>
      <c r="C169" s="6" t="s">
        <v>3</v>
      </c>
      <c r="D169" s="12">
        <f t="shared" si="2"/>
        <v>60</v>
      </c>
    </row>
    <row r="170" spans="1:4" x14ac:dyDescent="0.25">
      <c r="A170" s="17">
        <v>43371</v>
      </c>
      <c r="B170" s="1">
        <v>750</v>
      </c>
      <c r="C170" s="6" t="s">
        <v>3</v>
      </c>
      <c r="D170" s="12">
        <f t="shared" si="2"/>
        <v>750</v>
      </c>
    </row>
    <row r="171" spans="1:4" x14ac:dyDescent="0.25">
      <c r="A171" s="17">
        <v>43371</v>
      </c>
      <c r="B171" s="1">
        <v>430</v>
      </c>
      <c r="C171" s="6" t="s">
        <v>4</v>
      </c>
      <c r="D171" s="12">
        <f t="shared" si="2"/>
        <v>-430</v>
      </c>
    </row>
    <row r="172" spans="1:4" x14ac:dyDescent="0.25">
      <c r="A172" s="17">
        <v>43371</v>
      </c>
      <c r="B172" s="1">
        <v>530</v>
      </c>
      <c r="C172" s="6" t="s">
        <v>3</v>
      </c>
      <c r="D172" s="12">
        <f t="shared" si="2"/>
        <v>530</v>
      </c>
    </row>
    <row r="173" spans="1:4" x14ac:dyDescent="0.25">
      <c r="A173" s="17">
        <v>43378</v>
      </c>
      <c r="B173" s="1">
        <v>1120</v>
      </c>
      <c r="C173" s="6" t="s">
        <v>4</v>
      </c>
      <c r="D173" s="12">
        <f t="shared" si="2"/>
        <v>-1120</v>
      </c>
    </row>
    <row r="174" spans="1:4" x14ac:dyDescent="0.25">
      <c r="A174" s="17">
        <v>43378</v>
      </c>
      <c r="B174" s="1">
        <v>220</v>
      </c>
      <c r="C174" s="6" t="s">
        <v>3</v>
      </c>
      <c r="D174" s="12">
        <f t="shared" si="2"/>
        <v>220</v>
      </c>
    </row>
    <row r="175" spans="1:4" x14ac:dyDescent="0.25">
      <c r="A175" s="17">
        <v>43382</v>
      </c>
      <c r="B175" s="1">
        <v>50</v>
      </c>
      <c r="C175" s="6" t="s">
        <v>3</v>
      </c>
      <c r="D175" s="12">
        <f t="shared" si="2"/>
        <v>50</v>
      </c>
    </row>
    <row r="176" spans="1:4" x14ac:dyDescent="0.25">
      <c r="A176" s="17">
        <v>43383</v>
      </c>
      <c r="B176" s="1">
        <v>20</v>
      </c>
      <c r="C176" s="6" t="s">
        <v>4</v>
      </c>
      <c r="D176" s="12">
        <f t="shared" si="2"/>
        <v>-20</v>
      </c>
    </row>
    <row r="177" spans="1:4" x14ac:dyDescent="0.25">
      <c r="A177" s="17">
        <v>43384</v>
      </c>
      <c r="B177" s="1">
        <v>540</v>
      </c>
      <c r="C177" s="6" t="s">
        <v>3</v>
      </c>
      <c r="D177" s="12">
        <f t="shared" si="2"/>
        <v>540</v>
      </c>
    </row>
    <row r="178" spans="1:4" x14ac:dyDescent="0.25">
      <c r="A178" s="17">
        <v>43385</v>
      </c>
      <c r="B178" s="1">
        <v>540</v>
      </c>
      <c r="C178" s="6" t="s">
        <v>3</v>
      </c>
      <c r="D178" s="12">
        <f t="shared" si="2"/>
        <v>540</v>
      </c>
    </row>
    <row r="179" spans="1:4" x14ac:dyDescent="0.25">
      <c r="A179" s="17">
        <v>43385</v>
      </c>
      <c r="B179" s="1">
        <v>830</v>
      </c>
      <c r="C179" s="6" t="s">
        <v>4</v>
      </c>
      <c r="D179" s="12">
        <f t="shared" si="2"/>
        <v>-830</v>
      </c>
    </row>
    <row r="180" spans="1:4" x14ac:dyDescent="0.25">
      <c r="A180" s="17">
        <v>43385</v>
      </c>
      <c r="B180" s="1">
        <v>270</v>
      </c>
      <c r="C180" s="6" t="s">
        <v>3</v>
      </c>
      <c r="D180" s="12">
        <f t="shared" si="2"/>
        <v>270</v>
      </c>
    </row>
    <row r="181" spans="1:4" x14ac:dyDescent="0.25">
      <c r="A181" s="17">
        <v>43388</v>
      </c>
      <c r="B181" s="1">
        <v>80</v>
      </c>
      <c r="C181" s="6" t="s">
        <v>3</v>
      </c>
      <c r="D181" s="12">
        <f t="shared" si="2"/>
        <v>80</v>
      </c>
    </row>
    <row r="182" spans="1:4" x14ac:dyDescent="0.25">
      <c r="A182" s="17">
        <v>43392</v>
      </c>
      <c r="B182" s="1">
        <v>80</v>
      </c>
      <c r="C182" s="6" t="s">
        <v>3</v>
      </c>
      <c r="D182" s="12">
        <f t="shared" si="2"/>
        <v>80</v>
      </c>
    </row>
    <row r="183" spans="1:4" x14ac:dyDescent="0.25">
      <c r="A183" s="17">
        <v>43392</v>
      </c>
      <c r="B183" s="1">
        <v>720</v>
      </c>
      <c r="C183" s="6" t="s">
        <v>4</v>
      </c>
      <c r="D183" s="12">
        <f t="shared" si="2"/>
        <v>-720</v>
      </c>
    </row>
    <row r="184" spans="1:4" x14ac:dyDescent="0.25">
      <c r="A184" s="17">
        <v>43397</v>
      </c>
      <c r="B184" s="1">
        <v>370</v>
      </c>
      <c r="C184" s="6" t="s">
        <v>3</v>
      </c>
      <c r="D184" s="12">
        <f t="shared" si="2"/>
        <v>370</v>
      </c>
    </row>
    <row r="185" spans="1:4" x14ac:dyDescent="0.25">
      <c r="A185" s="17">
        <v>43399</v>
      </c>
      <c r="B185" s="1">
        <v>340</v>
      </c>
      <c r="C185" s="6" t="s">
        <v>4</v>
      </c>
      <c r="D185" s="12">
        <f t="shared" si="2"/>
        <v>-340</v>
      </c>
    </row>
    <row r="186" spans="1:4" x14ac:dyDescent="0.25">
      <c r="A186" s="17">
        <v>43402</v>
      </c>
      <c r="B186" s="1">
        <v>590</v>
      </c>
      <c r="C186" s="6" t="s">
        <v>3</v>
      </c>
      <c r="D186" s="12">
        <f t="shared" si="2"/>
        <v>590</v>
      </c>
    </row>
    <row r="187" spans="1:4" x14ac:dyDescent="0.25">
      <c r="A187" s="17">
        <v>43402</v>
      </c>
      <c r="B187" s="1">
        <v>130</v>
      </c>
      <c r="C187" s="6" t="s">
        <v>3</v>
      </c>
      <c r="D187" s="12">
        <f t="shared" si="2"/>
        <v>130</v>
      </c>
    </row>
    <row r="188" spans="1:4" x14ac:dyDescent="0.25">
      <c r="A188" s="17">
        <v>43403</v>
      </c>
      <c r="B188" s="1">
        <v>180</v>
      </c>
      <c r="C188" s="6" t="s">
        <v>4</v>
      </c>
      <c r="D188" s="12">
        <f t="shared" si="2"/>
        <v>-180</v>
      </c>
    </row>
    <row r="189" spans="1:4" x14ac:dyDescent="0.25">
      <c r="A189" s="17">
        <v>43406</v>
      </c>
      <c r="B189" s="1">
        <v>410</v>
      </c>
      <c r="C189" s="6" t="s">
        <v>3</v>
      </c>
      <c r="D189" s="12">
        <f t="shared" si="2"/>
        <v>410</v>
      </c>
    </row>
    <row r="190" spans="1:4" x14ac:dyDescent="0.25">
      <c r="A190" s="17">
        <v>43410</v>
      </c>
      <c r="B190" s="1">
        <v>610</v>
      </c>
      <c r="C190" s="6" t="s">
        <v>3</v>
      </c>
      <c r="D190" s="12">
        <f t="shared" si="2"/>
        <v>610</v>
      </c>
    </row>
    <row r="191" spans="1:4" x14ac:dyDescent="0.25">
      <c r="A191" s="17">
        <v>43412</v>
      </c>
      <c r="B191" s="1">
        <v>690</v>
      </c>
      <c r="C191" s="6" t="s">
        <v>3</v>
      </c>
      <c r="D191" s="12">
        <f t="shared" si="2"/>
        <v>690</v>
      </c>
    </row>
    <row r="192" spans="1:4" x14ac:dyDescent="0.25">
      <c r="A192" s="17">
        <v>43413</v>
      </c>
      <c r="B192" s="1">
        <v>970</v>
      </c>
      <c r="C192" s="6" t="s">
        <v>4</v>
      </c>
      <c r="D192" s="12">
        <f t="shared" si="2"/>
        <v>-970</v>
      </c>
    </row>
    <row r="193" spans="1:4" x14ac:dyDescent="0.25">
      <c r="A193" s="17">
        <v>43413</v>
      </c>
      <c r="B193" s="1">
        <v>240</v>
      </c>
      <c r="C193" s="6" t="s">
        <v>3</v>
      </c>
      <c r="D193" s="12">
        <f t="shared" si="2"/>
        <v>240</v>
      </c>
    </row>
    <row r="194" spans="1:4" x14ac:dyDescent="0.25">
      <c r="A194" s="17">
        <v>43420</v>
      </c>
      <c r="B194" s="1">
        <v>610</v>
      </c>
      <c r="C194" s="6" t="s">
        <v>3</v>
      </c>
      <c r="D194" s="12">
        <f t="shared" si="2"/>
        <v>610</v>
      </c>
    </row>
    <row r="195" spans="1:4" x14ac:dyDescent="0.25">
      <c r="A195" s="17">
        <v>43420</v>
      </c>
      <c r="B195" s="1">
        <v>1320</v>
      </c>
      <c r="C195" s="6" t="s">
        <v>4</v>
      </c>
      <c r="D195" s="12">
        <f t="shared" ref="D195:D258" si="3">IF(C195="Покупка",B195,-B195)</f>
        <v>-1320</v>
      </c>
    </row>
    <row r="196" spans="1:4" x14ac:dyDescent="0.25">
      <c r="A196" s="17">
        <v>43423</v>
      </c>
      <c r="B196" s="1">
        <v>710</v>
      </c>
      <c r="C196" s="6" t="s">
        <v>4</v>
      </c>
      <c r="D196" s="12">
        <f t="shared" si="3"/>
        <v>-710</v>
      </c>
    </row>
    <row r="197" spans="1:4" x14ac:dyDescent="0.25">
      <c r="A197" s="17">
        <v>43426</v>
      </c>
      <c r="B197" s="1">
        <v>750</v>
      </c>
      <c r="C197" s="6" t="s">
        <v>3</v>
      </c>
      <c r="D197" s="12">
        <f t="shared" si="3"/>
        <v>750</v>
      </c>
    </row>
    <row r="198" spans="1:4" x14ac:dyDescent="0.25">
      <c r="A198" s="17">
        <v>43431</v>
      </c>
      <c r="B198" s="1">
        <v>170</v>
      </c>
      <c r="C198" s="6" t="s">
        <v>3</v>
      </c>
      <c r="D198" s="12">
        <f t="shared" si="3"/>
        <v>170</v>
      </c>
    </row>
    <row r="199" spans="1:4" x14ac:dyDescent="0.25">
      <c r="A199" s="17">
        <v>43433</v>
      </c>
      <c r="B199" s="1">
        <v>780</v>
      </c>
      <c r="C199" s="6" t="s">
        <v>4</v>
      </c>
      <c r="D199" s="12">
        <f t="shared" si="3"/>
        <v>-780</v>
      </c>
    </row>
    <row r="200" spans="1:4" x14ac:dyDescent="0.25">
      <c r="A200" s="17">
        <v>43433</v>
      </c>
      <c r="B200" s="1">
        <v>660</v>
      </c>
      <c r="C200" s="6" t="s">
        <v>3</v>
      </c>
      <c r="D200" s="12">
        <f t="shared" si="3"/>
        <v>660</v>
      </c>
    </row>
    <row r="201" spans="1:4" x14ac:dyDescent="0.25">
      <c r="A201" s="17">
        <v>43434</v>
      </c>
      <c r="B201" s="1">
        <v>180</v>
      </c>
      <c r="C201" s="6" t="s">
        <v>4</v>
      </c>
      <c r="D201" s="12">
        <f t="shared" si="3"/>
        <v>-180</v>
      </c>
    </row>
    <row r="202" spans="1:4" x14ac:dyDescent="0.25">
      <c r="A202" s="17">
        <v>43434</v>
      </c>
      <c r="B202" s="1">
        <v>340</v>
      </c>
      <c r="C202" s="6" t="s">
        <v>4</v>
      </c>
      <c r="D202" s="12">
        <f t="shared" si="3"/>
        <v>-340</v>
      </c>
    </row>
    <row r="203" spans="1:4" x14ac:dyDescent="0.25">
      <c r="A203" s="17">
        <v>43434</v>
      </c>
      <c r="B203" s="1">
        <v>610</v>
      </c>
      <c r="C203" s="6" t="s">
        <v>3</v>
      </c>
      <c r="D203" s="12">
        <f t="shared" si="3"/>
        <v>610</v>
      </c>
    </row>
    <row r="204" spans="1:4" x14ac:dyDescent="0.25">
      <c r="A204" s="17">
        <v>43438</v>
      </c>
      <c r="B204" s="1">
        <v>1190</v>
      </c>
      <c r="C204" s="6" t="s">
        <v>4</v>
      </c>
      <c r="D204" s="12">
        <f t="shared" si="3"/>
        <v>-1190</v>
      </c>
    </row>
    <row r="205" spans="1:4" x14ac:dyDescent="0.25">
      <c r="A205" s="17">
        <v>43440</v>
      </c>
      <c r="B205" s="1">
        <v>280</v>
      </c>
      <c r="C205" s="6" t="s">
        <v>3</v>
      </c>
      <c r="D205" s="12">
        <f t="shared" si="3"/>
        <v>280</v>
      </c>
    </row>
    <row r="206" spans="1:4" x14ac:dyDescent="0.25">
      <c r="A206" s="17">
        <v>43440</v>
      </c>
      <c r="B206" s="1">
        <v>90</v>
      </c>
      <c r="C206" s="6" t="s">
        <v>4</v>
      </c>
      <c r="D206" s="12">
        <f t="shared" si="3"/>
        <v>-90</v>
      </c>
    </row>
    <row r="207" spans="1:4" x14ac:dyDescent="0.25">
      <c r="A207" s="17">
        <v>43441</v>
      </c>
      <c r="B207" s="1">
        <v>570</v>
      </c>
      <c r="C207" s="6" t="s">
        <v>3</v>
      </c>
      <c r="D207" s="12">
        <f t="shared" si="3"/>
        <v>570</v>
      </c>
    </row>
    <row r="208" spans="1:4" x14ac:dyDescent="0.25">
      <c r="A208" s="17">
        <v>43445</v>
      </c>
      <c r="B208" s="1">
        <v>290</v>
      </c>
      <c r="C208" s="6" t="s">
        <v>3</v>
      </c>
      <c r="D208" s="12">
        <f t="shared" si="3"/>
        <v>290</v>
      </c>
    </row>
    <row r="209" spans="1:4" x14ac:dyDescent="0.25">
      <c r="A209" s="17">
        <v>43445</v>
      </c>
      <c r="B209" s="1">
        <v>190</v>
      </c>
      <c r="C209" s="6" t="s">
        <v>4</v>
      </c>
      <c r="D209" s="12">
        <f t="shared" si="3"/>
        <v>-190</v>
      </c>
    </row>
    <row r="210" spans="1:4" x14ac:dyDescent="0.25">
      <c r="A210" s="17">
        <v>43448</v>
      </c>
      <c r="B210" s="1">
        <v>310</v>
      </c>
      <c r="C210" s="6" t="s">
        <v>4</v>
      </c>
      <c r="D210" s="12">
        <f t="shared" si="3"/>
        <v>-310</v>
      </c>
    </row>
    <row r="211" spans="1:4" x14ac:dyDescent="0.25">
      <c r="A211" s="17">
        <v>43452</v>
      </c>
      <c r="B211" s="1">
        <v>580</v>
      </c>
      <c r="C211" s="6" t="s">
        <v>3</v>
      </c>
      <c r="D211" s="12">
        <f t="shared" si="3"/>
        <v>580</v>
      </c>
    </row>
    <row r="212" spans="1:4" x14ac:dyDescent="0.25">
      <c r="A212" s="17">
        <v>43453</v>
      </c>
      <c r="B212" s="1">
        <v>720</v>
      </c>
      <c r="C212" s="6" t="s">
        <v>3</v>
      </c>
      <c r="D212" s="12">
        <f t="shared" si="3"/>
        <v>720</v>
      </c>
    </row>
    <row r="213" spans="1:4" x14ac:dyDescent="0.25">
      <c r="A213" s="17">
        <v>43455</v>
      </c>
      <c r="B213" s="1">
        <v>1420</v>
      </c>
      <c r="C213" s="6" t="s">
        <v>4</v>
      </c>
      <c r="D213" s="12">
        <f t="shared" si="3"/>
        <v>-1420</v>
      </c>
    </row>
    <row r="214" spans="1:4" x14ac:dyDescent="0.25">
      <c r="A214" s="17">
        <v>43455</v>
      </c>
      <c r="B214" s="1">
        <v>730</v>
      </c>
      <c r="C214" s="6" t="s">
        <v>3</v>
      </c>
      <c r="D214" s="12">
        <f t="shared" si="3"/>
        <v>730</v>
      </c>
    </row>
    <row r="215" spans="1:4" x14ac:dyDescent="0.25">
      <c r="A215" s="17">
        <v>43455</v>
      </c>
      <c r="B215" s="1">
        <v>460</v>
      </c>
      <c r="C215" s="6" t="s">
        <v>3</v>
      </c>
      <c r="D215" s="12">
        <f t="shared" si="3"/>
        <v>460</v>
      </c>
    </row>
    <row r="216" spans="1:4" x14ac:dyDescent="0.25">
      <c r="A216" s="17">
        <v>43460</v>
      </c>
      <c r="B216" s="1">
        <v>970</v>
      </c>
      <c r="C216" s="6" t="s">
        <v>4</v>
      </c>
      <c r="D216" s="12">
        <f t="shared" si="3"/>
        <v>-970</v>
      </c>
    </row>
    <row r="217" spans="1:4" x14ac:dyDescent="0.25">
      <c r="A217" s="17">
        <v>43460</v>
      </c>
      <c r="B217" s="1">
        <v>590</v>
      </c>
      <c r="C217" s="6" t="s">
        <v>4</v>
      </c>
      <c r="D217" s="12">
        <f t="shared" si="3"/>
        <v>-590</v>
      </c>
    </row>
    <row r="218" spans="1:4" x14ac:dyDescent="0.25">
      <c r="A218" s="17">
        <v>43468</v>
      </c>
      <c r="B218" s="1">
        <v>250</v>
      </c>
      <c r="C218" s="6" t="s">
        <v>3</v>
      </c>
      <c r="D218" s="12">
        <f t="shared" si="3"/>
        <v>250</v>
      </c>
    </row>
    <row r="219" spans="1:4" x14ac:dyDescent="0.25">
      <c r="A219" s="17">
        <v>43474</v>
      </c>
      <c r="B219" s="1">
        <v>50</v>
      </c>
      <c r="C219" s="6" t="s">
        <v>3</v>
      </c>
      <c r="D219" s="12">
        <f t="shared" si="3"/>
        <v>50</v>
      </c>
    </row>
    <row r="220" spans="1:4" x14ac:dyDescent="0.25">
      <c r="A220" s="17">
        <v>43476</v>
      </c>
      <c r="B220" s="1">
        <v>110</v>
      </c>
      <c r="C220" s="6" t="s">
        <v>4</v>
      </c>
      <c r="D220" s="12">
        <f t="shared" si="3"/>
        <v>-110</v>
      </c>
    </row>
    <row r="221" spans="1:4" x14ac:dyDescent="0.25">
      <c r="A221" s="17">
        <v>43479</v>
      </c>
      <c r="B221" s="1">
        <v>230</v>
      </c>
      <c r="C221" s="6" t="s">
        <v>3</v>
      </c>
      <c r="D221" s="12">
        <f t="shared" si="3"/>
        <v>230</v>
      </c>
    </row>
    <row r="222" spans="1:4" x14ac:dyDescent="0.25">
      <c r="A222" s="17">
        <v>43480</v>
      </c>
      <c r="B222" s="1">
        <v>270</v>
      </c>
      <c r="C222" s="6" t="s">
        <v>4</v>
      </c>
      <c r="D222" s="12">
        <f t="shared" si="3"/>
        <v>-270</v>
      </c>
    </row>
    <row r="223" spans="1:4" x14ac:dyDescent="0.25">
      <c r="A223" s="17">
        <v>43481</v>
      </c>
      <c r="B223" s="1">
        <v>420</v>
      </c>
      <c r="C223" s="6" t="s">
        <v>3</v>
      </c>
      <c r="D223" s="12">
        <f t="shared" si="3"/>
        <v>420</v>
      </c>
    </row>
    <row r="224" spans="1:4" x14ac:dyDescent="0.25">
      <c r="A224" s="17">
        <v>43481</v>
      </c>
      <c r="B224" s="1">
        <v>490</v>
      </c>
      <c r="C224" s="6" t="s">
        <v>3</v>
      </c>
      <c r="D224" s="12">
        <f t="shared" si="3"/>
        <v>490</v>
      </c>
    </row>
    <row r="225" spans="1:4" x14ac:dyDescent="0.25">
      <c r="A225" s="17">
        <v>43482</v>
      </c>
      <c r="B225" s="1">
        <v>390</v>
      </c>
      <c r="C225" s="6" t="s">
        <v>4</v>
      </c>
      <c r="D225" s="12">
        <f t="shared" si="3"/>
        <v>-390</v>
      </c>
    </row>
    <row r="226" spans="1:4" x14ac:dyDescent="0.25">
      <c r="A226" s="17">
        <v>43482</v>
      </c>
      <c r="B226" s="1">
        <v>690</v>
      </c>
      <c r="C226" s="6" t="s">
        <v>4</v>
      </c>
      <c r="D226" s="12">
        <f t="shared" si="3"/>
        <v>-690</v>
      </c>
    </row>
    <row r="227" spans="1:4" x14ac:dyDescent="0.25">
      <c r="A227" s="17">
        <v>43483</v>
      </c>
      <c r="B227" s="1">
        <v>680</v>
      </c>
      <c r="C227" s="6" t="s">
        <v>3</v>
      </c>
      <c r="D227" s="12">
        <f t="shared" si="3"/>
        <v>680</v>
      </c>
    </row>
    <row r="228" spans="1:4" x14ac:dyDescent="0.25">
      <c r="A228" s="17">
        <v>43483</v>
      </c>
      <c r="B228" s="1">
        <v>310</v>
      </c>
      <c r="C228" s="6" t="s">
        <v>4</v>
      </c>
      <c r="D228" s="12">
        <f t="shared" si="3"/>
        <v>-310</v>
      </c>
    </row>
    <row r="229" spans="1:4" x14ac:dyDescent="0.25">
      <c r="A229" s="17">
        <v>43486</v>
      </c>
      <c r="B229" s="1">
        <v>310</v>
      </c>
      <c r="C229" s="6" t="s">
        <v>4</v>
      </c>
      <c r="D229" s="12">
        <f t="shared" si="3"/>
        <v>-310</v>
      </c>
    </row>
    <row r="230" spans="1:4" x14ac:dyDescent="0.25">
      <c r="A230" s="17">
        <v>43486</v>
      </c>
      <c r="B230" s="1">
        <v>360</v>
      </c>
      <c r="C230" s="6" t="s">
        <v>3</v>
      </c>
      <c r="D230" s="12">
        <f t="shared" si="3"/>
        <v>360</v>
      </c>
    </row>
    <row r="231" spans="1:4" x14ac:dyDescent="0.25">
      <c r="A231" s="17">
        <v>43489</v>
      </c>
      <c r="B231" s="1">
        <v>540</v>
      </c>
      <c r="C231" s="6" t="s">
        <v>3</v>
      </c>
      <c r="D231" s="12">
        <f t="shared" si="3"/>
        <v>540</v>
      </c>
    </row>
    <row r="232" spans="1:4" x14ac:dyDescent="0.25">
      <c r="A232" s="17">
        <v>43490</v>
      </c>
      <c r="B232" s="1">
        <v>610</v>
      </c>
      <c r="C232" s="6" t="s">
        <v>4</v>
      </c>
      <c r="D232" s="12">
        <f t="shared" si="3"/>
        <v>-610</v>
      </c>
    </row>
    <row r="233" spans="1:4" x14ac:dyDescent="0.25">
      <c r="A233" s="17">
        <v>43490</v>
      </c>
      <c r="B233" s="1">
        <v>450</v>
      </c>
      <c r="C233" s="6" t="s">
        <v>3</v>
      </c>
      <c r="D233" s="12">
        <f t="shared" si="3"/>
        <v>450</v>
      </c>
    </row>
    <row r="234" spans="1:4" x14ac:dyDescent="0.25">
      <c r="A234" s="17">
        <v>43494</v>
      </c>
      <c r="B234" s="1">
        <v>310</v>
      </c>
      <c r="C234" s="6" t="s">
        <v>4</v>
      </c>
      <c r="D234" s="12">
        <f t="shared" si="3"/>
        <v>-310</v>
      </c>
    </row>
    <row r="235" spans="1:4" x14ac:dyDescent="0.25">
      <c r="A235" s="17">
        <v>43497</v>
      </c>
      <c r="B235" s="1">
        <v>460</v>
      </c>
      <c r="C235" s="6" t="s">
        <v>4</v>
      </c>
      <c r="D235" s="12">
        <f t="shared" si="3"/>
        <v>-460</v>
      </c>
    </row>
    <row r="236" spans="1:4" x14ac:dyDescent="0.25">
      <c r="A236" s="17">
        <v>43501</v>
      </c>
      <c r="B236" s="1">
        <v>0</v>
      </c>
      <c r="C236" s="6" t="s">
        <v>3</v>
      </c>
      <c r="D236" s="12">
        <f t="shared" si="3"/>
        <v>0</v>
      </c>
    </row>
    <row r="237" spans="1:4" x14ac:dyDescent="0.25">
      <c r="A237" s="17">
        <v>43501</v>
      </c>
      <c r="B237" s="1">
        <v>560</v>
      </c>
      <c r="C237" s="6" t="s">
        <v>3</v>
      </c>
      <c r="D237" s="12">
        <f t="shared" si="3"/>
        <v>560</v>
      </c>
    </row>
    <row r="238" spans="1:4" x14ac:dyDescent="0.25">
      <c r="A238" s="17">
        <v>43503</v>
      </c>
      <c r="B238" s="1">
        <v>500</v>
      </c>
      <c r="C238" s="6" t="s">
        <v>4</v>
      </c>
      <c r="D238" s="12">
        <f t="shared" si="3"/>
        <v>-500</v>
      </c>
    </row>
    <row r="239" spans="1:4" x14ac:dyDescent="0.25">
      <c r="A239" s="17">
        <v>43509</v>
      </c>
      <c r="B239" s="1">
        <v>450</v>
      </c>
      <c r="C239" s="6" t="s">
        <v>3</v>
      </c>
      <c r="D239" s="12">
        <f t="shared" si="3"/>
        <v>450</v>
      </c>
    </row>
    <row r="240" spans="1:4" x14ac:dyDescent="0.25">
      <c r="A240" s="17">
        <v>43511</v>
      </c>
      <c r="B240" s="1">
        <v>600</v>
      </c>
      <c r="C240" s="6" t="s">
        <v>4</v>
      </c>
      <c r="D240" s="12">
        <f t="shared" si="3"/>
        <v>-600</v>
      </c>
    </row>
    <row r="241" spans="1:4" x14ac:dyDescent="0.25">
      <c r="A241" s="17">
        <v>43511</v>
      </c>
      <c r="B241" s="1">
        <v>120</v>
      </c>
      <c r="C241" s="6" t="s">
        <v>3</v>
      </c>
      <c r="D241" s="12">
        <f t="shared" si="3"/>
        <v>120</v>
      </c>
    </row>
    <row r="242" spans="1:4" x14ac:dyDescent="0.25">
      <c r="A242" s="17">
        <v>43518</v>
      </c>
      <c r="B242" s="1">
        <v>590</v>
      </c>
      <c r="C242" s="6" t="s">
        <v>3</v>
      </c>
      <c r="D242" s="12">
        <f t="shared" si="3"/>
        <v>590</v>
      </c>
    </row>
    <row r="243" spans="1:4" x14ac:dyDescent="0.25">
      <c r="A243" s="17">
        <v>43518</v>
      </c>
      <c r="B243" s="1">
        <v>20</v>
      </c>
      <c r="C243" s="6" t="s">
        <v>4</v>
      </c>
      <c r="D243" s="12">
        <f t="shared" si="3"/>
        <v>-20</v>
      </c>
    </row>
    <row r="244" spans="1:4" x14ac:dyDescent="0.25">
      <c r="A244" s="17">
        <v>43525</v>
      </c>
      <c r="B244" s="1">
        <v>510</v>
      </c>
      <c r="C244" s="6" t="s">
        <v>3</v>
      </c>
      <c r="D244" s="12">
        <f t="shared" si="3"/>
        <v>510</v>
      </c>
    </row>
    <row r="245" spans="1:4" x14ac:dyDescent="0.25">
      <c r="A245" s="17">
        <v>43525</v>
      </c>
      <c r="B245" s="1">
        <v>1020</v>
      </c>
      <c r="C245" s="6" t="s">
        <v>4</v>
      </c>
      <c r="D245" s="12">
        <f t="shared" si="3"/>
        <v>-1020</v>
      </c>
    </row>
    <row r="246" spans="1:4" x14ac:dyDescent="0.25">
      <c r="A246" s="17">
        <v>43530</v>
      </c>
      <c r="B246" s="1">
        <v>650</v>
      </c>
      <c r="C246" s="6" t="s">
        <v>3</v>
      </c>
      <c r="D246" s="12">
        <f t="shared" si="3"/>
        <v>650</v>
      </c>
    </row>
    <row r="247" spans="1:4" x14ac:dyDescent="0.25">
      <c r="A247" s="17">
        <v>43531</v>
      </c>
      <c r="B247" s="1">
        <v>410</v>
      </c>
      <c r="C247" s="6" t="s">
        <v>4</v>
      </c>
      <c r="D247" s="12">
        <f t="shared" si="3"/>
        <v>-410</v>
      </c>
    </row>
    <row r="248" spans="1:4" x14ac:dyDescent="0.25">
      <c r="A248" s="17">
        <v>43538</v>
      </c>
      <c r="B248" s="1">
        <v>350</v>
      </c>
      <c r="C248" s="6" t="s">
        <v>4</v>
      </c>
      <c r="D248" s="12">
        <f t="shared" si="3"/>
        <v>-350</v>
      </c>
    </row>
    <row r="249" spans="1:4" x14ac:dyDescent="0.25">
      <c r="A249" s="17">
        <v>43539</v>
      </c>
      <c r="B249" s="1">
        <v>40</v>
      </c>
      <c r="C249" s="6" t="s">
        <v>4</v>
      </c>
      <c r="D249" s="12">
        <f t="shared" si="3"/>
        <v>-40</v>
      </c>
    </row>
    <row r="250" spans="1:4" x14ac:dyDescent="0.25">
      <c r="A250" s="17">
        <v>43542</v>
      </c>
      <c r="B250" s="1">
        <v>130</v>
      </c>
      <c r="C250" s="6" t="s">
        <v>3</v>
      </c>
      <c r="D250" s="12">
        <f t="shared" si="3"/>
        <v>130</v>
      </c>
    </row>
    <row r="251" spans="1:4" x14ac:dyDescent="0.25">
      <c r="A251" s="17">
        <v>43544</v>
      </c>
      <c r="B251" s="1">
        <v>300</v>
      </c>
      <c r="C251" s="6" t="s">
        <v>3</v>
      </c>
      <c r="D251" s="12">
        <f t="shared" si="3"/>
        <v>300</v>
      </c>
    </row>
    <row r="252" spans="1:4" x14ac:dyDescent="0.25">
      <c r="A252" s="17">
        <v>43546</v>
      </c>
      <c r="B252" s="1">
        <v>570</v>
      </c>
      <c r="C252" s="6" t="s">
        <v>3</v>
      </c>
      <c r="D252" s="12">
        <f t="shared" si="3"/>
        <v>570</v>
      </c>
    </row>
    <row r="253" spans="1:4" x14ac:dyDescent="0.25">
      <c r="A253" s="17">
        <v>43550</v>
      </c>
      <c r="B253" s="1">
        <v>40</v>
      </c>
      <c r="C253" s="6" t="s">
        <v>3</v>
      </c>
      <c r="D253" s="12">
        <f t="shared" si="3"/>
        <v>40</v>
      </c>
    </row>
    <row r="254" spans="1:4" x14ac:dyDescent="0.25">
      <c r="A254" s="17">
        <v>43551</v>
      </c>
      <c r="B254" s="1">
        <v>300</v>
      </c>
      <c r="C254" s="6" t="s">
        <v>4</v>
      </c>
      <c r="D254" s="12">
        <f t="shared" si="3"/>
        <v>-300</v>
      </c>
    </row>
    <row r="255" spans="1:4" x14ac:dyDescent="0.25">
      <c r="A255" s="17">
        <v>43553</v>
      </c>
      <c r="B255" s="1">
        <v>780</v>
      </c>
      <c r="C255" s="6" t="s">
        <v>4</v>
      </c>
      <c r="D255" s="12">
        <f t="shared" si="3"/>
        <v>-780</v>
      </c>
    </row>
    <row r="256" spans="1:4" x14ac:dyDescent="0.25">
      <c r="A256" s="17">
        <v>43553</v>
      </c>
      <c r="B256" s="1">
        <v>380</v>
      </c>
      <c r="C256" s="6" t="s">
        <v>3</v>
      </c>
      <c r="D256" s="12">
        <f t="shared" si="3"/>
        <v>380</v>
      </c>
    </row>
    <row r="257" spans="1:4" x14ac:dyDescent="0.25">
      <c r="A257" s="17">
        <v>43557</v>
      </c>
      <c r="B257" s="1">
        <v>220</v>
      </c>
      <c r="C257" s="6" t="s">
        <v>3</v>
      </c>
      <c r="D257" s="12">
        <f t="shared" si="3"/>
        <v>220</v>
      </c>
    </row>
    <row r="258" spans="1:4" x14ac:dyDescent="0.25">
      <c r="A258" s="17">
        <v>43559</v>
      </c>
      <c r="B258" s="1">
        <v>120</v>
      </c>
      <c r="C258" s="6" t="s">
        <v>3</v>
      </c>
      <c r="D258" s="12">
        <f t="shared" si="3"/>
        <v>120</v>
      </c>
    </row>
    <row r="259" spans="1:4" x14ac:dyDescent="0.25">
      <c r="A259" s="17">
        <v>43559</v>
      </c>
      <c r="B259" s="1">
        <v>600</v>
      </c>
      <c r="C259" s="6" t="s">
        <v>4</v>
      </c>
      <c r="D259" s="12">
        <f t="shared" ref="D259:D322" si="4">IF(C259="Покупка",B259,-B259)</f>
        <v>-600</v>
      </c>
    </row>
    <row r="260" spans="1:4" x14ac:dyDescent="0.25">
      <c r="A260" s="17">
        <v>43560</v>
      </c>
      <c r="B260" s="1">
        <v>550</v>
      </c>
      <c r="C260" s="6" t="s">
        <v>3</v>
      </c>
      <c r="D260" s="12">
        <f t="shared" si="4"/>
        <v>550</v>
      </c>
    </row>
    <row r="261" spans="1:4" x14ac:dyDescent="0.25">
      <c r="A261" s="17">
        <v>43560</v>
      </c>
      <c r="B261" s="1">
        <v>570</v>
      </c>
      <c r="C261" s="6" t="s">
        <v>4</v>
      </c>
      <c r="D261" s="12">
        <f t="shared" si="4"/>
        <v>-570</v>
      </c>
    </row>
    <row r="262" spans="1:4" x14ac:dyDescent="0.25">
      <c r="A262" s="17">
        <v>43560</v>
      </c>
      <c r="B262" s="1">
        <v>20</v>
      </c>
      <c r="C262" s="6" t="s">
        <v>4</v>
      </c>
      <c r="D262" s="12">
        <f t="shared" si="4"/>
        <v>-20</v>
      </c>
    </row>
    <row r="263" spans="1:4" x14ac:dyDescent="0.25">
      <c r="A263" s="17">
        <v>43564</v>
      </c>
      <c r="B263" s="1">
        <v>10</v>
      </c>
      <c r="C263" s="6" t="s">
        <v>3</v>
      </c>
      <c r="D263" s="12">
        <f t="shared" si="4"/>
        <v>10</v>
      </c>
    </row>
    <row r="264" spans="1:4" x14ac:dyDescent="0.25">
      <c r="A264" s="17">
        <v>43565</v>
      </c>
      <c r="B264" s="1">
        <v>370</v>
      </c>
      <c r="C264" s="6" t="s">
        <v>3</v>
      </c>
      <c r="D264" s="12">
        <f t="shared" si="4"/>
        <v>370</v>
      </c>
    </row>
    <row r="265" spans="1:4" x14ac:dyDescent="0.25">
      <c r="A265" s="17">
        <v>43570</v>
      </c>
      <c r="B265" s="1">
        <v>670</v>
      </c>
      <c r="C265" s="6" t="s">
        <v>3</v>
      </c>
      <c r="D265" s="12">
        <f t="shared" si="4"/>
        <v>670</v>
      </c>
    </row>
    <row r="266" spans="1:4" x14ac:dyDescent="0.25">
      <c r="A266" s="17">
        <v>43572</v>
      </c>
      <c r="B266" s="1">
        <v>1120</v>
      </c>
      <c r="C266" s="6" t="s">
        <v>4</v>
      </c>
      <c r="D266" s="12">
        <f t="shared" si="4"/>
        <v>-1120</v>
      </c>
    </row>
    <row r="267" spans="1:4" x14ac:dyDescent="0.25">
      <c r="A267" s="17">
        <v>43574</v>
      </c>
      <c r="B267" s="1">
        <v>510</v>
      </c>
      <c r="C267" s="6" t="s">
        <v>3</v>
      </c>
      <c r="D267" s="12">
        <f t="shared" si="4"/>
        <v>510</v>
      </c>
    </row>
    <row r="268" spans="1:4" x14ac:dyDescent="0.25">
      <c r="A268" s="17">
        <v>43578</v>
      </c>
      <c r="B268" s="1">
        <v>660</v>
      </c>
      <c r="C268" s="6" t="s">
        <v>3</v>
      </c>
      <c r="D268" s="12">
        <f t="shared" si="4"/>
        <v>660</v>
      </c>
    </row>
    <row r="269" spans="1:4" x14ac:dyDescent="0.25">
      <c r="A269" s="17">
        <v>43579</v>
      </c>
      <c r="B269" s="1">
        <v>310</v>
      </c>
      <c r="C269" s="6" t="s">
        <v>4</v>
      </c>
      <c r="D269" s="12">
        <f t="shared" si="4"/>
        <v>-310</v>
      </c>
    </row>
    <row r="270" spans="1:4" x14ac:dyDescent="0.25">
      <c r="A270" s="17">
        <v>43579</v>
      </c>
      <c r="B270" s="1">
        <v>630</v>
      </c>
      <c r="C270" s="6" t="s">
        <v>4</v>
      </c>
      <c r="D270" s="12">
        <f t="shared" si="4"/>
        <v>-630</v>
      </c>
    </row>
    <row r="271" spans="1:4" x14ac:dyDescent="0.25">
      <c r="A271" s="17">
        <v>43581</v>
      </c>
      <c r="B271" s="1">
        <v>140</v>
      </c>
      <c r="C271" s="6" t="s">
        <v>4</v>
      </c>
      <c r="D271" s="12">
        <f t="shared" si="4"/>
        <v>-140</v>
      </c>
    </row>
    <row r="272" spans="1:4" x14ac:dyDescent="0.25">
      <c r="A272" s="17">
        <v>43581</v>
      </c>
      <c r="B272" s="1">
        <v>730</v>
      </c>
      <c r="C272" s="6" t="s">
        <v>3</v>
      </c>
      <c r="D272" s="12">
        <f t="shared" si="4"/>
        <v>730</v>
      </c>
    </row>
    <row r="273" spans="1:4" x14ac:dyDescent="0.25">
      <c r="A273" s="17">
        <v>43585</v>
      </c>
      <c r="B273" s="1">
        <v>160</v>
      </c>
      <c r="C273" s="6" t="s">
        <v>4</v>
      </c>
      <c r="D273" s="12">
        <f t="shared" si="4"/>
        <v>-160</v>
      </c>
    </row>
    <row r="274" spans="1:4" x14ac:dyDescent="0.25">
      <c r="A274" s="17">
        <v>43587</v>
      </c>
      <c r="B274" s="1">
        <v>220</v>
      </c>
      <c r="C274" s="6" t="s">
        <v>3</v>
      </c>
      <c r="D274" s="12">
        <f t="shared" si="4"/>
        <v>220</v>
      </c>
    </row>
    <row r="275" spans="1:4" x14ac:dyDescent="0.25">
      <c r="A275" s="17">
        <v>43588</v>
      </c>
      <c r="B275" s="1">
        <v>360</v>
      </c>
      <c r="C275" s="6" t="s">
        <v>4</v>
      </c>
      <c r="D275" s="12">
        <f t="shared" si="4"/>
        <v>-360</v>
      </c>
    </row>
    <row r="276" spans="1:4" x14ac:dyDescent="0.25">
      <c r="A276" s="17">
        <v>43593</v>
      </c>
      <c r="B276" s="1">
        <v>140</v>
      </c>
      <c r="C276" s="6" t="s">
        <v>3</v>
      </c>
      <c r="D276" s="12">
        <f t="shared" si="4"/>
        <v>140</v>
      </c>
    </row>
    <row r="277" spans="1:4" x14ac:dyDescent="0.25">
      <c r="A277" s="17">
        <v>43598</v>
      </c>
      <c r="B277" s="1">
        <v>140</v>
      </c>
      <c r="C277" s="6" t="s">
        <v>3</v>
      </c>
      <c r="D277" s="12">
        <f t="shared" si="4"/>
        <v>140</v>
      </c>
    </row>
    <row r="278" spans="1:4" x14ac:dyDescent="0.25">
      <c r="A278" s="17">
        <v>43599</v>
      </c>
      <c r="B278" s="1">
        <v>280</v>
      </c>
      <c r="C278" s="6" t="s">
        <v>4</v>
      </c>
      <c r="D278" s="12">
        <f t="shared" si="4"/>
        <v>-280</v>
      </c>
    </row>
    <row r="279" spans="1:4" x14ac:dyDescent="0.25">
      <c r="A279" s="17">
        <v>43600</v>
      </c>
      <c r="B279" s="1">
        <v>230</v>
      </c>
      <c r="C279" s="6" t="s">
        <v>4</v>
      </c>
      <c r="D279" s="12">
        <f t="shared" si="4"/>
        <v>-230</v>
      </c>
    </row>
    <row r="280" spans="1:4" x14ac:dyDescent="0.25">
      <c r="A280" s="17">
        <v>43601</v>
      </c>
      <c r="B280" s="1">
        <v>550</v>
      </c>
      <c r="C280" s="6" t="s">
        <v>3</v>
      </c>
      <c r="D280" s="12">
        <f t="shared" si="4"/>
        <v>550</v>
      </c>
    </row>
    <row r="281" spans="1:4" x14ac:dyDescent="0.25">
      <c r="A281" s="17">
        <v>43605</v>
      </c>
      <c r="B281" s="1">
        <v>660</v>
      </c>
      <c r="C281" s="6" t="s">
        <v>4</v>
      </c>
      <c r="D281" s="12">
        <f t="shared" si="4"/>
        <v>-660</v>
      </c>
    </row>
    <row r="282" spans="1:4" x14ac:dyDescent="0.25">
      <c r="A282" s="17">
        <v>43608</v>
      </c>
      <c r="B282" s="1">
        <v>330</v>
      </c>
      <c r="C282" s="6" t="s">
        <v>3</v>
      </c>
      <c r="D282" s="12">
        <f t="shared" si="4"/>
        <v>330</v>
      </c>
    </row>
    <row r="283" spans="1:4" x14ac:dyDescent="0.25">
      <c r="A283" s="17">
        <v>43609</v>
      </c>
      <c r="B283" s="1">
        <v>400</v>
      </c>
      <c r="C283" s="6" t="s">
        <v>3</v>
      </c>
      <c r="D283" s="12">
        <f t="shared" si="4"/>
        <v>400</v>
      </c>
    </row>
    <row r="284" spans="1:4" x14ac:dyDescent="0.25">
      <c r="A284" s="17">
        <v>43615</v>
      </c>
      <c r="B284" s="1">
        <v>30</v>
      </c>
      <c r="C284" s="6" t="s">
        <v>3</v>
      </c>
      <c r="D284" s="12">
        <f t="shared" si="4"/>
        <v>30</v>
      </c>
    </row>
    <row r="285" spans="1:4" x14ac:dyDescent="0.25">
      <c r="A285" s="17">
        <v>43616</v>
      </c>
      <c r="B285" s="1">
        <v>520</v>
      </c>
      <c r="C285" s="6" t="s">
        <v>4</v>
      </c>
      <c r="D285" s="12">
        <f t="shared" si="4"/>
        <v>-520</v>
      </c>
    </row>
    <row r="286" spans="1:4" x14ac:dyDescent="0.25">
      <c r="A286" s="17">
        <v>43616</v>
      </c>
      <c r="B286" s="1">
        <v>160</v>
      </c>
      <c r="C286" s="6" t="s">
        <v>4</v>
      </c>
      <c r="D286" s="12">
        <f t="shared" si="4"/>
        <v>-160</v>
      </c>
    </row>
    <row r="287" spans="1:4" x14ac:dyDescent="0.25">
      <c r="A287" s="17">
        <v>43621</v>
      </c>
      <c r="B287" s="1">
        <v>680</v>
      </c>
      <c r="C287" s="6" t="s">
        <v>3</v>
      </c>
      <c r="D287" s="12">
        <f t="shared" si="4"/>
        <v>680</v>
      </c>
    </row>
    <row r="288" spans="1:4" x14ac:dyDescent="0.25">
      <c r="A288" s="17">
        <v>43623</v>
      </c>
      <c r="B288" s="1">
        <v>330</v>
      </c>
      <c r="C288" s="6" t="s">
        <v>4</v>
      </c>
      <c r="D288" s="12">
        <f t="shared" si="4"/>
        <v>-330</v>
      </c>
    </row>
    <row r="289" spans="1:4" x14ac:dyDescent="0.25">
      <c r="A289" s="17">
        <v>43626</v>
      </c>
      <c r="B289" s="1">
        <v>540</v>
      </c>
      <c r="C289" s="6" t="s">
        <v>3</v>
      </c>
      <c r="D289" s="12">
        <f t="shared" si="4"/>
        <v>540</v>
      </c>
    </row>
    <row r="290" spans="1:4" x14ac:dyDescent="0.25">
      <c r="A290" s="17">
        <v>43626</v>
      </c>
      <c r="B290" s="1">
        <v>520</v>
      </c>
      <c r="C290" s="6" t="s">
        <v>3</v>
      </c>
      <c r="D290" s="12">
        <f t="shared" si="4"/>
        <v>520</v>
      </c>
    </row>
    <row r="291" spans="1:4" x14ac:dyDescent="0.25">
      <c r="A291" s="17">
        <v>43626</v>
      </c>
      <c r="B291" s="1">
        <v>680</v>
      </c>
      <c r="C291" s="6" t="s">
        <v>4</v>
      </c>
      <c r="D291" s="12">
        <f t="shared" si="4"/>
        <v>-680</v>
      </c>
    </row>
    <row r="292" spans="1:4" x14ac:dyDescent="0.25">
      <c r="A292" s="17">
        <v>43627</v>
      </c>
      <c r="B292" s="1">
        <v>20</v>
      </c>
      <c r="C292" s="6" t="s">
        <v>3</v>
      </c>
      <c r="D292" s="12">
        <f t="shared" si="4"/>
        <v>20</v>
      </c>
    </row>
    <row r="293" spans="1:4" x14ac:dyDescent="0.25">
      <c r="A293" s="17">
        <v>43630</v>
      </c>
      <c r="B293" s="1">
        <v>410</v>
      </c>
      <c r="C293" s="6" t="s">
        <v>3</v>
      </c>
      <c r="D293" s="12">
        <f t="shared" si="4"/>
        <v>410</v>
      </c>
    </row>
    <row r="294" spans="1:4" x14ac:dyDescent="0.25">
      <c r="A294" s="17">
        <v>43630</v>
      </c>
      <c r="B294" s="1">
        <v>670</v>
      </c>
      <c r="C294" s="6" t="s">
        <v>3</v>
      </c>
      <c r="D294" s="12">
        <f t="shared" si="4"/>
        <v>670</v>
      </c>
    </row>
    <row r="295" spans="1:4" x14ac:dyDescent="0.25">
      <c r="A295" s="17">
        <v>43630</v>
      </c>
      <c r="B295" s="1">
        <v>1750</v>
      </c>
      <c r="C295" s="6" t="s">
        <v>4</v>
      </c>
      <c r="D295" s="12">
        <f t="shared" si="4"/>
        <v>-1750</v>
      </c>
    </row>
    <row r="296" spans="1:4" x14ac:dyDescent="0.25">
      <c r="A296" s="17">
        <v>43630</v>
      </c>
      <c r="B296" s="1">
        <v>530</v>
      </c>
      <c r="C296" s="6" t="s">
        <v>3</v>
      </c>
      <c r="D296" s="12">
        <f t="shared" si="4"/>
        <v>530</v>
      </c>
    </row>
    <row r="297" spans="1:4" x14ac:dyDescent="0.25">
      <c r="A297" s="17">
        <v>43637</v>
      </c>
      <c r="B297" s="1">
        <v>750</v>
      </c>
      <c r="C297" s="6" t="s">
        <v>3</v>
      </c>
      <c r="D297" s="12">
        <f t="shared" si="4"/>
        <v>750</v>
      </c>
    </row>
    <row r="298" spans="1:4" x14ac:dyDescent="0.25">
      <c r="A298" s="17">
        <v>43641</v>
      </c>
      <c r="B298" s="1">
        <v>1180</v>
      </c>
      <c r="C298" s="6" t="s">
        <v>4</v>
      </c>
      <c r="D298" s="12">
        <f t="shared" si="4"/>
        <v>-1180</v>
      </c>
    </row>
    <row r="299" spans="1:4" x14ac:dyDescent="0.25">
      <c r="A299" s="17">
        <v>43650</v>
      </c>
      <c r="B299" s="1">
        <v>280</v>
      </c>
      <c r="C299" s="6" t="s">
        <v>3</v>
      </c>
      <c r="D299" s="12">
        <f t="shared" si="4"/>
        <v>280</v>
      </c>
    </row>
    <row r="300" spans="1:4" x14ac:dyDescent="0.25">
      <c r="A300" s="17">
        <v>43654</v>
      </c>
      <c r="B300" s="1">
        <v>80</v>
      </c>
      <c r="C300" s="6" t="s">
        <v>4</v>
      </c>
      <c r="D300" s="12">
        <f t="shared" si="4"/>
        <v>-80</v>
      </c>
    </row>
    <row r="301" spans="1:4" x14ac:dyDescent="0.25">
      <c r="A301" s="17">
        <v>43655</v>
      </c>
      <c r="B301" s="1">
        <v>440</v>
      </c>
      <c r="C301" s="6" t="s">
        <v>3</v>
      </c>
      <c r="D301" s="12">
        <f t="shared" si="4"/>
        <v>440</v>
      </c>
    </row>
    <row r="302" spans="1:4" x14ac:dyDescent="0.25">
      <c r="A302" s="17">
        <v>43656</v>
      </c>
      <c r="B302" s="1">
        <v>630</v>
      </c>
      <c r="C302" s="6" t="s">
        <v>4</v>
      </c>
      <c r="D302" s="12">
        <f t="shared" si="4"/>
        <v>-630</v>
      </c>
    </row>
    <row r="303" spans="1:4" x14ac:dyDescent="0.25">
      <c r="A303" s="17">
        <v>43658</v>
      </c>
      <c r="B303" s="1">
        <v>80</v>
      </c>
      <c r="C303" s="6" t="s">
        <v>3</v>
      </c>
      <c r="D303" s="12">
        <f t="shared" si="4"/>
        <v>80</v>
      </c>
    </row>
    <row r="304" spans="1:4" x14ac:dyDescent="0.25">
      <c r="A304" s="17">
        <v>43664</v>
      </c>
      <c r="B304" s="1">
        <v>580</v>
      </c>
      <c r="C304" s="6" t="s">
        <v>3</v>
      </c>
      <c r="D304" s="12">
        <f t="shared" si="4"/>
        <v>580</v>
      </c>
    </row>
    <row r="305" spans="1:4" x14ac:dyDescent="0.25">
      <c r="A305" s="17">
        <v>43665</v>
      </c>
      <c r="B305" s="1">
        <v>720</v>
      </c>
      <c r="C305" s="6" t="s">
        <v>4</v>
      </c>
      <c r="D305" s="12">
        <f t="shared" si="4"/>
        <v>-720</v>
      </c>
    </row>
    <row r="306" spans="1:4" x14ac:dyDescent="0.25">
      <c r="A306" s="17">
        <v>43665</v>
      </c>
      <c r="B306" s="1">
        <v>730</v>
      </c>
      <c r="C306" s="6" t="s">
        <v>3</v>
      </c>
      <c r="D306" s="12">
        <f t="shared" si="4"/>
        <v>730</v>
      </c>
    </row>
    <row r="307" spans="1:4" x14ac:dyDescent="0.25">
      <c r="A307" s="17">
        <v>43669</v>
      </c>
      <c r="B307" s="1">
        <v>480</v>
      </c>
      <c r="C307" s="6" t="s">
        <v>3</v>
      </c>
      <c r="D307" s="12">
        <f t="shared" si="4"/>
        <v>480</v>
      </c>
    </row>
    <row r="308" spans="1:4" x14ac:dyDescent="0.25">
      <c r="A308" s="17">
        <v>43676</v>
      </c>
      <c r="B308" s="1">
        <v>1540</v>
      </c>
      <c r="C308" s="6" t="s">
        <v>4</v>
      </c>
      <c r="D308" s="12">
        <f t="shared" si="4"/>
        <v>-1540</v>
      </c>
    </row>
    <row r="309" spans="1:4" x14ac:dyDescent="0.25">
      <c r="A309" s="17">
        <v>43676</v>
      </c>
      <c r="B309" s="1">
        <v>210</v>
      </c>
      <c r="C309" s="6" t="s">
        <v>3</v>
      </c>
      <c r="D309" s="12">
        <f t="shared" si="4"/>
        <v>210</v>
      </c>
    </row>
    <row r="310" spans="1:4" x14ac:dyDescent="0.25">
      <c r="A310" s="17">
        <v>43685</v>
      </c>
      <c r="B310" s="1">
        <v>650</v>
      </c>
      <c r="C310" s="6" t="s">
        <v>3</v>
      </c>
      <c r="D310" s="12">
        <f t="shared" si="4"/>
        <v>650</v>
      </c>
    </row>
    <row r="311" spans="1:4" x14ac:dyDescent="0.25">
      <c r="A311" s="17">
        <v>43686</v>
      </c>
      <c r="B311" s="1">
        <v>530</v>
      </c>
      <c r="C311" s="6" t="s">
        <v>4</v>
      </c>
      <c r="D311" s="12">
        <f t="shared" si="4"/>
        <v>-530</v>
      </c>
    </row>
    <row r="312" spans="1:4" x14ac:dyDescent="0.25">
      <c r="A312" s="17">
        <v>43686</v>
      </c>
      <c r="B312" s="1">
        <v>570</v>
      </c>
      <c r="C312" s="6" t="s">
        <v>3</v>
      </c>
      <c r="D312" s="12">
        <f t="shared" si="4"/>
        <v>570</v>
      </c>
    </row>
    <row r="313" spans="1:4" x14ac:dyDescent="0.25">
      <c r="A313" s="17">
        <v>43696</v>
      </c>
      <c r="B313" s="1">
        <v>580</v>
      </c>
      <c r="C313" s="6" t="s">
        <v>3</v>
      </c>
      <c r="D313" s="12">
        <f t="shared" si="4"/>
        <v>580</v>
      </c>
    </row>
    <row r="314" spans="1:4" x14ac:dyDescent="0.25">
      <c r="A314" s="17">
        <v>43705</v>
      </c>
      <c r="B314" s="1">
        <v>460</v>
      </c>
      <c r="C314" s="6" t="s">
        <v>4</v>
      </c>
      <c r="D314" s="12">
        <f t="shared" si="4"/>
        <v>-460</v>
      </c>
    </row>
    <row r="315" spans="1:4" x14ac:dyDescent="0.25">
      <c r="A315" s="17">
        <v>43706</v>
      </c>
      <c r="B315" s="1">
        <v>140</v>
      </c>
      <c r="C315" s="6" t="s">
        <v>4</v>
      </c>
      <c r="D315" s="12">
        <f t="shared" si="4"/>
        <v>-140</v>
      </c>
    </row>
    <row r="316" spans="1:4" x14ac:dyDescent="0.25">
      <c r="A316" s="17">
        <v>43707</v>
      </c>
      <c r="B316" s="1">
        <v>40</v>
      </c>
      <c r="C316" s="6" t="s">
        <v>4</v>
      </c>
      <c r="D316" s="12">
        <f t="shared" si="4"/>
        <v>-40</v>
      </c>
    </row>
    <row r="317" spans="1:4" x14ac:dyDescent="0.25">
      <c r="A317" s="17">
        <v>43710</v>
      </c>
      <c r="B317" s="1">
        <v>340</v>
      </c>
      <c r="C317" s="6" t="s">
        <v>4</v>
      </c>
      <c r="D317" s="12">
        <f t="shared" si="4"/>
        <v>-340</v>
      </c>
    </row>
    <row r="318" spans="1:4" x14ac:dyDescent="0.25">
      <c r="A318" s="17">
        <v>43710</v>
      </c>
      <c r="B318" s="1">
        <v>340</v>
      </c>
      <c r="C318" s="6" t="s">
        <v>4</v>
      </c>
      <c r="D318" s="12">
        <f t="shared" si="4"/>
        <v>-340</v>
      </c>
    </row>
    <row r="319" spans="1:4" x14ac:dyDescent="0.25">
      <c r="A319" s="17">
        <v>43714</v>
      </c>
      <c r="B319" s="1">
        <v>570</v>
      </c>
      <c r="C319" s="6" t="s">
        <v>3</v>
      </c>
      <c r="D319" s="12">
        <f t="shared" si="4"/>
        <v>570</v>
      </c>
    </row>
    <row r="320" spans="1:4" x14ac:dyDescent="0.25">
      <c r="A320" s="17">
        <v>43721</v>
      </c>
      <c r="B320" s="1">
        <v>660</v>
      </c>
      <c r="C320" s="6" t="s">
        <v>4</v>
      </c>
      <c r="D320" s="12">
        <f t="shared" si="4"/>
        <v>-660</v>
      </c>
    </row>
    <row r="321" spans="1:4" x14ac:dyDescent="0.25">
      <c r="A321" s="17">
        <v>43721</v>
      </c>
      <c r="B321" s="1">
        <v>160</v>
      </c>
      <c r="C321" s="6" t="s">
        <v>4</v>
      </c>
      <c r="D321" s="12">
        <f t="shared" si="4"/>
        <v>-160</v>
      </c>
    </row>
    <row r="322" spans="1:4" x14ac:dyDescent="0.25">
      <c r="A322" s="17">
        <v>43721</v>
      </c>
      <c r="B322" s="1">
        <v>690</v>
      </c>
      <c r="C322" s="6" t="s">
        <v>3</v>
      </c>
      <c r="D322" s="12">
        <f t="shared" si="4"/>
        <v>690</v>
      </c>
    </row>
    <row r="323" spans="1:4" x14ac:dyDescent="0.25">
      <c r="A323" s="17">
        <v>43724</v>
      </c>
      <c r="B323" s="1">
        <v>730</v>
      </c>
      <c r="C323" s="6" t="s">
        <v>3</v>
      </c>
      <c r="D323" s="12">
        <f t="shared" ref="D323:D386" si="5">IF(C323="Покупка",B323,-B323)</f>
        <v>730</v>
      </c>
    </row>
    <row r="324" spans="1:4" x14ac:dyDescent="0.25">
      <c r="A324" s="17">
        <v>43724</v>
      </c>
      <c r="B324" s="1">
        <v>750</v>
      </c>
      <c r="C324" s="6" t="s">
        <v>3</v>
      </c>
      <c r="D324" s="12">
        <f t="shared" si="5"/>
        <v>750</v>
      </c>
    </row>
    <row r="325" spans="1:4" x14ac:dyDescent="0.25">
      <c r="A325" s="17">
        <v>43725</v>
      </c>
      <c r="B325" s="1">
        <v>790</v>
      </c>
      <c r="C325" s="6" t="s">
        <v>4</v>
      </c>
      <c r="D325" s="12">
        <f t="shared" si="5"/>
        <v>-790</v>
      </c>
    </row>
    <row r="326" spans="1:4" x14ac:dyDescent="0.25">
      <c r="A326" s="17">
        <v>43733</v>
      </c>
      <c r="B326" s="1">
        <v>1280</v>
      </c>
      <c r="C326" s="6" t="s">
        <v>4</v>
      </c>
      <c r="D326" s="12">
        <f t="shared" si="5"/>
        <v>-1280</v>
      </c>
    </row>
    <row r="327" spans="1:4" x14ac:dyDescent="0.25">
      <c r="A327" s="17">
        <v>43734</v>
      </c>
      <c r="B327" s="1">
        <v>580</v>
      </c>
      <c r="C327" s="6" t="s">
        <v>3</v>
      </c>
      <c r="D327" s="12">
        <f t="shared" si="5"/>
        <v>580</v>
      </c>
    </row>
    <row r="328" spans="1:4" x14ac:dyDescent="0.25">
      <c r="A328" s="17">
        <v>43746</v>
      </c>
      <c r="B328" s="1">
        <v>610</v>
      </c>
      <c r="C328" s="6" t="s">
        <v>4</v>
      </c>
      <c r="D328" s="12">
        <f t="shared" si="5"/>
        <v>-610</v>
      </c>
    </row>
    <row r="329" spans="1:4" x14ac:dyDescent="0.25">
      <c r="A329" s="17">
        <v>43748</v>
      </c>
      <c r="B329" s="1">
        <v>490</v>
      </c>
      <c r="C329" s="6" t="s">
        <v>3</v>
      </c>
      <c r="D329" s="12">
        <f t="shared" si="5"/>
        <v>490</v>
      </c>
    </row>
    <row r="330" spans="1:4" x14ac:dyDescent="0.25">
      <c r="A330" s="17">
        <v>43748</v>
      </c>
      <c r="B330" s="1">
        <v>70</v>
      </c>
      <c r="C330" s="6" t="s">
        <v>4</v>
      </c>
      <c r="D330" s="12">
        <f t="shared" si="5"/>
        <v>-70</v>
      </c>
    </row>
    <row r="331" spans="1:4" x14ac:dyDescent="0.25">
      <c r="A331" s="17">
        <v>43749</v>
      </c>
      <c r="B331" s="1">
        <v>170</v>
      </c>
      <c r="C331" s="6" t="s">
        <v>3</v>
      </c>
      <c r="D331" s="12">
        <f t="shared" si="5"/>
        <v>170</v>
      </c>
    </row>
    <row r="332" spans="1:4" x14ac:dyDescent="0.25">
      <c r="A332" s="17">
        <v>43752</v>
      </c>
      <c r="B332" s="1">
        <v>630</v>
      </c>
      <c r="C332" s="6" t="s">
        <v>3</v>
      </c>
      <c r="D332" s="12">
        <f t="shared" si="5"/>
        <v>630</v>
      </c>
    </row>
    <row r="333" spans="1:4" x14ac:dyDescent="0.25">
      <c r="A333" s="17">
        <v>43753</v>
      </c>
      <c r="B333" s="1">
        <v>110</v>
      </c>
      <c r="C333" s="6" t="s">
        <v>3</v>
      </c>
      <c r="D333" s="12">
        <f t="shared" si="5"/>
        <v>110</v>
      </c>
    </row>
    <row r="334" spans="1:4" x14ac:dyDescent="0.25">
      <c r="A334" s="17">
        <v>43754</v>
      </c>
      <c r="B334" s="1">
        <v>310</v>
      </c>
      <c r="C334" s="6" t="s">
        <v>3</v>
      </c>
      <c r="D334" s="12">
        <f t="shared" si="5"/>
        <v>310</v>
      </c>
    </row>
    <row r="335" spans="1:4" x14ac:dyDescent="0.25">
      <c r="A335" s="17">
        <v>43756</v>
      </c>
      <c r="B335" s="1">
        <v>460</v>
      </c>
      <c r="C335" s="6" t="s">
        <v>3</v>
      </c>
      <c r="D335" s="12">
        <f t="shared" si="5"/>
        <v>460</v>
      </c>
    </row>
    <row r="336" spans="1:4" x14ac:dyDescent="0.25">
      <c r="A336" s="17">
        <v>43756</v>
      </c>
      <c r="B336" s="1">
        <v>400</v>
      </c>
      <c r="C336" s="6" t="s">
        <v>4</v>
      </c>
      <c r="D336" s="12">
        <f t="shared" si="5"/>
        <v>-400</v>
      </c>
    </row>
    <row r="337" spans="1:4" x14ac:dyDescent="0.25">
      <c r="A337" s="17">
        <v>43762</v>
      </c>
      <c r="B337" s="1">
        <v>1520</v>
      </c>
      <c r="C337" s="6" t="s">
        <v>4</v>
      </c>
      <c r="D337" s="12">
        <f t="shared" si="5"/>
        <v>-1520</v>
      </c>
    </row>
    <row r="338" spans="1:4" x14ac:dyDescent="0.25">
      <c r="A338" s="17">
        <v>43770</v>
      </c>
      <c r="B338" s="1">
        <v>380</v>
      </c>
      <c r="C338" s="6" t="s">
        <v>3</v>
      </c>
      <c r="D338" s="12">
        <f t="shared" si="5"/>
        <v>380</v>
      </c>
    </row>
    <row r="339" spans="1:4" x14ac:dyDescent="0.25">
      <c r="A339" s="17">
        <v>43770</v>
      </c>
      <c r="B339" s="1">
        <v>450</v>
      </c>
      <c r="C339" s="6" t="s">
        <v>3</v>
      </c>
      <c r="D339" s="12">
        <f t="shared" si="5"/>
        <v>450</v>
      </c>
    </row>
    <row r="340" spans="1:4" x14ac:dyDescent="0.25">
      <c r="A340" s="17">
        <v>43770</v>
      </c>
      <c r="B340" s="1">
        <v>780</v>
      </c>
      <c r="C340" s="6" t="s">
        <v>4</v>
      </c>
      <c r="D340" s="12">
        <f t="shared" si="5"/>
        <v>-780</v>
      </c>
    </row>
    <row r="341" spans="1:4" x14ac:dyDescent="0.25">
      <c r="A341" s="17">
        <v>43775</v>
      </c>
      <c r="B341" s="1">
        <v>130</v>
      </c>
      <c r="C341" s="6" t="s">
        <v>4</v>
      </c>
      <c r="D341" s="12">
        <f t="shared" si="5"/>
        <v>-130</v>
      </c>
    </row>
    <row r="342" spans="1:4" x14ac:dyDescent="0.25">
      <c r="A342" s="17">
        <v>43776</v>
      </c>
      <c r="B342" s="1">
        <v>690</v>
      </c>
      <c r="C342" s="6" t="s">
        <v>3</v>
      </c>
      <c r="D342" s="12">
        <f t="shared" si="5"/>
        <v>690</v>
      </c>
    </row>
    <row r="343" spans="1:4" x14ac:dyDescent="0.25">
      <c r="A343" s="17">
        <v>43777</v>
      </c>
      <c r="B343" s="1">
        <v>220</v>
      </c>
      <c r="C343" s="6" t="s">
        <v>3</v>
      </c>
      <c r="D343" s="12">
        <f t="shared" si="5"/>
        <v>220</v>
      </c>
    </row>
    <row r="344" spans="1:4" x14ac:dyDescent="0.25">
      <c r="A344" s="17">
        <v>43777</v>
      </c>
      <c r="B344" s="1">
        <v>700</v>
      </c>
      <c r="C344" s="6" t="s">
        <v>3</v>
      </c>
      <c r="D344" s="12">
        <f t="shared" si="5"/>
        <v>700</v>
      </c>
    </row>
    <row r="345" spans="1:4" x14ac:dyDescent="0.25">
      <c r="A345" s="17">
        <v>43784</v>
      </c>
      <c r="B345" s="1">
        <v>300</v>
      </c>
      <c r="C345" s="6" t="s">
        <v>4</v>
      </c>
      <c r="D345" s="12">
        <f t="shared" si="5"/>
        <v>-300</v>
      </c>
    </row>
    <row r="346" spans="1:4" x14ac:dyDescent="0.25">
      <c r="A346" s="17">
        <v>43784</v>
      </c>
      <c r="B346" s="1">
        <v>1020</v>
      </c>
      <c r="C346" s="6" t="s">
        <v>4</v>
      </c>
      <c r="D346" s="12">
        <f t="shared" si="5"/>
        <v>-1020</v>
      </c>
    </row>
    <row r="347" spans="1:4" x14ac:dyDescent="0.25">
      <c r="A347" s="17">
        <v>43784</v>
      </c>
      <c r="B347" s="1">
        <v>280</v>
      </c>
      <c r="C347" s="6" t="s">
        <v>3</v>
      </c>
      <c r="D347" s="12">
        <f t="shared" si="5"/>
        <v>280</v>
      </c>
    </row>
    <row r="348" spans="1:4" x14ac:dyDescent="0.25">
      <c r="A348" s="17">
        <v>43784</v>
      </c>
      <c r="B348" s="1">
        <v>510</v>
      </c>
      <c r="C348" s="6" t="s">
        <v>4</v>
      </c>
      <c r="D348" s="12">
        <f t="shared" si="5"/>
        <v>-510</v>
      </c>
    </row>
    <row r="349" spans="1:4" x14ac:dyDescent="0.25">
      <c r="A349" s="17">
        <v>43791</v>
      </c>
      <c r="B349" s="1">
        <v>610</v>
      </c>
      <c r="C349" s="6" t="s">
        <v>3</v>
      </c>
      <c r="D349" s="12">
        <f t="shared" si="5"/>
        <v>610</v>
      </c>
    </row>
    <row r="350" spans="1:4" x14ac:dyDescent="0.25">
      <c r="A350" s="17">
        <v>43796</v>
      </c>
      <c r="B350" s="1">
        <v>370</v>
      </c>
      <c r="C350" s="6" t="s">
        <v>3</v>
      </c>
      <c r="D350" s="12">
        <f t="shared" si="5"/>
        <v>370</v>
      </c>
    </row>
    <row r="351" spans="1:4" x14ac:dyDescent="0.25">
      <c r="A351" s="17">
        <v>43803</v>
      </c>
      <c r="B351" s="1">
        <v>160</v>
      </c>
      <c r="C351" s="6" t="s">
        <v>4</v>
      </c>
      <c r="D351" s="12">
        <f t="shared" si="5"/>
        <v>-160</v>
      </c>
    </row>
    <row r="352" spans="1:4" x14ac:dyDescent="0.25">
      <c r="A352" s="17">
        <v>43805</v>
      </c>
      <c r="B352" s="1">
        <v>190</v>
      </c>
      <c r="C352" s="6" t="s">
        <v>4</v>
      </c>
      <c r="D352" s="12">
        <f t="shared" si="5"/>
        <v>-190</v>
      </c>
    </row>
    <row r="353" spans="1:4" x14ac:dyDescent="0.25">
      <c r="A353" s="17">
        <v>43805</v>
      </c>
      <c r="B353" s="1">
        <v>80</v>
      </c>
      <c r="C353" s="6" t="s">
        <v>3</v>
      </c>
      <c r="D353" s="12">
        <f t="shared" si="5"/>
        <v>80</v>
      </c>
    </row>
    <row r="354" spans="1:4" x14ac:dyDescent="0.25">
      <c r="A354" s="17">
        <v>43808</v>
      </c>
      <c r="B354" s="1">
        <v>690</v>
      </c>
      <c r="C354" s="6" t="s">
        <v>3</v>
      </c>
      <c r="D354" s="12">
        <f t="shared" si="5"/>
        <v>690</v>
      </c>
    </row>
    <row r="355" spans="1:4" x14ac:dyDescent="0.25">
      <c r="A355" s="17">
        <v>43808</v>
      </c>
      <c r="B355" s="1">
        <v>1140</v>
      </c>
      <c r="C355" s="6" t="s">
        <v>4</v>
      </c>
      <c r="D355" s="12">
        <f t="shared" si="5"/>
        <v>-1140</v>
      </c>
    </row>
    <row r="356" spans="1:4" x14ac:dyDescent="0.25">
      <c r="A356" s="17">
        <v>43811</v>
      </c>
      <c r="B356" s="1">
        <v>220</v>
      </c>
      <c r="C356" s="6" t="s">
        <v>4</v>
      </c>
      <c r="D356" s="12">
        <f t="shared" si="5"/>
        <v>-220</v>
      </c>
    </row>
    <row r="357" spans="1:4" x14ac:dyDescent="0.25">
      <c r="A357" s="17">
        <v>43811</v>
      </c>
      <c r="B357" s="1">
        <v>730</v>
      </c>
      <c r="C357" s="6" t="s">
        <v>3</v>
      </c>
      <c r="D357" s="12">
        <f t="shared" si="5"/>
        <v>730</v>
      </c>
    </row>
    <row r="358" spans="1:4" x14ac:dyDescent="0.25">
      <c r="A358" s="17">
        <v>43816</v>
      </c>
      <c r="B358" s="1">
        <v>70</v>
      </c>
      <c r="C358" s="6" t="s">
        <v>4</v>
      </c>
      <c r="D358" s="12">
        <f t="shared" si="5"/>
        <v>-70</v>
      </c>
    </row>
    <row r="359" spans="1:4" x14ac:dyDescent="0.25">
      <c r="A359" s="17">
        <v>43817</v>
      </c>
      <c r="B359" s="1">
        <v>630</v>
      </c>
      <c r="C359" s="6" t="s">
        <v>4</v>
      </c>
      <c r="D359" s="12">
        <f t="shared" si="5"/>
        <v>-630</v>
      </c>
    </row>
    <row r="360" spans="1:4" x14ac:dyDescent="0.25">
      <c r="A360" s="17">
        <v>43817</v>
      </c>
      <c r="B360" s="1">
        <v>130</v>
      </c>
      <c r="C360" s="6" t="s">
        <v>4</v>
      </c>
      <c r="D360" s="12">
        <f t="shared" si="5"/>
        <v>-130</v>
      </c>
    </row>
    <row r="361" spans="1:4" x14ac:dyDescent="0.25">
      <c r="A361" s="17">
        <v>43818</v>
      </c>
      <c r="B361" s="1">
        <v>330</v>
      </c>
      <c r="C361" s="6" t="s">
        <v>3</v>
      </c>
      <c r="D361" s="12">
        <f t="shared" si="5"/>
        <v>330</v>
      </c>
    </row>
    <row r="362" spans="1:4" x14ac:dyDescent="0.25">
      <c r="A362" s="17">
        <v>43819</v>
      </c>
      <c r="B362" s="1">
        <v>540</v>
      </c>
      <c r="C362" s="6" t="s">
        <v>3</v>
      </c>
      <c r="D362" s="12">
        <f t="shared" si="5"/>
        <v>540</v>
      </c>
    </row>
    <row r="363" spans="1:4" x14ac:dyDescent="0.25">
      <c r="A363" s="17">
        <v>43823</v>
      </c>
      <c r="B363" s="1">
        <v>80</v>
      </c>
      <c r="C363" s="6" t="s">
        <v>4</v>
      </c>
      <c r="D363" s="12">
        <f t="shared" si="5"/>
        <v>-80</v>
      </c>
    </row>
    <row r="364" spans="1:4" x14ac:dyDescent="0.25">
      <c r="A364" s="17">
        <v>43829</v>
      </c>
      <c r="B364" s="1">
        <v>540</v>
      </c>
      <c r="C364" s="6" t="s">
        <v>4</v>
      </c>
      <c r="D364" s="12">
        <f t="shared" si="5"/>
        <v>-540</v>
      </c>
    </row>
    <row r="365" spans="1:4" x14ac:dyDescent="0.25">
      <c r="A365" s="17">
        <v>43833</v>
      </c>
      <c r="B365" s="1">
        <v>130</v>
      </c>
      <c r="C365" s="6" t="s">
        <v>3</v>
      </c>
      <c r="D365" s="12">
        <f t="shared" si="5"/>
        <v>130</v>
      </c>
    </row>
    <row r="366" spans="1:4" x14ac:dyDescent="0.25">
      <c r="A366" s="17">
        <v>43836</v>
      </c>
      <c r="B366" s="1">
        <v>250</v>
      </c>
      <c r="C366" s="6" t="s">
        <v>4</v>
      </c>
      <c r="D366" s="12">
        <f t="shared" si="5"/>
        <v>-250</v>
      </c>
    </row>
    <row r="367" spans="1:4" x14ac:dyDescent="0.25">
      <c r="A367" s="17">
        <v>43836</v>
      </c>
      <c r="B367" s="1">
        <v>370</v>
      </c>
      <c r="C367" s="6" t="s">
        <v>3</v>
      </c>
      <c r="D367" s="12">
        <f t="shared" si="5"/>
        <v>370</v>
      </c>
    </row>
    <row r="368" spans="1:4" x14ac:dyDescent="0.25">
      <c r="A368" s="17">
        <v>43840</v>
      </c>
      <c r="B368" s="1">
        <v>130</v>
      </c>
      <c r="C368" s="6" t="s">
        <v>4</v>
      </c>
      <c r="D368" s="12">
        <f t="shared" si="5"/>
        <v>-130</v>
      </c>
    </row>
    <row r="369" spans="1:4" x14ac:dyDescent="0.25">
      <c r="A369" s="17">
        <v>43846</v>
      </c>
      <c r="B369" s="1">
        <v>160</v>
      </c>
      <c r="C369" s="6" t="s">
        <v>3</v>
      </c>
      <c r="D369" s="12">
        <f t="shared" si="5"/>
        <v>160</v>
      </c>
    </row>
    <row r="370" spans="1:4" x14ac:dyDescent="0.25">
      <c r="A370" s="17">
        <v>43852</v>
      </c>
      <c r="B370" s="1">
        <v>150</v>
      </c>
      <c r="C370" s="6" t="s">
        <v>4</v>
      </c>
      <c r="D370" s="12">
        <f t="shared" si="5"/>
        <v>-150</v>
      </c>
    </row>
    <row r="371" spans="1:4" x14ac:dyDescent="0.25">
      <c r="A371" s="17">
        <v>43853</v>
      </c>
      <c r="B371" s="1">
        <v>290</v>
      </c>
      <c r="C371" s="6" t="s">
        <v>3</v>
      </c>
      <c r="D371" s="12">
        <f t="shared" si="5"/>
        <v>290</v>
      </c>
    </row>
    <row r="372" spans="1:4" x14ac:dyDescent="0.25">
      <c r="A372" s="17">
        <v>43854</v>
      </c>
      <c r="B372" s="1">
        <v>290</v>
      </c>
      <c r="C372" s="6" t="s">
        <v>4</v>
      </c>
      <c r="D372" s="12">
        <f t="shared" si="5"/>
        <v>-290</v>
      </c>
    </row>
    <row r="373" spans="1:4" x14ac:dyDescent="0.25">
      <c r="A373" s="17">
        <v>43854</v>
      </c>
      <c r="B373" s="1">
        <v>510</v>
      </c>
      <c r="C373" s="6" t="s">
        <v>3</v>
      </c>
      <c r="D373" s="12">
        <f t="shared" si="5"/>
        <v>510</v>
      </c>
    </row>
    <row r="374" spans="1:4" x14ac:dyDescent="0.25">
      <c r="A374" s="17">
        <v>43858</v>
      </c>
      <c r="B374" s="1">
        <v>560</v>
      </c>
      <c r="C374" s="6" t="s">
        <v>4</v>
      </c>
      <c r="D374" s="12">
        <f t="shared" si="5"/>
        <v>-560</v>
      </c>
    </row>
    <row r="375" spans="1:4" x14ac:dyDescent="0.25">
      <c r="A375" s="17">
        <v>43860</v>
      </c>
      <c r="B375" s="1">
        <v>200</v>
      </c>
      <c r="C375" s="6" t="s">
        <v>4</v>
      </c>
      <c r="D375" s="12">
        <f t="shared" si="5"/>
        <v>-200</v>
      </c>
    </row>
    <row r="376" spans="1:4" x14ac:dyDescent="0.25">
      <c r="A376" s="17">
        <v>43861</v>
      </c>
      <c r="B376" s="1">
        <v>40</v>
      </c>
      <c r="C376" s="6" t="s">
        <v>3</v>
      </c>
      <c r="D376" s="12">
        <f t="shared" si="5"/>
        <v>40</v>
      </c>
    </row>
    <row r="377" spans="1:4" x14ac:dyDescent="0.25">
      <c r="A377" s="17">
        <v>43861</v>
      </c>
      <c r="B377" s="1">
        <v>120</v>
      </c>
      <c r="C377" s="6" t="s">
        <v>3</v>
      </c>
      <c r="D377" s="12">
        <f t="shared" si="5"/>
        <v>120</v>
      </c>
    </row>
    <row r="378" spans="1:4" x14ac:dyDescent="0.25">
      <c r="A378" s="17">
        <v>43864</v>
      </c>
      <c r="B378" s="1">
        <v>720</v>
      </c>
      <c r="C378" s="6" t="s">
        <v>3</v>
      </c>
      <c r="D378" s="12">
        <f t="shared" si="5"/>
        <v>720</v>
      </c>
    </row>
    <row r="379" spans="1:4" x14ac:dyDescent="0.25">
      <c r="A379" s="17">
        <v>43865</v>
      </c>
      <c r="B379" s="1">
        <v>330</v>
      </c>
      <c r="C379" s="6" t="s">
        <v>3</v>
      </c>
      <c r="D379" s="12">
        <f t="shared" si="5"/>
        <v>330</v>
      </c>
    </row>
    <row r="380" spans="1:4" x14ac:dyDescent="0.25">
      <c r="A380" s="17">
        <v>43865</v>
      </c>
      <c r="B380" s="1">
        <v>940</v>
      </c>
      <c r="C380" s="6" t="s">
        <v>4</v>
      </c>
      <c r="D380" s="12">
        <f t="shared" si="5"/>
        <v>-940</v>
      </c>
    </row>
    <row r="381" spans="1:4" x14ac:dyDescent="0.25">
      <c r="A381" s="17">
        <v>43866</v>
      </c>
      <c r="B381" s="1">
        <v>320</v>
      </c>
      <c r="C381" s="6" t="s">
        <v>3</v>
      </c>
      <c r="D381" s="12">
        <f t="shared" si="5"/>
        <v>320</v>
      </c>
    </row>
    <row r="382" spans="1:4" x14ac:dyDescent="0.25">
      <c r="A382" s="17">
        <v>43868</v>
      </c>
      <c r="B382" s="1">
        <v>160</v>
      </c>
      <c r="C382" s="6" t="s">
        <v>4</v>
      </c>
      <c r="D382" s="12">
        <f t="shared" si="5"/>
        <v>-160</v>
      </c>
    </row>
    <row r="383" spans="1:4" x14ac:dyDescent="0.25">
      <c r="A383" s="17">
        <v>43868</v>
      </c>
      <c r="B383" s="1">
        <v>610</v>
      </c>
      <c r="C383" s="6" t="s">
        <v>4</v>
      </c>
      <c r="D383" s="12">
        <f t="shared" si="5"/>
        <v>-610</v>
      </c>
    </row>
    <row r="384" spans="1:4" x14ac:dyDescent="0.25">
      <c r="A384" s="17">
        <v>43868</v>
      </c>
      <c r="B384" s="1">
        <v>250</v>
      </c>
      <c r="C384" s="6" t="s">
        <v>3</v>
      </c>
      <c r="D384" s="12">
        <f t="shared" si="5"/>
        <v>250</v>
      </c>
    </row>
    <row r="385" spans="1:4" x14ac:dyDescent="0.25">
      <c r="A385" s="17">
        <v>43871</v>
      </c>
      <c r="B385" s="1">
        <v>290</v>
      </c>
      <c r="C385" s="6" t="s">
        <v>4</v>
      </c>
      <c r="D385" s="12">
        <f t="shared" si="5"/>
        <v>-290</v>
      </c>
    </row>
    <row r="386" spans="1:4" x14ac:dyDescent="0.25">
      <c r="A386" s="17">
        <v>43874</v>
      </c>
      <c r="B386" s="1">
        <v>400</v>
      </c>
      <c r="C386" s="6" t="s">
        <v>3</v>
      </c>
      <c r="D386" s="12">
        <f t="shared" si="5"/>
        <v>400</v>
      </c>
    </row>
    <row r="387" spans="1:4" x14ac:dyDescent="0.25">
      <c r="A387" s="17">
        <v>43875</v>
      </c>
      <c r="B387" s="1">
        <v>10</v>
      </c>
      <c r="C387" s="6" t="s">
        <v>3</v>
      </c>
      <c r="D387" s="12">
        <f t="shared" ref="D387:D450" si="6">IF(C387="Покупка",B387,-B387)</f>
        <v>10</v>
      </c>
    </row>
    <row r="388" spans="1:4" x14ac:dyDescent="0.25">
      <c r="A388" s="17">
        <v>43875</v>
      </c>
      <c r="B388" s="1">
        <v>640</v>
      </c>
      <c r="C388" s="6" t="s">
        <v>3</v>
      </c>
      <c r="D388" s="12">
        <f t="shared" si="6"/>
        <v>640</v>
      </c>
    </row>
    <row r="389" spans="1:4" x14ac:dyDescent="0.25">
      <c r="A389" s="17">
        <v>43878</v>
      </c>
      <c r="B389" s="1">
        <v>750</v>
      </c>
      <c r="C389" s="6" t="s">
        <v>3</v>
      </c>
      <c r="D389" s="12">
        <f t="shared" si="6"/>
        <v>750</v>
      </c>
    </row>
    <row r="390" spans="1:4" x14ac:dyDescent="0.25">
      <c r="A390" s="17">
        <v>43879</v>
      </c>
      <c r="B390" s="1">
        <v>380</v>
      </c>
      <c r="C390" s="6" t="s">
        <v>3</v>
      </c>
      <c r="D390" s="12">
        <f t="shared" si="6"/>
        <v>380</v>
      </c>
    </row>
    <row r="391" spans="1:4" x14ac:dyDescent="0.25">
      <c r="A391" s="17">
        <v>43881</v>
      </c>
      <c r="B391" s="1">
        <v>2250</v>
      </c>
      <c r="C391" s="6" t="s">
        <v>4</v>
      </c>
      <c r="D391" s="12">
        <f t="shared" si="6"/>
        <v>-2250</v>
      </c>
    </row>
    <row r="392" spans="1:4" x14ac:dyDescent="0.25">
      <c r="A392" s="17">
        <v>43882</v>
      </c>
      <c r="B392" s="1">
        <v>570</v>
      </c>
      <c r="C392" s="6" t="s">
        <v>3</v>
      </c>
      <c r="D392" s="12">
        <f t="shared" si="6"/>
        <v>570</v>
      </c>
    </row>
    <row r="393" spans="1:4" x14ac:dyDescent="0.25">
      <c r="A393" s="17">
        <v>43882</v>
      </c>
      <c r="B393" s="1">
        <v>430</v>
      </c>
      <c r="C393" s="6" t="s">
        <v>4</v>
      </c>
      <c r="D393" s="12">
        <f t="shared" si="6"/>
        <v>-430</v>
      </c>
    </row>
    <row r="394" spans="1:4" x14ac:dyDescent="0.25">
      <c r="A394" s="17">
        <v>43886</v>
      </c>
      <c r="B394" s="1">
        <v>10</v>
      </c>
      <c r="C394" s="6" t="s">
        <v>4</v>
      </c>
      <c r="D394" s="12">
        <f t="shared" si="6"/>
        <v>-10</v>
      </c>
    </row>
    <row r="395" spans="1:4" x14ac:dyDescent="0.25">
      <c r="A395" s="17">
        <v>43887</v>
      </c>
      <c r="B395" s="1">
        <v>540</v>
      </c>
      <c r="C395" s="6" t="s">
        <v>3</v>
      </c>
      <c r="D395" s="12">
        <f t="shared" si="6"/>
        <v>540</v>
      </c>
    </row>
    <row r="396" spans="1:4" x14ac:dyDescent="0.25">
      <c r="A396" s="17">
        <v>43887</v>
      </c>
      <c r="B396" s="1">
        <v>150</v>
      </c>
      <c r="C396" s="6" t="s">
        <v>3</v>
      </c>
      <c r="D396" s="12">
        <f t="shared" si="6"/>
        <v>150</v>
      </c>
    </row>
    <row r="397" spans="1:4" x14ac:dyDescent="0.25">
      <c r="A397" s="17">
        <v>43889</v>
      </c>
      <c r="B397" s="1">
        <v>560</v>
      </c>
      <c r="C397" s="6" t="s">
        <v>4</v>
      </c>
      <c r="D397" s="12">
        <f t="shared" si="6"/>
        <v>-560</v>
      </c>
    </row>
    <row r="398" spans="1:4" x14ac:dyDescent="0.25">
      <c r="A398" s="17">
        <v>43896</v>
      </c>
      <c r="B398" s="1">
        <v>380</v>
      </c>
      <c r="C398" s="6" t="s">
        <v>3</v>
      </c>
      <c r="D398" s="12">
        <f t="shared" si="6"/>
        <v>380</v>
      </c>
    </row>
    <row r="399" spans="1:4" x14ac:dyDescent="0.25">
      <c r="A399" s="17">
        <v>43896</v>
      </c>
      <c r="B399" s="1">
        <v>330</v>
      </c>
      <c r="C399" s="6" t="s">
        <v>3</v>
      </c>
      <c r="D399" s="12">
        <f t="shared" si="6"/>
        <v>330</v>
      </c>
    </row>
    <row r="400" spans="1:4" x14ac:dyDescent="0.25">
      <c r="A400" s="17">
        <v>43901</v>
      </c>
      <c r="B400" s="1">
        <v>500</v>
      </c>
      <c r="C400" s="6" t="s">
        <v>3</v>
      </c>
      <c r="D400" s="12">
        <f t="shared" si="6"/>
        <v>500</v>
      </c>
    </row>
    <row r="401" spans="1:4" x14ac:dyDescent="0.25">
      <c r="A401" s="17">
        <v>43903</v>
      </c>
      <c r="B401" s="1">
        <v>1360</v>
      </c>
      <c r="C401" s="6" t="s">
        <v>4</v>
      </c>
      <c r="D401" s="12">
        <f t="shared" si="6"/>
        <v>-1360</v>
      </c>
    </row>
    <row r="402" spans="1:4" x14ac:dyDescent="0.25">
      <c r="A402" s="17">
        <v>43903</v>
      </c>
      <c r="B402" s="1">
        <v>220</v>
      </c>
      <c r="C402" s="6" t="s">
        <v>3</v>
      </c>
      <c r="D402" s="12">
        <f t="shared" si="6"/>
        <v>220</v>
      </c>
    </row>
    <row r="403" spans="1:4" x14ac:dyDescent="0.25">
      <c r="A403" s="17">
        <v>43908</v>
      </c>
      <c r="B403" s="1">
        <v>120</v>
      </c>
      <c r="C403" s="6" t="s">
        <v>3</v>
      </c>
      <c r="D403" s="12">
        <f t="shared" si="6"/>
        <v>120</v>
      </c>
    </row>
    <row r="404" spans="1:4" x14ac:dyDescent="0.25">
      <c r="A404" s="17">
        <v>43910</v>
      </c>
      <c r="B404" s="1">
        <v>450</v>
      </c>
      <c r="C404" s="6" t="s">
        <v>4</v>
      </c>
      <c r="D404" s="12">
        <f t="shared" si="6"/>
        <v>-450</v>
      </c>
    </row>
    <row r="405" spans="1:4" x14ac:dyDescent="0.25">
      <c r="A405" s="17">
        <v>43910</v>
      </c>
      <c r="B405" s="1">
        <v>670</v>
      </c>
      <c r="C405" s="6" t="s">
        <v>3</v>
      </c>
      <c r="D405" s="12">
        <f t="shared" si="6"/>
        <v>670</v>
      </c>
    </row>
    <row r="406" spans="1:4" x14ac:dyDescent="0.25">
      <c r="A406" s="17">
        <v>43910</v>
      </c>
      <c r="B406" s="1">
        <v>580</v>
      </c>
      <c r="C406" s="6" t="s">
        <v>4</v>
      </c>
      <c r="D406" s="12">
        <f t="shared" si="6"/>
        <v>-580</v>
      </c>
    </row>
    <row r="407" spans="1:4" x14ac:dyDescent="0.25">
      <c r="A407" s="17">
        <v>43914</v>
      </c>
      <c r="B407" s="1">
        <v>280</v>
      </c>
      <c r="C407" s="6" t="s">
        <v>3</v>
      </c>
      <c r="D407" s="12">
        <f t="shared" si="6"/>
        <v>280</v>
      </c>
    </row>
    <row r="408" spans="1:4" x14ac:dyDescent="0.25">
      <c r="A408" s="17">
        <v>43915</v>
      </c>
      <c r="B408" s="1">
        <v>690</v>
      </c>
      <c r="C408" s="6" t="s">
        <v>3</v>
      </c>
      <c r="D408" s="12">
        <f t="shared" si="6"/>
        <v>690</v>
      </c>
    </row>
    <row r="409" spans="1:4" x14ac:dyDescent="0.25">
      <c r="A409" s="17">
        <v>43916</v>
      </c>
      <c r="B409" s="1">
        <v>220</v>
      </c>
      <c r="C409" s="6" t="s">
        <v>4</v>
      </c>
      <c r="D409" s="12">
        <f t="shared" si="6"/>
        <v>-220</v>
      </c>
    </row>
    <row r="410" spans="1:4" x14ac:dyDescent="0.25">
      <c r="A410" s="17">
        <v>43924</v>
      </c>
      <c r="B410" s="1">
        <v>460</v>
      </c>
      <c r="C410" s="6" t="s">
        <v>4</v>
      </c>
      <c r="D410" s="12">
        <f t="shared" si="6"/>
        <v>-460</v>
      </c>
    </row>
    <row r="411" spans="1:4" x14ac:dyDescent="0.25">
      <c r="A411" s="17">
        <v>43924</v>
      </c>
      <c r="B411" s="1">
        <v>180</v>
      </c>
      <c r="C411" s="6" t="s">
        <v>4</v>
      </c>
      <c r="D411" s="12">
        <f t="shared" si="6"/>
        <v>-180</v>
      </c>
    </row>
    <row r="412" spans="1:4" x14ac:dyDescent="0.25">
      <c r="A412" s="17">
        <v>43927</v>
      </c>
      <c r="B412" s="1">
        <v>520</v>
      </c>
      <c r="C412" s="6" t="s">
        <v>3</v>
      </c>
      <c r="D412" s="12">
        <f t="shared" si="6"/>
        <v>520</v>
      </c>
    </row>
    <row r="413" spans="1:4" x14ac:dyDescent="0.25">
      <c r="A413" s="17">
        <v>43928</v>
      </c>
      <c r="B413" s="1">
        <v>300</v>
      </c>
      <c r="C413" s="6" t="s">
        <v>3</v>
      </c>
      <c r="D413" s="12">
        <f t="shared" si="6"/>
        <v>300</v>
      </c>
    </row>
    <row r="414" spans="1:4" x14ac:dyDescent="0.25">
      <c r="A414" s="17">
        <v>43929</v>
      </c>
      <c r="B414" s="1">
        <v>170</v>
      </c>
      <c r="C414" s="6" t="s">
        <v>3</v>
      </c>
      <c r="D414" s="12">
        <f t="shared" si="6"/>
        <v>170</v>
      </c>
    </row>
    <row r="415" spans="1:4" x14ac:dyDescent="0.25">
      <c r="A415" s="17">
        <v>43934</v>
      </c>
      <c r="B415" s="1">
        <v>150</v>
      </c>
      <c r="C415" s="6" t="s">
        <v>3</v>
      </c>
      <c r="D415" s="12">
        <f t="shared" si="6"/>
        <v>150</v>
      </c>
    </row>
    <row r="416" spans="1:4" x14ac:dyDescent="0.25">
      <c r="A416" s="17">
        <v>43936</v>
      </c>
      <c r="B416" s="1">
        <v>970</v>
      </c>
      <c r="C416" s="6" t="s">
        <v>4</v>
      </c>
      <c r="D416" s="12">
        <f t="shared" si="6"/>
        <v>-970</v>
      </c>
    </row>
    <row r="417" spans="1:4" x14ac:dyDescent="0.25">
      <c r="A417" s="17">
        <v>43938</v>
      </c>
      <c r="B417" s="1">
        <v>130</v>
      </c>
      <c r="C417" s="6" t="s">
        <v>4</v>
      </c>
      <c r="D417" s="12">
        <f t="shared" si="6"/>
        <v>-130</v>
      </c>
    </row>
    <row r="418" spans="1:4" x14ac:dyDescent="0.25">
      <c r="A418" s="17">
        <v>43942</v>
      </c>
      <c r="B418" s="1">
        <v>340</v>
      </c>
      <c r="C418" s="6" t="s">
        <v>3</v>
      </c>
      <c r="D418" s="12">
        <f t="shared" si="6"/>
        <v>340</v>
      </c>
    </row>
    <row r="419" spans="1:4" x14ac:dyDescent="0.25">
      <c r="A419" s="17">
        <v>43942</v>
      </c>
      <c r="B419" s="1">
        <v>50</v>
      </c>
      <c r="C419" s="6" t="s">
        <v>3</v>
      </c>
      <c r="D419" s="12">
        <f t="shared" si="6"/>
        <v>50</v>
      </c>
    </row>
    <row r="420" spans="1:4" x14ac:dyDescent="0.25">
      <c r="A420" s="17">
        <v>43943</v>
      </c>
      <c r="B420" s="1">
        <v>640</v>
      </c>
      <c r="C420" s="6" t="s">
        <v>4</v>
      </c>
      <c r="D420" s="12">
        <f t="shared" si="6"/>
        <v>-640</v>
      </c>
    </row>
    <row r="421" spans="1:4" x14ac:dyDescent="0.25">
      <c r="A421" s="17">
        <v>43943</v>
      </c>
      <c r="B421" s="1">
        <v>680</v>
      </c>
      <c r="C421" s="6" t="s">
        <v>3</v>
      </c>
      <c r="D421" s="12">
        <f t="shared" si="6"/>
        <v>680</v>
      </c>
    </row>
    <row r="422" spans="1:4" x14ac:dyDescent="0.25">
      <c r="A422" s="17">
        <v>43944</v>
      </c>
      <c r="B422" s="1">
        <v>390</v>
      </c>
      <c r="C422" s="6" t="s">
        <v>3</v>
      </c>
      <c r="D422" s="12">
        <f t="shared" si="6"/>
        <v>390</v>
      </c>
    </row>
    <row r="423" spans="1:4" x14ac:dyDescent="0.25">
      <c r="A423" s="17">
        <v>43945</v>
      </c>
      <c r="B423" s="1">
        <v>110</v>
      </c>
      <c r="C423" s="6" t="s">
        <v>3</v>
      </c>
      <c r="D423" s="12">
        <f t="shared" si="6"/>
        <v>110</v>
      </c>
    </row>
    <row r="424" spans="1:4" x14ac:dyDescent="0.25">
      <c r="A424" s="17">
        <v>43948</v>
      </c>
      <c r="B424" s="1">
        <v>220</v>
      </c>
      <c r="C424" s="6" t="s">
        <v>4</v>
      </c>
      <c r="D424" s="12">
        <f t="shared" si="6"/>
        <v>-220</v>
      </c>
    </row>
    <row r="425" spans="1:4" x14ac:dyDescent="0.25">
      <c r="A425" s="17">
        <v>43949</v>
      </c>
      <c r="B425" s="1">
        <v>400</v>
      </c>
      <c r="C425" s="6" t="s">
        <v>4</v>
      </c>
      <c r="D425" s="12">
        <f t="shared" si="6"/>
        <v>-400</v>
      </c>
    </row>
    <row r="426" spans="1:4" x14ac:dyDescent="0.25">
      <c r="A426" s="17">
        <v>43950</v>
      </c>
      <c r="B426" s="1">
        <v>510</v>
      </c>
      <c r="C426" s="6" t="s">
        <v>3</v>
      </c>
      <c r="D426" s="12">
        <f t="shared" si="6"/>
        <v>510</v>
      </c>
    </row>
    <row r="427" spans="1:4" x14ac:dyDescent="0.25">
      <c r="A427" s="17">
        <v>43950</v>
      </c>
      <c r="B427" s="1">
        <v>210</v>
      </c>
      <c r="C427" s="6" t="s">
        <v>4</v>
      </c>
      <c r="D427" s="12">
        <f t="shared" si="6"/>
        <v>-210</v>
      </c>
    </row>
    <row r="428" spans="1:4" x14ac:dyDescent="0.25">
      <c r="A428" s="17">
        <v>43951</v>
      </c>
      <c r="B428" s="1">
        <v>170</v>
      </c>
      <c r="C428" s="6" t="s">
        <v>4</v>
      </c>
      <c r="D428" s="12">
        <f t="shared" si="6"/>
        <v>-170</v>
      </c>
    </row>
    <row r="429" spans="1:4" x14ac:dyDescent="0.25">
      <c r="A429" s="17">
        <v>43951</v>
      </c>
      <c r="B429" s="1">
        <v>480</v>
      </c>
      <c r="C429" s="6" t="s">
        <v>4</v>
      </c>
      <c r="D429" s="12">
        <f t="shared" si="6"/>
        <v>-480</v>
      </c>
    </row>
    <row r="430" spans="1:4" x14ac:dyDescent="0.25">
      <c r="A430" s="17">
        <v>43955</v>
      </c>
      <c r="B430" s="1">
        <v>510</v>
      </c>
      <c r="C430" s="6" t="s">
        <v>3</v>
      </c>
      <c r="D430" s="12">
        <f t="shared" si="6"/>
        <v>510</v>
      </c>
    </row>
    <row r="431" spans="1:4" x14ac:dyDescent="0.25">
      <c r="A431" s="17">
        <v>43959</v>
      </c>
      <c r="B431" s="1">
        <v>480</v>
      </c>
      <c r="C431" s="6" t="s">
        <v>4</v>
      </c>
      <c r="D431" s="12">
        <f t="shared" si="6"/>
        <v>-480</v>
      </c>
    </row>
    <row r="432" spans="1:4" x14ac:dyDescent="0.25">
      <c r="A432" s="17">
        <v>43959</v>
      </c>
      <c r="B432" s="1">
        <v>90</v>
      </c>
      <c r="C432" s="6" t="s">
        <v>3</v>
      </c>
      <c r="D432" s="12">
        <f t="shared" si="6"/>
        <v>90</v>
      </c>
    </row>
    <row r="433" spans="1:4" x14ac:dyDescent="0.25">
      <c r="A433" s="17">
        <v>43959</v>
      </c>
      <c r="B433" s="1">
        <v>180</v>
      </c>
      <c r="C433" s="6" t="s">
        <v>3</v>
      </c>
      <c r="D433" s="12">
        <f t="shared" si="6"/>
        <v>180</v>
      </c>
    </row>
    <row r="434" spans="1:4" x14ac:dyDescent="0.25">
      <c r="A434" s="17">
        <v>43959</v>
      </c>
      <c r="B434" s="1">
        <v>450</v>
      </c>
      <c r="C434" s="6" t="s">
        <v>4</v>
      </c>
      <c r="D434" s="12">
        <f t="shared" si="6"/>
        <v>-450</v>
      </c>
    </row>
    <row r="435" spans="1:4" x14ac:dyDescent="0.25">
      <c r="A435" s="17">
        <v>43966</v>
      </c>
      <c r="B435" s="1">
        <v>510</v>
      </c>
      <c r="C435" s="6" t="s">
        <v>3</v>
      </c>
      <c r="D435" s="12">
        <f t="shared" si="6"/>
        <v>510</v>
      </c>
    </row>
    <row r="436" spans="1:4" x14ac:dyDescent="0.25">
      <c r="A436" s="17">
        <v>43969</v>
      </c>
      <c r="B436" s="1">
        <v>390</v>
      </c>
      <c r="C436" s="6" t="s">
        <v>4</v>
      </c>
      <c r="D436" s="12">
        <f t="shared" si="6"/>
        <v>-390</v>
      </c>
    </row>
    <row r="437" spans="1:4" x14ac:dyDescent="0.25">
      <c r="A437" s="17">
        <v>43972</v>
      </c>
      <c r="B437" s="1">
        <v>390</v>
      </c>
      <c r="C437" s="6" t="s">
        <v>3</v>
      </c>
      <c r="D437" s="12">
        <f t="shared" si="6"/>
        <v>390</v>
      </c>
    </row>
    <row r="438" spans="1:4" x14ac:dyDescent="0.25">
      <c r="A438" s="17">
        <v>43972</v>
      </c>
      <c r="B438" s="1">
        <v>730</v>
      </c>
      <c r="C438" s="6" t="s">
        <v>3</v>
      </c>
      <c r="D438" s="12">
        <f t="shared" si="6"/>
        <v>730</v>
      </c>
    </row>
    <row r="439" spans="1:4" x14ac:dyDescent="0.25">
      <c r="A439" s="17">
        <v>43973</v>
      </c>
      <c r="B439" s="1">
        <v>790</v>
      </c>
      <c r="C439" s="6" t="s">
        <v>4</v>
      </c>
      <c r="D439" s="12">
        <f t="shared" si="6"/>
        <v>-790</v>
      </c>
    </row>
    <row r="440" spans="1:4" x14ac:dyDescent="0.25">
      <c r="A440" s="17">
        <v>43977</v>
      </c>
      <c r="B440" s="1">
        <v>110</v>
      </c>
      <c r="C440" s="6" t="s">
        <v>3</v>
      </c>
      <c r="D440" s="12">
        <f t="shared" si="6"/>
        <v>110</v>
      </c>
    </row>
    <row r="441" spans="1:4" x14ac:dyDescent="0.25">
      <c r="A441" s="17">
        <v>43983</v>
      </c>
      <c r="B441" s="1">
        <v>280</v>
      </c>
      <c r="C441" s="6" t="s">
        <v>4</v>
      </c>
      <c r="D441" s="12">
        <f t="shared" si="6"/>
        <v>-280</v>
      </c>
    </row>
    <row r="442" spans="1:4" x14ac:dyDescent="0.25">
      <c r="A442" s="17">
        <v>43985</v>
      </c>
      <c r="B442" s="1">
        <v>70</v>
      </c>
      <c r="C442" s="6" t="s">
        <v>4</v>
      </c>
      <c r="D442" s="12">
        <f t="shared" si="6"/>
        <v>-70</v>
      </c>
    </row>
    <row r="443" spans="1:4" x14ac:dyDescent="0.25">
      <c r="A443" s="17">
        <v>43987</v>
      </c>
      <c r="B443" s="1">
        <v>170</v>
      </c>
      <c r="C443" s="6" t="s">
        <v>4</v>
      </c>
      <c r="D443" s="12">
        <f t="shared" si="6"/>
        <v>-170</v>
      </c>
    </row>
    <row r="444" spans="1:4" x14ac:dyDescent="0.25">
      <c r="A444" s="17">
        <v>43993</v>
      </c>
      <c r="B444" s="1">
        <v>530</v>
      </c>
      <c r="C444" s="6" t="s">
        <v>3</v>
      </c>
      <c r="D444" s="12">
        <f t="shared" si="6"/>
        <v>530</v>
      </c>
    </row>
    <row r="445" spans="1:4" x14ac:dyDescent="0.25">
      <c r="A445" s="17">
        <v>43993</v>
      </c>
      <c r="B445" s="1">
        <v>340</v>
      </c>
      <c r="C445" s="6" t="s">
        <v>4</v>
      </c>
      <c r="D445" s="12">
        <f t="shared" si="6"/>
        <v>-340</v>
      </c>
    </row>
    <row r="446" spans="1:4" x14ac:dyDescent="0.25">
      <c r="A446" s="17">
        <v>43997</v>
      </c>
      <c r="B446" s="1">
        <v>70</v>
      </c>
      <c r="C446" s="6" t="s">
        <v>4</v>
      </c>
      <c r="D446" s="12">
        <f t="shared" si="6"/>
        <v>-70</v>
      </c>
    </row>
    <row r="447" spans="1:4" x14ac:dyDescent="0.25">
      <c r="A447" s="17">
        <v>43997</v>
      </c>
      <c r="B447" s="1">
        <v>170</v>
      </c>
      <c r="C447" s="6" t="s">
        <v>4</v>
      </c>
      <c r="D447" s="12">
        <f t="shared" si="6"/>
        <v>-170</v>
      </c>
    </row>
    <row r="448" spans="1:4" x14ac:dyDescent="0.25">
      <c r="A448" s="17">
        <v>44000</v>
      </c>
      <c r="B448" s="1">
        <v>520</v>
      </c>
      <c r="C448" s="6" t="s">
        <v>3</v>
      </c>
      <c r="D448" s="12">
        <f t="shared" si="6"/>
        <v>520</v>
      </c>
    </row>
    <row r="449" spans="1:4" x14ac:dyDescent="0.25">
      <c r="A449" s="17">
        <v>44000</v>
      </c>
      <c r="B449" s="1">
        <v>110</v>
      </c>
      <c r="C449" s="6" t="s">
        <v>4</v>
      </c>
      <c r="D449" s="12">
        <f t="shared" si="6"/>
        <v>-110</v>
      </c>
    </row>
    <row r="450" spans="1:4" x14ac:dyDescent="0.25">
      <c r="A450" s="17">
        <v>44001</v>
      </c>
      <c r="B450" s="1">
        <v>630</v>
      </c>
      <c r="C450" s="6" t="s">
        <v>3</v>
      </c>
      <c r="D450" s="12">
        <f t="shared" si="6"/>
        <v>630</v>
      </c>
    </row>
    <row r="451" spans="1:4" x14ac:dyDescent="0.25">
      <c r="A451" s="17">
        <v>44004</v>
      </c>
      <c r="B451" s="1">
        <v>420</v>
      </c>
      <c r="C451" s="6" t="s">
        <v>4</v>
      </c>
      <c r="D451" s="12">
        <f t="shared" ref="D451:D502" si="7">IF(C451="Покупка",B451,-B451)</f>
        <v>-420</v>
      </c>
    </row>
    <row r="452" spans="1:4" x14ac:dyDescent="0.25">
      <c r="A452" s="17">
        <v>44004</v>
      </c>
      <c r="B452" s="1">
        <v>130</v>
      </c>
      <c r="C452" s="6" t="s">
        <v>4</v>
      </c>
      <c r="D452" s="12">
        <f t="shared" si="7"/>
        <v>-130</v>
      </c>
    </row>
    <row r="453" spans="1:4" x14ac:dyDescent="0.25">
      <c r="A453" s="17">
        <v>44005</v>
      </c>
      <c r="B453" s="1">
        <v>300</v>
      </c>
      <c r="C453" s="6" t="s">
        <v>4</v>
      </c>
      <c r="D453" s="12">
        <f t="shared" si="7"/>
        <v>-300</v>
      </c>
    </row>
    <row r="454" spans="1:4" x14ac:dyDescent="0.25">
      <c r="A454" s="17">
        <v>44007</v>
      </c>
      <c r="B454" s="1">
        <v>290</v>
      </c>
      <c r="C454" s="6" t="s">
        <v>3</v>
      </c>
      <c r="D454" s="12">
        <f t="shared" si="7"/>
        <v>290</v>
      </c>
    </row>
    <row r="455" spans="1:4" x14ac:dyDescent="0.25">
      <c r="A455" s="17">
        <v>44008</v>
      </c>
      <c r="B455" s="1">
        <v>450</v>
      </c>
      <c r="C455" s="6" t="s">
        <v>3</v>
      </c>
      <c r="D455" s="12">
        <f t="shared" si="7"/>
        <v>450</v>
      </c>
    </row>
    <row r="456" spans="1:4" x14ac:dyDescent="0.25">
      <c r="A456" s="17">
        <v>44011</v>
      </c>
      <c r="B456" s="1">
        <v>410</v>
      </c>
      <c r="C456" s="6" t="s">
        <v>4</v>
      </c>
      <c r="D456" s="12">
        <f t="shared" si="7"/>
        <v>-410</v>
      </c>
    </row>
    <row r="457" spans="1:4" x14ac:dyDescent="0.25">
      <c r="A457" s="17">
        <v>44012</v>
      </c>
      <c r="B457" s="1">
        <v>250</v>
      </c>
      <c r="C457" s="6" t="s">
        <v>4</v>
      </c>
      <c r="D457" s="12">
        <f t="shared" si="7"/>
        <v>-250</v>
      </c>
    </row>
    <row r="458" spans="1:4" x14ac:dyDescent="0.25">
      <c r="A458" s="17">
        <v>44012</v>
      </c>
      <c r="B458" s="1">
        <v>600</v>
      </c>
      <c r="C458" s="6" t="s">
        <v>3</v>
      </c>
      <c r="D458" s="12">
        <f t="shared" si="7"/>
        <v>600</v>
      </c>
    </row>
    <row r="459" spans="1:4" x14ac:dyDescent="0.25">
      <c r="A459" s="17">
        <v>44015</v>
      </c>
      <c r="B459" s="1">
        <v>570</v>
      </c>
      <c r="C459" s="6" t="s">
        <v>3</v>
      </c>
      <c r="D459" s="12">
        <f t="shared" si="7"/>
        <v>570</v>
      </c>
    </row>
    <row r="460" spans="1:4" x14ac:dyDescent="0.25">
      <c r="A460" s="17">
        <v>44018</v>
      </c>
      <c r="B460" s="1">
        <v>720</v>
      </c>
      <c r="C460" s="6" t="s">
        <v>3</v>
      </c>
      <c r="D460" s="12">
        <f t="shared" si="7"/>
        <v>720</v>
      </c>
    </row>
    <row r="461" spans="1:4" x14ac:dyDescent="0.25">
      <c r="A461" s="17">
        <v>44018</v>
      </c>
      <c r="B461" s="1">
        <v>380</v>
      </c>
      <c r="C461" s="6" t="s">
        <v>4</v>
      </c>
      <c r="D461" s="12">
        <f t="shared" si="7"/>
        <v>-380</v>
      </c>
    </row>
    <row r="462" spans="1:4" x14ac:dyDescent="0.25">
      <c r="A462" s="17">
        <v>44019</v>
      </c>
      <c r="B462" s="1">
        <v>1260</v>
      </c>
      <c r="C462" s="6" t="s">
        <v>4</v>
      </c>
      <c r="D462" s="12">
        <f t="shared" si="7"/>
        <v>-1260</v>
      </c>
    </row>
    <row r="463" spans="1:4" x14ac:dyDescent="0.25">
      <c r="A463" s="17">
        <v>44019</v>
      </c>
      <c r="B463" s="1">
        <v>690</v>
      </c>
      <c r="C463" s="6" t="s">
        <v>3</v>
      </c>
      <c r="D463" s="12">
        <f t="shared" si="7"/>
        <v>690</v>
      </c>
    </row>
    <row r="464" spans="1:4" x14ac:dyDescent="0.25">
      <c r="A464" s="17">
        <v>44022</v>
      </c>
      <c r="B464" s="1">
        <v>500</v>
      </c>
      <c r="C464" s="6" t="s">
        <v>4</v>
      </c>
      <c r="D464" s="12">
        <f t="shared" si="7"/>
        <v>-500</v>
      </c>
    </row>
    <row r="465" spans="1:4" x14ac:dyDescent="0.25">
      <c r="A465" s="17">
        <v>44025</v>
      </c>
      <c r="B465" s="1">
        <v>540</v>
      </c>
      <c r="C465" s="6" t="s">
        <v>4</v>
      </c>
      <c r="D465" s="12">
        <f t="shared" si="7"/>
        <v>-540</v>
      </c>
    </row>
    <row r="466" spans="1:4" x14ac:dyDescent="0.25">
      <c r="A466" s="17">
        <v>44027</v>
      </c>
      <c r="B466" s="1">
        <v>410</v>
      </c>
      <c r="C466" s="6" t="s">
        <v>3</v>
      </c>
      <c r="D466" s="12">
        <f t="shared" si="7"/>
        <v>410</v>
      </c>
    </row>
    <row r="467" spans="1:4" x14ac:dyDescent="0.25">
      <c r="A467" s="17">
        <v>44032</v>
      </c>
      <c r="B467" s="1">
        <v>200</v>
      </c>
      <c r="C467" s="6" t="s">
        <v>3</v>
      </c>
      <c r="D467" s="12">
        <f t="shared" si="7"/>
        <v>200</v>
      </c>
    </row>
    <row r="468" spans="1:4" x14ac:dyDescent="0.25">
      <c r="A468" s="17">
        <v>44043</v>
      </c>
      <c r="B468" s="1">
        <v>530</v>
      </c>
      <c r="C468" s="6" t="s">
        <v>4</v>
      </c>
      <c r="D468" s="12">
        <f t="shared" si="7"/>
        <v>-530</v>
      </c>
    </row>
    <row r="469" spans="1:4" x14ac:dyDescent="0.25">
      <c r="A469" s="17">
        <v>44043</v>
      </c>
      <c r="B469" s="1">
        <v>350</v>
      </c>
      <c r="C469" s="6" t="s">
        <v>3</v>
      </c>
      <c r="D469" s="12">
        <f t="shared" si="7"/>
        <v>350</v>
      </c>
    </row>
    <row r="470" spans="1:4" x14ac:dyDescent="0.25">
      <c r="A470" s="17">
        <v>44053</v>
      </c>
      <c r="B470" s="1">
        <v>100</v>
      </c>
      <c r="C470" s="6" t="s">
        <v>3</v>
      </c>
      <c r="D470" s="12">
        <f t="shared" si="7"/>
        <v>100</v>
      </c>
    </row>
    <row r="471" spans="1:4" x14ac:dyDescent="0.25">
      <c r="A471" s="17">
        <v>44054</v>
      </c>
      <c r="B471" s="1">
        <v>390</v>
      </c>
      <c r="C471" s="6" t="s">
        <v>4</v>
      </c>
      <c r="D471" s="12">
        <f t="shared" si="7"/>
        <v>-390</v>
      </c>
    </row>
    <row r="472" spans="1:4" x14ac:dyDescent="0.25">
      <c r="A472" s="17">
        <v>44056</v>
      </c>
      <c r="B472" s="1">
        <v>250</v>
      </c>
      <c r="C472" s="6" t="s">
        <v>4</v>
      </c>
      <c r="D472" s="12">
        <f t="shared" si="7"/>
        <v>-250</v>
      </c>
    </row>
    <row r="473" spans="1:4" x14ac:dyDescent="0.25">
      <c r="A473" s="17">
        <v>44056</v>
      </c>
      <c r="B473" s="1">
        <v>100</v>
      </c>
      <c r="C473" s="6" t="s">
        <v>4</v>
      </c>
      <c r="D473" s="12">
        <f t="shared" si="7"/>
        <v>-100</v>
      </c>
    </row>
    <row r="474" spans="1:4" x14ac:dyDescent="0.25">
      <c r="A474" s="17">
        <v>44057</v>
      </c>
      <c r="B474" s="1">
        <v>170</v>
      </c>
      <c r="C474" s="6" t="s">
        <v>3</v>
      </c>
      <c r="D474" s="12">
        <f t="shared" si="7"/>
        <v>170</v>
      </c>
    </row>
    <row r="475" spans="1:4" x14ac:dyDescent="0.25">
      <c r="A475" s="17">
        <v>44060</v>
      </c>
      <c r="B475" s="1">
        <v>260</v>
      </c>
      <c r="C475" s="6" t="s">
        <v>3</v>
      </c>
      <c r="D475" s="12">
        <f t="shared" si="7"/>
        <v>260</v>
      </c>
    </row>
    <row r="476" spans="1:4" x14ac:dyDescent="0.25">
      <c r="A476" s="17">
        <v>44064</v>
      </c>
      <c r="B476" s="1">
        <v>590</v>
      </c>
      <c r="C476" s="6" t="s">
        <v>3</v>
      </c>
      <c r="D476" s="12">
        <f t="shared" si="7"/>
        <v>590</v>
      </c>
    </row>
    <row r="477" spans="1:4" x14ac:dyDescent="0.25">
      <c r="A477" s="17">
        <v>44064</v>
      </c>
      <c r="B477" s="1">
        <v>420</v>
      </c>
      <c r="C477" s="6" t="s">
        <v>4</v>
      </c>
      <c r="D477" s="12">
        <f t="shared" si="7"/>
        <v>-420</v>
      </c>
    </row>
    <row r="478" spans="1:4" x14ac:dyDescent="0.25">
      <c r="A478" s="17">
        <v>44069</v>
      </c>
      <c r="B478" s="1">
        <v>500</v>
      </c>
      <c r="C478" s="6" t="s">
        <v>4</v>
      </c>
      <c r="D478" s="12">
        <f t="shared" si="7"/>
        <v>-500</v>
      </c>
    </row>
    <row r="479" spans="1:4" x14ac:dyDescent="0.25">
      <c r="A479" s="17">
        <v>44071</v>
      </c>
      <c r="B479" s="1">
        <v>740</v>
      </c>
      <c r="C479" s="6" t="s">
        <v>3</v>
      </c>
      <c r="D479" s="12">
        <f t="shared" si="7"/>
        <v>740</v>
      </c>
    </row>
    <row r="480" spans="1:4" x14ac:dyDescent="0.25">
      <c r="A480" s="17">
        <v>44071</v>
      </c>
      <c r="B480" s="1">
        <v>510</v>
      </c>
      <c r="C480" s="6" t="s">
        <v>4</v>
      </c>
      <c r="D480" s="12">
        <f t="shared" si="7"/>
        <v>-510</v>
      </c>
    </row>
    <row r="481" spans="1:4" x14ac:dyDescent="0.25">
      <c r="A481" s="17">
        <v>44074</v>
      </c>
      <c r="B481" s="1">
        <v>380</v>
      </c>
      <c r="C481" s="6" t="s">
        <v>3</v>
      </c>
      <c r="D481" s="12">
        <f t="shared" si="7"/>
        <v>380</v>
      </c>
    </row>
    <row r="482" spans="1:4" x14ac:dyDescent="0.25">
      <c r="A482" s="17">
        <v>44075</v>
      </c>
      <c r="B482" s="1">
        <v>60</v>
      </c>
      <c r="C482" s="6" t="s">
        <v>4</v>
      </c>
      <c r="D482" s="12">
        <f t="shared" si="7"/>
        <v>-60</v>
      </c>
    </row>
    <row r="483" spans="1:4" x14ac:dyDescent="0.25">
      <c r="A483" s="17">
        <v>44076</v>
      </c>
      <c r="B483" s="1">
        <v>750</v>
      </c>
      <c r="C483" s="6" t="s">
        <v>3</v>
      </c>
      <c r="D483" s="12">
        <f t="shared" si="7"/>
        <v>750</v>
      </c>
    </row>
    <row r="484" spans="1:4" x14ac:dyDescent="0.25">
      <c r="A484" s="17">
        <v>44076</v>
      </c>
      <c r="B484" s="1">
        <v>100</v>
      </c>
      <c r="C484" s="6" t="s">
        <v>3</v>
      </c>
      <c r="D484" s="12">
        <f t="shared" si="7"/>
        <v>100</v>
      </c>
    </row>
    <row r="485" spans="1:4" x14ac:dyDescent="0.25">
      <c r="A485" s="17">
        <v>44077</v>
      </c>
      <c r="B485" s="1">
        <v>400</v>
      </c>
      <c r="C485" s="6" t="s">
        <v>4</v>
      </c>
      <c r="D485" s="12">
        <f t="shared" si="7"/>
        <v>-400</v>
      </c>
    </row>
    <row r="486" spans="1:4" x14ac:dyDescent="0.25">
      <c r="A486" s="17">
        <v>44077</v>
      </c>
      <c r="B486" s="1">
        <v>1000</v>
      </c>
      <c r="C486" s="6" t="s">
        <v>4</v>
      </c>
      <c r="D486" s="12">
        <f t="shared" si="7"/>
        <v>-1000</v>
      </c>
    </row>
    <row r="487" spans="1:4" x14ac:dyDescent="0.25">
      <c r="A487" s="17">
        <v>44078</v>
      </c>
      <c r="B487" s="1">
        <v>520</v>
      </c>
      <c r="C487" s="6" t="s">
        <v>3</v>
      </c>
      <c r="D487" s="12">
        <f t="shared" si="7"/>
        <v>520</v>
      </c>
    </row>
    <row r="488" spans="1:4" x14ac:dyDescent="0.25">
      <c r="A488" s="17">
        <v>44078</v>
      </c>
      <c r="B488" s="1">
        <v>110</v>
      </c>
      <c r="C488" s="6" t="s">
        <v>3</v>
      </c>
      <c r="D488" s="12">
        <f t="shared" si="7"/>
        <v>110</v>
      </c>
    </row>
    <row r="489" spans="1:4" x14ac:dyDescent="0.25">
      <c r="A489" s="17">
        <v>44078</v>
      </c>
      <c r="B489" s="1">
        <v>120</v>
      </c>
      <c r="C489" s="6" t="s">
        <v>4</v>
      </c>
      <c r="D489" s="12">
        <f t="shared" si="7"/>
        <v>-120</v>
      </c>
    </row>
    <row r="490" spans="1:4" x14ac:dyDescent="0.25">
      <c r="A490" s="17">
        <v>44078</v>
      </c>
      <c r="B490" s="1">
        <v>130</v>
      </c>
      <c r="C490" s="6" t="s">
        <v>3</v>
      </c>
      <c r="D490" s="12">
        <f t="shared" si="7"/>
        <v>130</v>
      </c>
    </row>
    <row r="491" spans="1:4" x14ac:dyDescent="0.25">
      <c r="A491" s="17">
        <v>44088</v>
      </c>
      <c r="B491" s="1">
        <v>380</v>
      </c>
      <c r="C491" s="6" t="s">
        <v>3</v>
      </c>
      <c r="D491" s="12">
        <f t="shared" si="7"/>
        <v>380</v>
      </c>
    </row>
    <row r="492" spans="1:4" x14ac:dyDescent="0.25">
      <c r="A492" s="17">
        <v>44092</v>
      </c>
      <c r="B492" s="1">
        <v>650</v>
      </c>
      <c r="C492" s="6" t="s">
        <v>4</v>
      </c>
      <c r="D492" s="12">
        <f t="shared" si="7"/>
        <v>-650</v>
      </c>
    </row>
    <row r="493" spans="1:4" x14ac:dyDescent="0.25">
      <c r="A493" s="17">
        <v>44092</v>
      </c>
      <c r="B493" s="1">
        <v>360</v>
      </c>
      <c r="C493" s="6" t="s">
        <v>3</v>
      </c>
      <c r="D493" s="12">
        <f t="shared" si="7"/>
        <v>360</v>
      </c>
    </row>
    <row r="494" spans="1:4" x14ac:dyDescent="0.25">
      <c r="A494" s="17">
        <v>44097</v>
      </c>
      <c r="B494" s="1">
        <v>440</v>
      </c>
      <c r="C494" s="6" t="s">
        <v>3</v>
      </c>
      <c r="D494" s="12">
        <f t="shared" si="7"/>
        <v>440</v>
      </c>
    </row>
    <row r="495" spans="1:4" x14ac:dyDescent="0.25">
      <c r="A495" s="17">
        <v>44099</v>
      </c>
      <c r="B495" s="1">
        <v>1100</v>
      </c>
      <c r="C495" s="6" t="s">
        <v>4</v>
      </c>
      <c r="D495" s="12">
        <f t="shared" si="7"/>
        <v>-1100</v>
      </c>
    </row>
    <row r="496" spans="1:4" x14ac:dyDescent="0.25">
      <c r="A496" s="17">
        <v>44106</v>
      </c>
      <c r="B496" s="1">
        <v>280</v>
      </c>
      <c r="C496" s="6" t="s">
        <v>3</v>
      </c>
      <c r="D496" s="12">
        <f t="shared" si="7"/>
        <v>280</v>
      </c>
    </row>
    <row r="497" spans="1:5" x14ac:dyDescent="0.25">
      <c r="A497" s="17">
        <v>44106</v>
      </c>
      <c r="B497" s="1">
        <v>260</v>
      </c>
      <c r="C497" s="6" t="s">
        <v>3</v>
      </c>
      <c r="D497" s="12">
        <f t="shared" si="7"/>
        <v>260</v>
      </c>
    </row>
    <row r="498" spans="1:5" x14ac:dyDescent="0.25">
      <c r="A498" s="17">
        <v>44106</v>
      </c>
      <c r="B498" s="1">
        <v>160</v>
      </c>
      <c r="C498" s="6" t="s">
        <v>4</v>
      </c>
      <c r="D498" s="12">
        <f t="shared" si="7"/>
        <v>-160</v>
      </c>
    </row>
    <row r="499" spans="1:5" x14ac:dyDescent="0.25">
      <c r="A499" s="17">
        <v>44106</v>
      </c>
      <c r="B499" s="1">
        <v>410</v>
      </c>
      <c r="C499" s="6" t="s">
        <v>4</v>
      </c>
      <c r="D499" s="12">
        <f t="shared" si="7"/>
        <v>-410</v>
      </c>
    </row>
    <row r="500" spans="1:5" x14ac:dyDescent="0.25">
      <c r="A500" s="17">
        <v>44118</v>
      </c>
      <c r="B500" s="1">
        <v>340</v>
      </c>
      <c r="C500" s="6" t="s">
        <v>3</v>
      </c>
      <c r="D500" s="12">
        <f t="shared" si="7"/>
        <v>340</v>
      </c>
    </row>
    <row r="501" spans="1:5" x14ac:dyDescent="0.25">
      <c r="A501" s="17">
        <v>44120</v>
      </c>
      <c r="B501" s="1">
        <v>370</v>
      </c>
      <c r="C501" s="6" t="s">
        <v>4</v>
      </c>
      <c r="D501" s="12">
        <f t="shared" si="7"/>
        <v>-370</v>
      </c>
    </row>
    <row r="502" spans="1:5" x14ac:dyDescent="0.25">
      <c r="A502" s="18">
        <v>44124</v>
      </c>
      <c r="B502" s="1">
        <v>120</v>
      </c>
      <c r="C502" s="6" t="s">
        <v>4</v>
      </c>
      <c r="D502" s="12">
        <f t="shared" si="7"/>
        <v>-120</v>
      </c>
    </row>
    <row r="503" spans="1:5" x14ac:dyDescent="0.25">
      <c r="A503" s="17">
        <v>43203</v>
      </c>
      <c r="B503" s="2"/>
      <c r="C503" s="6" t="s">
        <v>48</v>
      </c>
      <c r="D503" s="12">
        <v>0</v>
      </c>
      <c r="E503" s="3"/>
    </row>
    <row r="504" spans="1:5" x14ac:dyDescent="0.25">
      <c r="A504" s="17">
        <v>43385</v>
      </c>
      <c r="B504" s="2"/>
      <c r="C504" s="6" t="s">
        <v>48</v>
      </c>
      <c r="D504" s="12">
        <v>0</v>
      </c>
      <c r="E504" s="4"/>
    </row>
    <row r="505" spans="1:5" x14ac:dyDescent="0.25">
      <c r="A505" s="17">
        <v>43567</v>
      </c>
      <c r="B505" s="2"/>
      <c r="C505" s="6" t="s">
        <v>48</v>
      </c>
      <c r="D505" s="12">
        <v>0</v>
      </c>
      <c r="E505" s="4"/>
    </row>
    <row r="506" spans="1:5" x14ac:dyDescent="0.25">
      <c r="A506" s="17">
        <v>43749</v>
      </c>
      <c r="B506" s="2"/>
      <c r="C506" s="6" t="s">
        <v>48</v>
      </c>
      <c r="D506" s="12">
        <v>0</v>
      </c>
      <c r="E506" s="4"/>
    </row>
    <row r="507" spans="1:5" x14ac:dyDescent="0.25">
      <c r="A507" s="17">
        <v>43931</v>
      </c>
      <c r="B507" s="2"/>
      <c r="C507" s="6" t="s">
        <v>48</v>
      </c>
      <c r="D507" s="12">
        <v>0</v>
      </c>
      <c r="E507" s="4"/>
    </row>
    <row r="508" spans="1:5" x14ac:dyDescent="0.25">
      <c r="A508" s="17">
        <v>44113</v>
      </c>
      <c r="B508" s="2"/>
      <c r="C508" s="6" t="s">
        <v>48</v>
      </c>
      <c r="D508" s="12">
        <v>0</v>
      </c>
      <c r="E508" s="4"/>
    </row>
    <row r="509" spans="1:5" ht="16.5" thickBot="1" x14ac:dyDescent="0.3">
      <c r="A509" s="19">
        <v>44173</v>
      </c>
      <c r="B509" s="20"/>
      <c r="C509" s="21" t="s">
        <v>48</v>
      </c>
      <c r="D509" s="16">
        <v>0</v>
      </c>
      <c r="E509" s="4"/>
    </row>
  </sheetData>
  <autoFilter ref="A1:C502" xr:uid="{BB7F0B33-599E-44EE-ADBA-9DD3A8C4F66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31F9-4628-491D-9967-98528996D21E}">
  <dimension ref="A1:G9"/>
  <sheetViews>
    <sheetView workbookViewId="0">
      <selection activeCell="B14" sqref="B14"/>
    </sheetView>
  </sheetViews>
  <sheetFormatPr defaultRowHeight="15.75" x14ac:dyDescent="0.25"/>
  <cols>
    <col min="1" max="7" width="28.375" customWidth="1"/>
  </cols>
  <sheetData>
    <row r="1" spans="1:7" ht="16.5" thickBot="1" x14ac:dyDescent="0.3">
      <c r="A1" s="44" t="s">
        <v>15</v>
      </c>
      <c r="B1" s="39" t="s">
        <v>16</v>
      </c>
      <c r="C1" s="39" t="s">
        <v>17</v>
      </c>
      <c r="D1" s="39" t="s">
        <v>18</v>
      </c>
      <c r="E1" s="39" t="s">
        <v>19</v>
      </c>
      <c r="F1" s="39" t="s">
        <v>20</v>
      </c>
      <c r="G1" s="9" t="s">
        <v>21</v>
      </c>
    </row>
    <row r="2" spans="1:7" x14ac:dyDescent="0.25">
      <c r="A2" s="22" t="s">
        <v>22</v>
      </c>
      <c r="B2" s="23" t="s">
        <v>0</v>
      </c>
      <c r="C2" s="23" t="s">
        <v>23</v>
      </c>
      <c r="D2" s="23" t="s">
        <v>24</v>
      </c>
      <c r="E2" s="23" t="s">
        <v>25</v>
      </c>
      <c r="F2" s="23" t="s">
        <v>24</v>
      </c>
      <c r="G2" s="24" t="s">
        <v>25</v>
      </c>
    </row>
    <row r="3" spans="1:7" x14ac:dyDescent="0.25">
      <c r="A3" s="22" t="s">
        <v>26</v>
      </c>
      <c r="B3" s="23" t="s">
        <v>27</v>
      </c>
      <c r="C3" s="23" t="s">
        <v>28</v>
      </c>
      <c r="D3" s="23" t="s">
        <v>29</v>
      </c>
      <c r="E3" s="23" t="s">
        <v>30</v>
      </c>
      <c r="F3" s="23" t="s">
        <v>31</v>
      </c>
      <c r="G3" s="24" t="s">
        <v>31</v>
      </c>
    </row>
    <row r="4" spans="1:7" x14ac:dyDescent="0.25">
      <c r="A4" s="22" t="s">
        <v>32</v>
      </c>
      <c r="B4" s="23" t="s">
        <v>33</v>
      </c>
      <c r="C4" s="23" t="s">
        <v>28</v>
      </c>
      <c r="D4" s="23" t="s">
        <v>29</v>
      </c>
      <c r="E4" s="23" t="s">
        <v>30</v>
      </c>
      <c r="F4" s="23" t="s">
        <v>31</v>
      </c>
      <c r="G4" s="24" t="s">
        <v>31</v>
      </c>
    </row>
    <row r="5" spans="1:7" x14ac:dyDescent="0.25">
      <c r="A5" s="22" t="s">
        <v>34</v>
      </c>
      <c r="B5" s="23" t="s">
        <v>35</v>
      </c>
      <c r="C5" s="23" t="s">
        <v>28</v>
      </c>
      <c r="D5" s="23" t="s">
        <v>29</v>
      </c>
      <c r="E5" s="23" t="s">
        <v>30</v>
      </c>
      <c r="F5" s="23" t="s">
        <v>31</v>
      </c>
      <c r="G5" s="24" t="s">
        <v>31</v>
      </c>
    </row>
    <row r="6" spans="1:7" x14ac:dyDescent="0.25">
      <c r="A6" s="22" t="s">
        <v>36</v>
      </c>
      <c r="B6" s="23" t="s">
        <v>37</v>
      </c>
      <c r="C6" s="23" t="s">
        <v>28</v>
      </c>
      <c r="D6" s="23" t="s">
        <v>29</v>
      </c>
      <c r="E6" s="23" t="s">
        <v>30</v>
      </c>
      <c r="F6" s="23" t="s">
        <v>31</v>
      </c>
      <c r="G6" s="24" t="s">
        <v>31</v>
      </c>
    </row>
    <row r="7" spans="1:7" x14ac:dyDescent="0.25">
      <c r="A7" s="22" t="s">
        <v>38</v>
      </c>
      <c r="B7" s="23" t="s">
        <v>39</v>
      </c>
      <c r="C7" s="23" t="s">
        <v>28</v>
      </c>
      <c r="D7" s="23" t="s">
        <v>29</v>
      </c>
      <c r="E7" s="23" t="s">
        <v>30</v>
      </c>
      <c r="F7" s="23" t="s">
        <v>31</v>
      </c>
      <c r="G7" s="24" t="s">
        <v>31</v>
      </c>
    </row>
    <row r="8" spans="1:7" x14ac:dyDescent="0.25">
      <c r="A8" s="22" t="s">
        <v>40</v>
      </c>
      <c r="B8" s="23" t="s">
        <v>41</v>
      </c>
      <c r="C8" s="23" t="s">
        <v>28</v>
      </c>
      <c r="D8" s="23" t="s">
        <v>29</v>
      </c>
      <c r="E8" s="23" t="s">
        <v>30</v>
      </c>
      <c r="F8" s="23" t="s">
        <v>31</v>
      </c>
      <c r="G8" s="24" t="s">
        <v>31</v>
      </c>
    </row>
    <row r="9" spans="1:7" ht="16.5" thickBot="1" x14ac:dyDescent="0.3">
      <c r="A9" s="25" t="s">
        <v>42</v>
      </c>
      <c r="B9" s="26" t="s">
        <v>43</v>
      </c>
      <c r="C9" s="26" t="s">
        <v>28</v>
      </c>
      <c r="D9" s="26" t="s">
        <v>44</v>
      </c>
      <c r="E9" s="26" t="s">
        <v>45</v>
      </c>
      <c r="F9" s="26" t="s">
        <v>46</v>
      </c>
      <c r="G9" s="27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D7C6-1639-4BE8-A35C-65E357624635}">
  <dimension ref="B1:M353"/>
  <sheetViews>
    <sheetView workbookViewId="0">
      <selection activeCell="M9" sqref="M9"/>
    </sheetView>
  </sheetViews>
  <sheetFormatPr defaultRowHeight="15.75" x14ac:dyDescent="0.25"/>
  <cols>
    <col min="1" max="1" width="8.125" customWidth="1"/>
    <col min="2" max="2" width="15.25" bestFit="1" customWidth="1"/>
    <col min="3" max="3" width="30" bestFit="1" customWidth="1"/>
    <col min="4" max="4" width="6.875" bestFit="1" customWidth="1"/>
    <col min="5" max="6" width="11.875" bestFit="1" customWidth="1"/>
    <col min="7" max="7" width="13.625" bestFit="1" customWidth="1"/>
    <col min="8" max="8" width="16.625" bestFit="1" customWidth="1"/>
    <col min="9" max="9" width="16" bestFit="1" customWidth="1"/>
    <col min="10" max="10" width="16.5" bestFit="1" customWidth="1"/>
    <col min="11" max="11" width="12.5" bestFit="1" customWidth="1"/>
    <col min="12" max="13" width="6.75" bestFit="1" customWidth="1"/>
  </cols>
  <sheetData>
    <row r="1" spans="2:13" ht="16.5" thickBot="1" x14ac:dyDescent="0.3"/>
    <row r="2" spans="2:13" ht="16.5" thickBot="1" x14ac:dyDescent="0.3">
      <c r="B2" s="38" t="s">
        <v>51</v>
      </c>
      <c r="C2" s="39" t="s">
        <v>58</v>
      </c>
      <c r="D2" s="40" t="s">
        <v>14</v>
      </c>
      <c r="E2" s="41" t="s">
        <v>50</v>
      </c>
      <c r="F2" s="42" t="s">
        <v>52</v>
      </c>
      <c r="G2" s="40" t="s">
        <v>53</v>
      </c>
      <c r="H2" s="41" t="s">
        <v>54</v>
      </c>
      <c r="I2" s="40" t="s">
        <v>55</v>
      </c>
      <c r="J2" s="40" t="s">
        <v>56</v>
      </c>
      <c r="K2" s="43" t="s">
        <v>57</v>
      </c>
      <c r="M2" s="30" t="s">
        <v>23</v>
      </c>
    </row>
    <row r="3" spans="2:13" ht="16.5" thickBot="1" x14ac:dyDescent="0.3">
      <c r="B3" s="36">
        <v>43021</v>
      </c>
      <c r="C3" s="23">
        <v>380</v>
      </c>
      <c r="D3" s="6">
        <f>VLOOKUP(B3,Тикер!C1:E762,3,FALSE)</f>
        <v>100.45</v>
      </c>
      <c r="E3" s="33" t="str">
        <f>IF(_xlfn.MAXIFS(Сделки_raw!$A$503:$A$509,Сделки_raw!$A$503:$A$509,"&lt;="&amp;Сводная!B3)=0, "13.10.2017")</f>
        <v>13.10.2017</v>
      </c>
      <c r="F3" s="7">
        <f>Купон!$C$3*(B3-E3)/365*100</f>
        <v>0</v>
      </c>
      <c r="G3" s="28">
        <f t="shared" ref="G3:G66" si="0">-(((C3*D3)+(C3*F3))/100)*1000</f>
        <v>-381710</v>
      </c>
      <c r="H3" s="7">
        <f>SUM(C3)</f>
        <v>380</v>
      </c>
      <c r="I3" s="28">
        <f t="shared" ref="I3:I66" si="1">IF(B3 = E3, H3*39.89,0)</f>
        <v>0</v>
      </c>
      <c r="J3" s="28">
        <f t="shared" ref="J3:J66" si="2">G3+I3</f>
        <v>-381710</v>
      </c>
      <c r="K3" s="29">
        <f>J3</f>
        <v>-381710</v>
      </c>
      <c r="M3" s="31">
        <v>0.1017</v>
      </c>
    </row>
    <row r="4" spans="2:13" x14ac:dyDescent="0.25">
      <c r="B4" s="36">
        <v>43026</v>
      </c>
      <c r="C4" s="23">
        <v>380</v>
      </c>
      <c r="D4" s="6">
        <f>VLOOKUP(B4,Тикер!C2:E763,3,FALSE)</f>
        <v>100.85</v>
      </c>
      <c r="E4" s="33" t="str">
        <f>IF(_xlfn.MAXIFS(Сделки_raw!$A$503:$A$509,Сделки_raw!$A$503:$A$509,"&lt;="&amp;Сводная!B4)=0, "13.10.2017")</f>
        <v>13.10.2017</v>
      </c>
      <c r="F4" s="7">
        <f>Купон!$C$3*(B4-E4)/365*100</f>
        <v>0.10958904109589042</v>
      </c>
      <c r="G4" s="28">
        <f t="shared" si="0"/>
        <v>-383646.43835616438</v>
      </c>
      <c r="H4" s="7">
        <f>SUM($C$3:C4)</f>
        <v>760</v>
      </c>
      <c r="I4" s="28">
        <f t="shared" si="1"/>
        <v>0</v>
      </c>
      <c r="J4" s="28">
        <f t="shared" si="2"/>
        <v>-383646.43835616438</v>
      </c>
      <c r="K4" s="24">
        <f t="shared" ref="K4:K67" si="3">J4*POWER(1+$M$3,-(B4-$B$3)/365)</f>
        <v>-383137.76407754159</v>
      </c>
    </row>
    <row r="5" spans="2:13" x14ac:dyDescent="0.25">
      <c r="B5" s="36">
        <v>43027</v>
      </c>
      <c r="C5" s="23">
        <v>570</v>
      </c>
      <c r="D5" s="6">
        <f>VLOOKUP(B5,Тикер!C3:E764,3,FALSE)</f>
        <v>101.05</v>
      </c>
      <c r="E5" s="33" t="str">
        <f>IF(_xlfn.MAXIFS(Сделки_raw!$A$503:$A$509,Сделки_raw!$A$503:$A$509,"&lt;="&amp;Сводная!B5)=0, "13.10.2017")</f>
        <v>13.10.2017</v>
      </c>
      <c r="F5" s="7">
        <f>Купон!$C$3*(B5-E5)/365*100</f>
        <v>0.13150684931506851</v>
      </c>
      <c r="G5" s="28">
        <f t="shared" si="0"/>
        <v>-576734.58904109593</v>
      </c>
      <c r="H5" s="7">
        <f>SUM($C$3:C5)</f>
        <v>1330</v>
      </c>
      <c r="I5" s="28">
        <f t="shared" si="1"/>
        <v>0</v>
      </c>
      <c r="J5" s="28">
        <f t="shared" si="2"/>
        <v>-576734.58904109593</v>
      </c>
      <c r="K5" s="24">
        <f t="shared" si="3"/>
        <v>-575817.08445288753</v>
      </c>
    </row>
    <row r="6" spans="2:13" x14ac:dyDescent="0.25">
      <c r="B6" s="36">
        <v>43028</v>
      </c>
      <c r="C6" s="23">
        <v>-1030</v>
      </c>
      <c r="D6" s="6">
        <f>VLOOKUP(B6,Тикер!C4:E765,3,FALSE)</f>
        <v>101.15</v>
      </c>
      <c r="E6" s="33" t="str">
        <f>IF(_xlfn.MAXIFS(Сделки_raw!$A$503:$A$509,Сделки_raw!$A$503:$A$509,"&lt;="&amp;Сводная!B6)=0, "13.10.2017")</f>
        <v>13.10.2017</v>
      </c>
      <c r="F6" s="7">
        <f>Купон!$C$3*(B6-E6)/365*100</f>
        <v>0.15342465753424658</v>
      </c>
      <c r="G6" s="28">
        <f t="shared" si="0"/>
        <v>1043425.2739726028</v>
      </c>
      <c r="H6" s="7">
        <f>SUM($C$3:C6)</f>
        <v>300</v>
      </c>
      <c r="I6" s="28">
        <f t="shared" si="1"/>
        <v>0</v>
      </c>
      <c r="J6" s="28">
        <f t="shared" si="2"/>
        <v>1043425.2739726028</v>
      </c>
      <c r="K6" s="24">
        <f t="shared" si="3"/>
        <v>1041488.9287720955</v>
      </c>
    </row>
    <row r="7" spans="2:13" x14ac:dyDescent="0.25">
      <c r="B7" s="36">
        <v>43031</v>
      </c>
      <c r="C7" s="23">
        <v>230</v>
      </c>
      <c r="D7" s="6">
        <f>VLOOKUP(B7,Тикер!C5:E766,3,FALSE)</f>
        <v>101.03</v>
      </c>
      <c r="E7" s="33" t="str">
        <f>IF(_xlfn.MAXIFS(Сделки_raw!$A$503:$A$509,Сделки_raw!$A$503:$A$509,"&lt;="&amp;Сводная!B7)=0, "13.10.2017")</f>
        <v>13.10.2017</v>
      </c>
      <c r="F7" s="7">
        <f>Купон!$C$3*(B7-E7)/365*100</f>
        <v>0.21917808219178084</v>
      </c>
      <c r="G7" s="28">
        <f t="shared" si="0"/>
        <v>-232873.10958904112</v>
      </c>
      <c r="H7" s="7">
        <f>SUM($C$3:C7)</f>
        <v>530</v>
      </c>
      <c r="I7" s="28">
        <f t="shared" si="1"/>
        <v>0</v>
      </c>
      <c r="J7" s="28">
        <f t="shared" si="2"/>
        <v>-232873.10958904112</v>
      </c>
      <c r="K7" s="24">
        <f t="shared" si="3"/>
        <v>-232255.98914266267</v>
      </c>
    </row>
    <row r="8" spans="2:13" x14ac:dyDescent="0.25">
      <c r="B8" s="36">
        <v>43032</v>
      </c>
      <c r="C8" s="23">
        <v>20</v>
      </c>
      <c r="D8" s="6">
        <f>VLOOKUP(B8,Тикер!C6:E767,3,FALSE)</f>
        <v>101.09</v>
      </c>
      <c r="E8" s="33" t="str">
        <f>IF(_xlfn.MAXIFS(Сделки_raw!$A$503:$A$509,Сделки_raw!$A$503:$A$509,"&lt;="&amp;Сводная!B8)=0, "13.10.2017")</f>
        <v>13.10.2017</v>
      </c>
      <c r="F8" s="7">
        <f>Купон!$C$3*(B8-E8)/365*100</f>
        <v>0.24109589041095891</v>
      </c>
      <c r="G8" s="28">
        <f t="shared" si="0"/>
        <v>-20266.219178082196</v>
      </c>
      <c r="H8" s="7">
        <f>SUM($C$3:C8)</f>
        <v>550</v>
      </c>
      <c r="I8" s="28">
        <f t="shared" si="1"/>
        <v>0</v>
      </c>
      <c r="J8" s="28">
        <f t="shared" si="2"/>
        <v>-20266.219178082196</v>
      </c>
      <c r="K8" s="24">
        <f t="shared" si="3"/>
        <v>-20207.150341193668</v>
      </c>
    </row>
    <row r="9" spans="2:13" x14ac:dyDescent="0.25">
      <c r="B9" s="36">
        <v>43035</v>
      </c>
      <c r="C9" s="23">
        <v>-10</v>
      </c>
      <c r="D9" s="6">
        <f>VLOOKUP(B9,Тикер!C7:E768,3,FALSE)</f>
        <v>101.08</v>
      </c>
      <c r="E9" s="33" t="str">
        <f>IF(_xlfn.MAXIFS(Сделки_raw!$A$503:$A$509,Сделки_raw!$A$503:$A$509,"&lt;="&amp;Сводная!B9)=0, "13.10.2017")</f>
        <v>13.10.2017</v>
      </c>
      <c r="F9" s="7">
        <f>Купон!$C$3*(B9-E9)/365*100</f>
        <v>0.30684931506849317</v>
      </c>
      <c r="G9" s="28">
        <f t="shared" si="0"/>
        <v>10138.68493150685</v>
      </c>
      <c r="H9" s="7">
        <f>SUM($C$3:C9)</f>
        <v>540</v>
      </c>
      <c r="I9" s="28">
        <f t="shared" si="1"/>
        <v>0</v>
      </c>
      <c r="J9" s="28">
        <f t="shared" si="2"/>
        <v>10138.68493150685</v>
      </c>
      <c r="K9" s="24">
        <f t="shared" si="3"/>
        <v>10101.089948373541</v>
      </c>
    </row>
    <row r="10" spans="2:13" x14ac:dyDescent="0.25">
      <c r="B10" s="36">
        <v>43041</v>
      </c>
      <c r="C10" s="23">
        <v>700</v>
      </c>
      <c r="D10" s="6">
        <f>VLOOKUP(B10,Тикер!C8:E769,3,FALSE)</f>
        <v>101.1</v>
      </c>
      <c r="E10" s="33" t="str">
        <f>IF(_xlfn.MAXIFS(Сделки_raw!$A$503:$A$509,Сделки_raw!$A$503:$A$509,"&lt;="&amp;Сводная!B10)=0, "13.10.2017")</f>
        <v>13.10.2017</v>
      </c>
      <c r="F10" s="7">
        <f>Купон!$C$3*(B10-E10)/365*100</f>
        <v>0.43835616438356168</v>
      </c>
      <c r="G10" s="28">
        <f t="shared" si="0"/>
        <v>-710768.49315068498</v>
      </c>
      <c r="H10" s="7">
        <f>SUM($C$3:C10)</f>
        <v>1240</v>
      </c>
      <c r="I10" s="28">
        <f t="shared" si="1"/>
        <v>0</v>
      </c>
      <c r="J10" s="28">
        <f t="shared" si="2"/>
        <v>-710768.49315068498</v>
      </c>
      <c r="K10" s="24">
        <f t="shared" si="3"/>
        <v>-707006.37068169366</v>
      </c>
    </row>
    <row r="11" spans="2:13" x14ac:dyDescent="0.25">
      <c r="B11" s="36">
        <v>43042</v>
      </c>
      <c r="C11" s="23">
        <v>-800</v>
      </c>
      <c r="D11" s="6">
        <f>VLOOKUP(B11,Тикер!C9:E770,3,FALSE)</f>
        <v>101.24</v>
      </c>
      <c r="E11" s="33" t="str">
        <f>IF(_xlfn.MAXIFS(Сделки_raw!$A$503:$A$509,Сделки_raw!$A$503:$A$509,"&lt;="&amp;Сводная!B11)=0, "13.10.2017")</f>
        <v>13.10.2017</v>
      </c>
      <c r="F11" s="7">
        <f>Купон!$C$3*(B11-E11)/365*100</f>
        <v>0.46027397260273967</v>
      </c>
      <c r="G11" s="28">
        <f t="shared" si="0"/>
        <v>813602.19178082189</v>
      </c>
      <c r="H11" s="7">
        <f>SUM($C$3:C11)</f>
        <v>440</v>
      </c>
      <c r="I11" s="28">
        <f t="shared" si="1"/>
        <v>0</v>
      </c>
      <c r="J11" s="28">
        <f t="shared" si="2"/>
        <v>813602.19178082189</v>
      </c>
      <c r="K11" s="24">
        <f t="shared" si="3"/>
        <v>809081.04505994986</v>
      </c>
    </row>
    <row r="12" spans="2:13" x14ac:dyDescent="0.25">
      <c r="B12" s="36">
        <v>43046</v>
      </c>
      <c r="C12" s="23">
        <v>240</v>
      </c>
      <c r="D12" s="6">
        <f>VLOOKUP(B12,Тикер!C10:E771,3,FALSE)</f>
        <v>101.15</v>
      </c>
      <c r="E12" s="33" t="str">
        <f>IF(_xlfn.MAXIFS(Сделки_raw!$A$503:$A$509,Сделки_raw!$A$503:$A$509,"&lt;="&amp;Сводная!B12)=0, "13.10.2017")</f>
        <v>13.10.2017</v>
      </c>
      <c r="F12" s="7">
        <f>Купон!$C$3*(B12-E12)/365*100</f>
        <v>0.54794520547945202</v>
      </c>
      <c r="G12" s="28">
        <f t="shared" si="0"/>
        <v>-244075.0684931507</v>
      </c>
      <c r="H12" s="7">
        <f>SUM($C$3:C12)</f>
        <v>680</v>
      </c>
      <c r="I12" s="28">
        <f t="shared" si="1"/>
        <v>0</v>
      </c>
      <c r="J12" s="28">
        <f t="shared" si="2"/>
        <v>-244075.0684931507</v>
      </c>
      <c r="K12" s="24">
        <f t="shared" si="3"/>
        <v>-242461.26602511757</v>
      </c>
    </row>
    <row r="13" spans="2:13" x14ac:dyDescent="0.25">
      <c r="B13" s="36">
        <v>43049</v>
      </c>
      <c r="C13" s="23">
        <v>980</v>
      </c>
      <c r="D13" s="6">
        <f>VLOOKUP(B13,Тикер!C11:E772,3,FALSE)</f>
        <v>101.16</v>
      </c>
      <c r="E13" s="33" t="str">
        <f>IF(_xlfn.MAXIFS(Сделки_raw!$A$503:$A$509,Сделки_raw!$A$503:$A$509,"&lt;="&amp;Сводная!B13)=0, "13.10.2017")</f>
        <v>13.10.2017</v>
      </c>
      <c r="F13" s="7">
        <f>Купон!$C$3*(B13-E13)/365*100</f>
        <v>0.61369863013698633</v>
      </c>
      <c r="G13" s="28">
        <f t="shared" si="0"/>
        <v>-997382.24657534237</v>
      </c>
      <c r="H13" s="7">
        <f>SUM($C$3:C13)</f>
        <v>1660</v>
      </c>
      <c r="I13" s="28">
        <f t="shared" si="1"/>
        <v>0</v>
      </c>
      <c r="J13" s="28">
        <f t="shared" si="2"/>
        <v>-997382.24657534237</v>
      </c>
      <c r="K13" s="24">
        <f t="shared" si="3"/>
        <v>-989999.22816919466</v>
      </c>
    </row>
    <row r="14" spans="2:13" x14ac:dyDescent="0.25">
      <c r="B14" s="36">
        <v>43053</v>
      </c>
      <c r="C14" s="23">
        <v>-620</v>
      </c>
      <c r="D14" s="6">
        <f>VLOOKUP(B14,Тикер!C12:E773,3,FALSE)</f>
        <v>101.09</v>
      </c>
      <c r="E14" s="33" t="str">
        <f>IF(_xlfn.MAXIFS(Сделки_raw!$A$503:$A$509,Сделки_raw!$A$503:$A$509,"&lt;="&amp;Сводная!B14)=0, "13.10.2017")</f>
        <v>13.10.2017</v>
      </c>
      <c r="F14" s="7">
        <f>Купон!$C$3*(B14-E14)/365*100</f>
        <v>0.70136986301369864</v>
      </c>
      <c r="G14" s="28">
        <f t="shared" si="0"/>
        <v>631106.49315068498</v>
      </c>
      <c r="H14" s="7">
        <f>SUM($C$3:C14)</f>
        <v>1040</v>
      </c>
      <c r="I14" s="28">
        <f t="shared" si="1"/>
        <v>0</v>
      </c>
      <c r="J14" s="28">
        <f t="shared" si="2"/>
        <v>631106.49315068498</v>
      </c>
      <c r="K14" s="24">
        <f t="shared" si="3"/>
        <v>625770.23618459597</v>
      </c>
    </row>
    <row r="15" spans="2:13" x14ac:dyDescent="0.25">
      <c r="B15" s="36">
        <v>43055</v>
      </c>
      <c r="C15" s="23">
        <v>-920</v>
      </c>
      <c r="D15" s="6">
        <f>VLOOKUP(B15,Тикер!C13:E774,3,FALSE)</f>
        <v>101.09</v>
      </c>
      <c r="E15" s="33" t="str">
        <f>IF(_xlfn.MAXIFS(Сделки_raw!$A$503:$A$509,Сделки_raw!$A$503:$A$509,"&lt;="&amp;Сводная!B15)=0, "13.10.2017")</f>
        <v>13.10.2017</v>
      </c>
      <c r="F15" s="7">
        <f>Купон!$C$3*(B15-E15)/365*100</f>
        <v>0.74520547945205484</v>
      </c>
      <c r="G15" s="28">
        <f t="shared" si="0"/>
        <v>936883.89041095902</v>
      </c>
      <c r="H15" s="7">
        <f>SUM($C$3:C15)</f>
        <v>120</v>
      </c>
      <c r="I15" s="28">
        <f t="shared" si="1"/>
        <v>0</v>
      </c>
      <c r="J15" s="28">
        <f t="shared" si="2"/>
        <v>936883.89041095902</v>
      </c>
      <c r="K15" s="24">
        <f t="shared" si="3"/>
        <v>928469.2856339477</v>
      </c>
    </row>
    <row r="16" spans="2:13" x14ac:dyDescent="0.25">
      <c r="B16" s="36">
        <v>43056</v>
      </c>
      <c r="C16" s="23">
        <v>250</v>
      </c>
      <c r="D16" s="6">
        <f>VLOOKUP(B16,Тикер!C14:E775,3,FALSE)</f>
        <v>101.07</v>
      </c>
      <c r="E16" s="33" t="str">
        <f>IF(_xlfn.MAXIFS(Сделки_raw!$A$503:$A$509,Сделки_raw!$A$503:$A$509,"&lt;="&amp;Сводная!B16)=0, "13.10.2017")</f>
        <v>13.10.2017</v>
      </c>
      <c r="F16" s="7">
        <f>Купон!$C$3*(B16-E16)/365*100</f>
        <v>0.76712328767123295</v>
      </c>
      <c r="G16" s="28">
        <f t="shared" si="0"/>
        <v>-254592.80821917806</v>
      </c>
      <c r="H16" s="7">
        <f>SUM($C$3:C16)</f>
        <v>370</v>
      </c>
      <c r="I16" s="28">
        <f t="shared" si="1"/>
        <v>0</v>
      </c>
      <c r="J16" s="28">
        <f t="shared" si="2"/>
        <v>-254592.80821917806</v>
      </c>
      <c r="K16" s="24">
        <f t="shared" si="3"/>
        <v>-252239.24603818799</v>
      </c>
    </row>
    <row r="17" spans="2:11" x14ac:dyDescent="0.25">
      <c r="B17" s="36">
        <v>43061</v>
      </c>
      <c r="C17" s="23">
        <v>550</v>
      </c>
      <c r="D17" s="6">
        <f>VLOOKUP(B17,Тикер!C15:E776,3,FALSE)</f>
        <v>101.04</v>
      </c>
      <c r="E17" s="33" t="str">
        <f>IF(_xlfn.MAXIFS(Сделки_raw!$A$503:$A$509,Сделки_raw!$A$503:$A$509,"&lt;="&amp;Сводная!B17)=0, "13.10.2017")</f>
        <v>13.10.2017</v>
      </c>
      <c r="F17" s="7">
        <f>Купон!$C$3*(B17-E17)/365*100</f>
        <v>0.87671232876712335</v>
      </c>
      <c r="G17" s="28">
        <f t="shared" si="0"/>
        <v>-560541.91780821921</v>
      </c>
      <c r="H17" s="7">
        <f>SUM($C$3:C17)</f>
        <v>920</v>
      </c>
      <c r="I17" s="28">
        <f t="shared" si="1"/>
        <v>0</v>
      </c>
      <c r="J17" s="28">
        <f t="shared" si="2"/>
        <v>-560541.91780821921</v>
      </c>
      <c r="K17" s="24">
        <f t="shared" si="3"/>
        <v>-554623.68615991645</v>
      </c>
    </row>
    <row r="18" spans="2:11" x14ac:dyDescent="0.25">
      <c r="B18" s="36">
        <v>43069</v>
      </c>
      <c r="C18" s="23">
        <v>740</v>
      </c>
      <c r="D18" s="6">
        <f>VLOOKUP(B18,Тикер!C16:E777,3,FALSE)</f>
        <v>100.99</v>
      </c>
      <c r="E18" s="33" t="str">
        <f>IF(_xlfn.MAXIFS(Сделки_raw!$A$503:$A$509,Сделки_raw!$A$503:$A$509,"&lt;="&amp;Сводная!B18)=0, "13.10.2017")</f>
        <v>13.10.2017</v>
      </c>
      <c r="F18" s="7">
        <f>Купон!$C$3*(B18-E18)/365*100</f>
        <v>1.0520547945205481</v>
      </c>
      <c r="G18" s="28">
        <f t="shared" si="0"/>
        <v>-755111.20547945204</v>
      </c>
      <c r="H18" s="7">
        <f>SUM($C$3:C18)</f>
        <v>1660</v>
      </c>
      <c r="I18" s="28">
        <f t="shared" si="1"/>
        <v>0</v>
      </c>
      <c r="J18" s="28">
        <f t="shared" si="2"/>
        <v>-755111.20547945204</v>
      </c>
      <c r="K18" s="24">
        <f t="shared" si="3"/>
        <v>-745554.32939572271</v>
      </c>
    </row>
    <row r="19" spans="2:11" x14ac:dyDescent="0.25">
      <c r="B19" s="36">
        <v>43070</v>
      </c>
      <c r="C19" s="23">
        <v>-1110</v>
      </c>
      <c r="D19" s="6">
        <f>VLOOKUP(B19,Тикер!C17:E778,3,FALSE)</f>
        <v>101</v>
      </c>
      <c r="E19" s="33" t="str">
        <f>IF(_xlfn.MAXIFS(Сделки_raw!$A$503:$A$509,Сделки_raw!$A$503:$A$509,"&lt;="&amp;Сводная!B19)=0, "13.10.2017")</f>
        <v>13.10.2017</v>
      </c>
      <c r="F19" s="7">
        <f>Купон!$C$3*(B19-E19)/365*100</f>
        <v>1.0739726027397261</v>
      </c>
      <c r="G19" s="28">
        <f t="shared" si="0"/>
        <v>1133021.0958904109</v>
      </c>
      <c r="H19" s="7">
        <f>SUM($C$3:C19)</f>
        <v>550</v>
      </c>
      <c r="I19" s="28">
        <f t="shared" si="1"/>
        <v>0</v>
      </c>
      <c r="J19" s="28">
        <f t="shared" si="2"/>
        <v>1133021.0958904109</v>
      </c>
      <c r="K19" s="24">
        <f t="shared" si="3"/>
        <v>1118384.4899267431</v>
      </c>
    </row>
    <row r="20" spans="2:11" x14ac:dyDescent="0.25">
      <c r="B20" s="36">
        <v>43073</v>
      </c>
      <c r="C20" s="23">
        <v>-520</v>
      </c>
      <c r="D20" s="6">
        <f>VLOOKUP(B20,Тикер!C18:E779,3,FALSE)</f>
        <v>101.02</v>
      </c>
      <c r="E20" s="33" t="str">
        <f>IF(_xlfn.MAXIFS(Сделки_raw!$A$503:$A$509,Сделки_raw!$A$503:$A$509,"&lt;="&amp;Сводная!B20)=0, "13.10.2017")</f>
        <v>13.10.2017</v>
      </c>
      <c r="F20" s="7">
        <f>Купон!$C$3*(B20-E20)/365*100</f>
        <v>1.1397260273972603</v>
      </c>
      <c r="G20" s="28">
        <f t="shared" si="0"/>
        <v>531230.57534246577</v>
      </c>
      <c r="H20" s="7">
        <f>SUM($C$3:C20)</f>
        <v>30</v>
      </c>
      <c r="I20" s="28">
        <f t="shared" si="1"/>
        <v>0</v>
      </c>
      <c r="J20" s="28">
        <f t="shared" si="2"/>
        <v>531230.57534246577</v>
      </c>
      <c r="K20" s="24">
        <f t="shared" si="3"/>
        <v>523950.76215212134</v>
      </c>
    </row>
    <row r="21" spans="2:11" x14ac:dyDescent="0.25">
      <c r="B21" s="36">
        <v>43077</v>
      </c>
      <c r="C21" s="23">
        <v>690</v>
      </c>
      <c r="D21" s="6">
        <f>VLOOKUP(B21,Тикер!C19:E780,3,FALSE)</f>
        <v>101.3</v>
      </c>
      <c r="E21" s="33" t="str">
        <f>IF(_xlfn.MAXIFS(Сделки_raw!$A$503:$A$509,Сделки_raw!$A$503:$A$509,"&lt;="&amp;Сводная!B21)=0, "13.10.2017")</f>
        <v>13.10.2017</v>
      </c>
      <c r="F21" s="7">
        <f>Купон!$C$3*(B21-E21)/365*100</f>
        <v>1.2273972602739727</v>
      </c>
      <c r="G21" s="28">
        <f t="shared" si="0"/>
        <v>-707439.04109589034</v>
      </c>
      <c r="H21" s="7">
        <f>SUM($C$3:C21)</f>
        <v>720</v>
      </c>
      <c r="I21" s="28">
        <f t="shared" si="1"/>
        <v>0</v>
      </c>
      <c r="J21" s="28">
        <f t="shared" si="2"/>
        <v>-707439.04109589034</v>
      </c>
      <c r="K21" s="24">
        <f t="shared" si="3"/>
        <v>-697004.31761658005</v>
      </c>
    </row>
    <row r="22" spans="2:11" x14ac:dyDescent="0.25">
      <c r="B22" s="36">
        <v>43080</v>
      </c>
      <c r="C22" s="23">
        <v>60</v>
      </c>
      <c r="D22" s="6">
        <f>VLOOKUP(B22,Тикер!C20:E781,3,FALSE)</f>
        <v>101.2</v>
      </c>
      <c r="E22" s="33" t="str">
        <f>IF(_xlfn.MAXIFS(Сделки_raw!$A$503:$A$509,Сделки_raw!$A$503:$A$509,"&lt;="&amp;Сводная!B22)=0, "13.10.2017")</f>
        <v>13.10.2017</v>
      </c>
      <c r="F22" s="7">
        <f>Купон!$C$3*(B22-E22)/365*100</f>
        <v>1.2931506849315069</v>
      </c>
      <c r="G22" s="28">
        <f t="shared" si="0"/>
        <v>-61495.890410958898</v>
      </c>
      <c r="H22" s="7">
        <f>SUM($C$3:C22)</f>
        <v>780</v>
      </c>
      <c r="I22" s="28">
        <f t="shared" si="1"/>
        <v>0</v>
      </c>
      <c r="J22" s="28">
        <f t="shared" si="2"/>
        <v>-61495.890410958898</v>
      </c>
      <c r="K22" s="24">
        <f t="shared" si="3"/>
        <v>-60540.612849618294</v>
      </c>
    </row>
    <row r="23" spans="2:11" x14ac:dyDescent="0.25">
      <c r="B23" s="36">
        <v>43081</v>
      </c>
      <c r="C23" s="23">
        <v>-320</v>
      </c>
      <c r="D23" s="6">
        <f>VLOOKUP(B23,Тикер!C21:E782,3,FALSE)</f>
        <v>101.2</v>
      </c>
      <c r="E23" s="33" t="str">
        <f>IF(_xlfn.MAXIFS(Сделки_raw!$A$503:$A$509,Сделки_raw!$A$503:$A$509,"&lt;="&amp;Сводная!B23)=0, "13.10.2017")</f>
        <v>13.10.2017</v>
      </c>
      <c r="F23" s="7">
        <f>Купон!$C$3*(B23-E23)/365*100</f>
        <v>1.3150684931506849</v>
      </c>
      <c r="G23" s="28">
        <f t="shared" si="0"/>
        <v>328048.21917808219</v>
      </c>
      <c r="H23" s="7">
        <f>SUM($C$3:C23)</f>
        <v>460</v>
      </c>
      <c r="I23" s="28">
        <f t="shared" si="1"/>
        <v>0</v>
      </c>
      <c r="J23" s="28">
        <f t="shared" si="2"/>
        <v>328048.21917808219</v>
      </c>
      <c r="K23" s="24">
        <f t="shared" si="3"/>
        <v>322866.63048465294</v>
      </c>
    </row>
    <row r="24" spans="2:11" x14ac:dyDescent="0.25">
      <c r="B24" s="36">
        <v>43083</v>
      </c>
      <c r="C24" s="23">
        <v>410</v>
      </c>
      <c r="D24" s="6">
        <f>VLOOKUP(B24,Тикер!C22:E783,3,FALSE)</f>
        <v>101.35</v>
      </c>
      <c r="E24" s="33" t="str">
        <f>IF(_xlfn.MAXIFS(Сделки_raw!$A$503:$A$509,Сделки_raw!$A$503:$A$509,"&lt;="&amp;Сводная!B24)=0, "13.10.2017")</f>
        <v>13.10.2017</v>
      </c>
      <c r="F24" s="7">
        <f>Купон!$C$3*(B24-E24)/365*100</f>
        <v>1.3589041095890411</v>
      </c>
      <c r="G24" s="28">
        <f t="shared" si="0"/>
        <v>-421106.50684931508</v>
      </c>
      <c r="H24" s="7">
        <f>SUM($C$3:C24)</f>
        <v>870</v>
      </c>
      <c r="I24" s="28">
        <f t="shared" si="1"/>
        <v>0</v>
      </c>
      <c r="J24" s="28">
        <f t="shared" si="2"/>
        <v>-421106.50684931508</v>
      </c>
      <c r="K24" s="24">
        <f t="shared" si="3"/>
        <v>-414235.14669892204</v>
      </c>
    </row>
    <row r="25" spans="2:11" x14ac:dyDescent="0.25">
      <c r="B25" s="36">
        <v>43084</v>
      </c>
      <c r="C25" s="23">
        <v>-640</v>
      </c>
      <c r="D25" s="6">
        <f>VLOOKUP(B25,Тикер!C23:E784,3,FALSE)</f>
        <v>101.4</v>
      </c>
      <c r="E25" s="33" t="str">
        <f>IF(_xlfn.MAXIFS(Сделки_raw!$A$503:$A$509,Сделки_raw!$A$503:$A$509,"&lt;="&amp;Сводная!B25)=0, "13.10.2017")</f>
        <v>13.10.2017</v>
      </c>
      <c r="F25" s="7">
        <f>Купон!$C$3*(B25-E25)/365*100</f>
        <v>1.3808219178082191</v>
      </c>
      <c r="G25" s="28">
        <f t="shared" si="0"/>
        <v>657797.26027397264</v>
      </c>
      <c r="H25" s="7">
        <f>SUM($C$3:C25)</f>
        <v>230</v>
      </c>
      <c r="I25" s="28">
        <f t="shared" si="1"/>
        <v>0</v>
      </c>
      <c r="J25" s="28">
        <f t="shared" si="2"/>
        <v>657797.26027397264</v>
      </c>
      <c r="K25" s="24">
        <f t="shared" si="3"/>
        <v>646892.04562352935</v>
      </c>
    </row>
    <row r="26" spans="2:11" x14ac:dyDescent="0.25">
      <c r="B26" s="36">
        <v>43091</v>
      </c>
      <c r="C26" s="23">
        <v>510</v>
      </c>
      <c r="D26" s="6">
        <f>VLOOKUP(B26,Тикер!C24:E785,3,FALSE)</f>
        <v>101.85</v>
      </c>
      <c r="E26" s="33" t="str">
        <f>IF(_xlfn.MAXIFS(Сделки_raw!$A$503:$A$509,Сделки_raw!$A$503:$A$509,"&lt;="&amp;Сводная!B26)=0, "13.10.2017")</f>
        <v>13.10.2017</v>
      </c>
      <c r="F26" s="7">
        <f>Купон!$C$3*(B26-E26)/365*100</f>
        <v>1.5342465753424659</v>
      </c>
      <c r="G26" s="28">
        <f t="shared" si="0"/>
        <v>-527259.65753424657</v>
      </c>
      <c r="H26" s="7">
        <f>SUM($C$3:C26)</f>
        <v>740</v>
      </c>
      <c r="I26" s="28">
        <f t="shared" si="1"/>
        <v>0</v>
      </c>
      <c r="J26" s="28">
        <f t="shared" si="2"/>
        <v>-527259.65753424657</v>
      </c>
      <c r="K26" s="24">
        <f t="shared" si="3"/>
        <v>-517556.30006734235</v>
      </c>
    </row>
    <row r="27" spans="2:11" x14ac:dyDescent="0.25">
      <c r="B27" s="36">
        <v>43095</v>
      </c>
      <c r="C27" s="23">
        <v>40</v>
      </c>
      <c r="D27" s="6">
        <f>VLOOKUP(B27,Тикер!C25:E786,3,FALSE)</f>
        <v>101.87</v>
      </c>
      <c r="E27" s="33" t="str">
        <f>IF(_xlfn.MAXIFS(Сделки_raw!$A$503:$A$509,Сделки_raw!$A$503:$A$509,"&lt;="&amp;Сводная!B27)=0, "13.10.2017")</f>
        <v>13.10.2017</v>
      </c>
      <c r="F27" s="7">
        <f>Купон!$C$3*(B27-E27)/365*100</f>
        <v>1.6219178082191781</v>
      </c>
      <c r="G27" s="28">
        <f t="shared" si="0"/>
        <v>-41396.767123287675</v>
      </c>
      <c r="H27" s="7">
        <f>SUM($C$3:C27)</f>
        <v>780</v>
      </c>
      <c r="I27" s="28">
        <f t="shared" si="1"/>
        <v>0</v>
      </c>
      <c r="J27" s="28">
        <f t="shared" si="2"/>
        <v>-41396.767123287675</v>
      </c>
      <c r="K27" s="24">
        <f t="shared" si="3"/>
        <v>-40591.819090347992</v>
      </c>
    </row>
    <row r="28" spans="2:11" x14ac:dyDescent="0.25">
      <c r="B28" s="36">
        <v>43098</v>
      </c>
      <c r="C28" s="23">
        <v>-700</v>
      </c>
      <c r="D28" s="6">
        <f>VLOOKUP(B28,Тикер!C26:E787,3,FALSE)</f>
        <v>101.99</v>
      </c>
      <c r="E28" s="33" t="str">
        <f>IF(_xlfn.MAXIFS(Сделки_raw!$A$503:$A$509,Сделки_raw!$A$503:$A$509,"&lt;="&amp;Сводная!B28)=0, "13.10.2017")</f>
        <v>13.10.2017</v>
      </c>
      <c r="F28" s="7">
        <f>Купон!$C$3*(B28-E28)/365*100</f>
        <v>1.6876712328767123</v>
      </c>
      <c r="G28" s="28">
        <f t="shared" si="0"/>
        <v>725743.6986301369</v>
      </c>
      <c r="H28" s="7">
        <f>SUM($C$3:C28)</f>
        <v>80</v>
      </c>
      <c r="I28" s="28">
        <f t="shared" si="1"/>
        <v>0</v>
      </c>
      <c r="J28" s="28">
        <f t="shared" si="2"/>
        <v>725743.6986301369</v>
      </c>
      <c r="K28" s="24">
        <f t="shared" si="3"/>
        <v>711065.54562669341</v>
      </c>
    </row>
    <row r="29" spans="2:11" x14ac:dyDescent="0.25">
      <c r="B29" s="36">
        <v>43103</v>
      </c>
      <c r="C29" s="23">
        <v>540</v>
      </c>
      <c r="D29" s="6">
        <f>VLOOKUP(B29,Тикер!C27:E788,3,FALSE)</f>
        <v>101.93</v>
      </c>
      <c r="E29" s="33" t="str">
        <f>IF(_xlfn.MAXIFS(Сделки_raw!$A$503:$A$509,Сделки_raw!$A$503:$A$509,"&lt;="&amp;Сводная!B29)=0, "13.10.2017")</f>
        <v>13.10.2017</v>
      </c>
      <c r="F29" s="7">
        <f>Купон!$C$3*(B29-E29)/365*100</f>
        <v>1.7972602739726027</v>
      </c>
      <c r="G29" s="28">
        <f t="shared" si="0"/>
        <v>-560127.20547945204</v>
      </c>
      <c r="H29" s="7">
        <f>SUM($C$3:C29)</f>
        <v>620</v>
      </c>
      <c r="I29" s="28">
        <f t="shared" si="1"/>
        <v>0</v>
      </c>
      <c r="J29" s="28">
        <f t="shared" si="2"/>
        <v>-560127.20547945204</v>
      </c>
      <c r="K29" s="24">
        <f t="shared" si="3"/>
        <v>-548070.99451863486</v>
      </c>
    </row>
    <row r="30" spans="2:11" x14ac:dyDescent="0.25">
      <c r="B30" s="36">
        <v>43105</v>
      </c>
      <c r="C30" s="23">
        <v>-620</v>
      </c>
      <c r="D30" s="6">
        <f>VLOOKUP(B30,Тикер!C28:E789,3,FALSE)</f>
        <v>102.18</v>
      </c>
      <c r="E30" s="33" t="str">
        <f>IF(_xlfn.MAXIFS(Сделки_raw!$A$503:$A$509,Сделки_raw!$A$503:$A$509,"&lt;="&amp;Сводная!B30)=0, "13.10.2017")</f>
        <v>13.10.2017</v>
      </c>
      <c r="F30" s="7">
        <f>Купон!$C$3*(B30-E30)/365*100</f>
        <v>1.8410958904109587</v>
      </c>
      <c r="G30" s="28">
        <f t="shared" si="0"/>
        <v>644930.79452054808</v>
      </c>
      <c r="H30" s="7">
        <f>SUM($C$3:C30)</f>
        <v>0</v>
      </c>
      <c r="I30" s="28">
        <f t="shared" si="1"/>
        <v>0</v>
      </c>
      <c r="J30" s="28">
        <f t="shared" si="2"/>
        <v>644930.79452054808</v>
      </c>
      <c r="K30" s="24">
        <f t="shared" si="3"/>
        <v>630714.45127308927</v>
      </c>
    </row>
    <row r="31" spans="2:11" x14ac:dyDescent="0.25">
      <c r="B31" s="36">
        <v>43112</v>
      </c>
      <c r="C31" s="23">
        <v>460</v>
      </c>
      <c r="D31" s="6">
        <f>VLOOKUP(B31,Тикер!C29:E790,3,FALSE)</f>
        <v>101.99</v>
      </c>
      <c r="E31" s="33" t="str">
        <f>IF(_xlfn.MAXIFS(Сделки_raw!$A$503:$A$509,Сделки_raw!$A$503:$A$509,"&lt;="&amp;Сводная!B31)=0, "13.10.2017")</f>
        <v>13.10.2017</v>
      </c>
      <c r="F31" s="7">
        <f>Купон!$C$3*(B31-E31)/365*100</f>
        <v>1.9945205479452055</v>
      </c>
      <c r="G31" s="28">
        <f t="shared" si="0"/>
        <v>-478328.7945205479</v>
      </c>
      <c r="H31" s="7">
        <f>SUM($C$3:C31)</f>
        <v>460</v>
      </c>
      <c r="I31" s="28">
        <f t="shared" si="1"/>
        <v>0</v>
      </c>
      <c r="J31" s="28">
        <f t="shared" si="2"/>
        <v>-478328.7945205479</v>
      </c>
      <c r="K31" s="24">
        <f t="shared" si="3"/>
        <v>-466916.79796999705</v>
      </c>
    </row>
    <row r="32" spans="2:11" x14ac:dyDescent="0.25">
      <c r="B32" s="36">
        <v>43123</v>
      </c>
      <c r="C32" s="23">
        <v>-290</v>
      </c>
      <c r="D32" s="6">
        <f>VLOOKUP(B32,Тикер!C30:E791,3,FALSE)</f>
        <v>101.97</v>
      </c>
      <c r="E32" s="33" t="str">
        <f>IF(_xlfn.MAXIFS(Сделки_raw!$A$503:$A$509,Сделки_raw!$A$503:$A$509,"&lt;="&amp;Сводная!B32)=0, "13.10.2017")</f>
        <v>13.10.2017</v>
      </c>
      <c r="F32" s="7">
        <f>Купон!$C$3*(B32-E32)/365*100</f>
        <v>2.2356164383561645</v>
      </c>
      <c r="G32" s="28">
        <f t="shared" si="0"/>
        <v>302196.28767123289</v>
      </c>
      <c r="H32" s="7">
        <f>SUM($C$3:C32)</f>
        <v>170</v>
      </c>
      <c r="I32" s="28">
        <f t="shared" si="1"/>
        <v>0</v>
      </c>
      <c r="J32" s="28">
        <f t="shared" si="2"/>
        <v>302196.28767123289</v>
      </c>
      <c r="K32" s="24">
        <f t="shared" si="3"/>
        <v>294126.68996372446</v>
      </c>
    </row>
    <row r="33" spans="2:11" x14ac:dyDescent="0.25">
      <c r="B33" s="36">
        <v>43124</v>
      </c>
      <c r="C33" s="23">
        <v>390</v>
      </c>
      <c r="D33" s="6">
        <f>VLOOKUP(B33,Тикер!C31:E792,3,FALSE)</f>
        <v>102</v>
      </c>
      <c r="E33" s="33" t="str">
        <f>IF(_xlfn.MAXIFS(Сделки_raw!$A$503:$A$509,Сделки_raw!$A$503:$A$509,"&lt;="&amp;Сводная!B33)=0, "13.10.2017")</f>
        <v>13.10.2017</v>
      </c>
      <c r="F33" s="7">
        <f>Купон!$C$3*(B33-E33)/365*100</f>
        <v>2.2575342465753425</v>
      </c>
      <c r="G33" s="28">
        <f t="shared" si="0"/>
        <v>-406604.38356164383</v>
      </c>
      <c r="H33" s="7">
        <f>SUM($C$3:C33)</f>
        <v>560</v>
      </c>
      <c r="I33" s="28">
        <f t="shared" si="1"/>
        <v>0</v>
      </c>
      <c r="J33" s="28">
        <f t="shared" si="2"/>
        <v>-406604.38356164383</v>
      </c>
      <c r="K33" s="24">
        <f t="shared" si="3"/>
        <v>-395641.75980779686</v>
      </c>
    </row>
    <row r="34" spans="2:11" x14ac:dyDescent="0.25">
      <c r="B34" s="36">
        <v>43125</v>
      </c>
      <c r="C34" s="23">
        <v>200</v>
      </c>
      <c r="D34" s="6">
        <f>VLOOKUP(B34,Тикер!C32:E793,3,FALSE)</f>
        <v>102</v>
      </c>
      <c r="E34" s="33" t="str">
        <f>IF(_xlfn.MAXIFS(Сделки_raw!$A$503:$A$509,Сделки_raw!$A$503:$A$509,"&lt;="&amp;Сводная!B34)=0, "13.10.2017")</f>
        <v>13.10.2017</v>
      </c>
      <c r="F34" s="7">
        <f>Купон!$C$3*(B34-E34)/365*100</f>
        <v>2.2794520547945205</v>
      </c>
      <c r="G34" s="28">
        <f t="shared" si="0"/>
        <v>-208558.90410958906</v>
      </c>
      <c r="H34" s="7">
        <f>SUM($C$3:C34)</f>
        <v>760</v>
      </c>
      <c r="I34" s="28">
        <f t="shared" si="1"/>
        <v>0</v>
      </c>
      <c r="J34" s="28">
        <f t="shared" si="2"/>
        <v>-208558.90410958906</v>
      </c>
      <c r="K34" s="24">
        <f t="shared" si="3"/>
        <v>-202882.02107683019</v>
      </c>
    </row>
    <row r="35" spans="2:11" x14ac:dyDescent="0.25">
      <c r="B35" s="36">
        <v>43126</v>
      </c>
      <c r="C35" s="23">
        <v>-750</v>
      </c>
      <c r="D35" s="6">
        <f>VLOOKUP(B35,Тикер!C33:E794,3,FALSE)</f>
        <v>101.99</v>
      </c>
      <c r="E35" s="33" t="str">
        <f>IF(_xlfn.MAXIFS(Сделки_raw!$A$503:$A$509,Сделки_raw!$A$503:$A$509,"&lt;="&amp;Сводная!B35)=0, "13.10.2017")</f>
        <v>13.10.2017</v>
      </c>
      <c r="F35" s="7">
        <f>Купон!$C$3*(B35-E35)/365*100</f>
        <v>2.3013698630136985</v>
      </c>
      <c r="G35" s="28">
        <f t="shared" si="0"/>
        <v>782185.27397260279</v>
      </c>
      <c r="H35" s="7">
        <f>SUM($C$3:C35)</f>
        <v>10</v>
      </c>
      <c r="I35" s="28">
        <f t="shared" si="1"/>
        <v>0</v>
      </c>
      <c r="J35" s="28">
        <f t="shared" si="2"/>
        <v>782185.27397260279</v>
      </c>
      <c r="K35" s="24">
        <f t="shared" si="3"/>
        <v>760692.64951469738</v>
      </c>
    </row>
    <row r="36" spans="2:11" x14ac:dyDescent="0.25">
      <c r="B36" s="36">
        <v>43132</v>
      </c>
      <c r="C36" s="23">
        <v>450</v>
      </c>
      <c r="D36" s="6">
        <f>VLOOKUP(B36,Тикер!C34:E795,3,FALSE)</f>
        <v>102.5</v>
      </c>
      <c r="E36" s="33" t="str">
        <f>IF(_xlfn.MAXIFS(Сделки_raw!$A$503:$A$509,Сделки_raw!$A$503:$A$509,"&lt;="&amp;Сводная!B36)=0, "13.10.2017")</f>
        <v>13.10.2017</v>
      </c>
      <c r="F36" s="7">
        <f>Купон!$C$3*(B36-E36)/365*100</f>
        <v>2.4328767123287673</v>
      </c>
      <c r="G36" s="28">
        <f t="shared" si="0"/>
        <v>-472197.94520547945</v>
      </c>
      <c r="H36" s="7">
        <f>SUM($C$3:C36)</f>
        <v>460</v>
      </c>
      <c r="I36" s="28">
        <f t="shared" si="1"/>
        <v>0</v>
      </c>
      <c r="J36" s="28">
        <f t="shared" si="2"/>
        <v>-472197.94520547945</v>
      </c>
      <c r="K36" s="24">
        <f t="shared" si="3"/>
        <v>-458492.48847945943</v>
      </c>
    </row>
    <row r="37" spans="2:11" x14ac:dyDescent="0.25">
      <c r="B37" s="36">
        <v>43140</v>
      </c>
      <c r="C37" s="23">
        <v>-40</v>
      </c>
      <c r="D37" s="6">
        <f>VLOOKUP(B37,Тикер!C35:E796,3,FALSE)</f>
        <v>102.7</v>
      </c>
      <c r="E37" s="33" t="str">
        <f>IF(_xlfn.MAXIFS(Сделки_raw!$A$503:$A$509,Сделки_raw!$A$503:$A$509,"&lt;="&amp;Сводная!B37)=0, "13.10.2017")</f>
        <v>13.10.2017</v>
      </c>
      <c r="F37" s="7">
        <f>Купон!$C$3*(B37-E37)/365*100</f>
        <v>2.6082191780821917</v>
      </c>
      <c r="G37" s="28">
        <f t="shared" si="0"/>
        <v>42123.287671232873</v>
      </c>
      <c r="H37" s="7">
        <f>SUM($C$3:C37)</f>
        <v>420</v>
      </c>
      <c r="I37" s="28">
        <f t="shared" si="1"/>
        <v>0</v>
      </c>
      <c r="J37" s="28">
        <f t="shared" si="2"/>
        <v>42123.287671232873</v>
      </c>
      <c r="K37" s="24">
        <f t="shared" si="3"/>
        <v>40813.933793801909</v>
      </c>
    </row>
    <row r="38" spans="2:11" x14ac:dyDescent="0.25">
      <c r="B38" s="36">
        <v>43146</v>
      </c>
      <c r="C38" s="23">
        <v>-220</v>
      </c>
      <c r="D38" s="6">
        <f>VLOOKUP(B38,Тикер!C36:E797,3,FALSE)</f>
        <v>102.78</v>
      </c>
      <c r="E38" s="33" t="str">
        <f>IF(_xlfn.MAXIFS(Сделки_raw!$A$503:$A$509,Сделки_raw!$A$503:$A$509,"&lt;="&amp;Сводная!B38)=0, "13.10.2017")</f>
        <v>13.10.2017</v>
      </c>
      <c r="F38" s="7">
        <f>Купон!$C$3*(B38-E38)/365*100</f>
        <v>2.7397260273972601</v>
      </c>
      <c r="G38" s="28">
        <f t="shared" si="0"/>
        <v>232143.39726027395</v>
      </c>
      <c r="H38" s="7">
        <f>SUM($C$3:C38)</f>
        <v>200</v>
      </c>
      <c r="I38" s="28">
        <f t="shared" si="1"/>
        <v>0</v>
      </c>
      <c r="J38" s="28">
        <f t="shared" si="2"/>
        <v>232143.39726027395</v>
      </c>
      <c r="K38" s="24">
        <f t="shared" si="3"/>
        <v>224569.65877530741</v>
      </c>
    </row>
    <row r="39" spans="2:11" x14ac:dyDescent="0.25">
      <c r="B39" s="36">
        <v>43147</v>
      </c>
      <c r="C39" s="23">
        <v>30</v>
      </c>
      <c r="D39" s="6">
        <f>VLOOKUP(B39,Тикер!C37:E798,3,FALSE)</f>
        <v>103</v>
      </c>
      <c r="E39" s="33" t="str">
        <f>IF(_xlfn.MAXIFS(Сделки_raw!$A$503:$A$509,Сделки_raw!$A$503:$A$509,"&lt;="&amp;Сводная!B39)=0, "13.10.2017")</f>
        <v>13.10.2017</v>
      </c>
      <c r="F39" s="7">
        <f>Купон!$C$3*(B39-E39)/365*100</f>
        <v>2.7616438356164381</v>
      </c>
      <c r="G39" s="28">
        <f t="shared" si="0"/>
        <v>-31728.493150684928</v>
      </c>
      <c r="H39" s="7">
        <f>SUM($C$3:C39)</f>
        <v>230</v>
      </c>
      <c r="I39" s="28">
        <f t="shared" si="1"/>
        <v>0</v>
      </c>
      <c r="J39" s="28">
        <f t="shared" si="2"/>
        <v>-31728.493150684928</v>
      </c>
      <c r="K39" s="24">
        <f t="shared" si="3"/>
        <v>-30685.199300414162</v>
      </c>
    </row>
    <row r="40" spans="2:11" x14ac:dyDescent="0.25">
      <c r="B40" s="36">
        <v>43152</v>
      </c>
      <c r="C40" s="23">
        <v>80</v>
      </c>
      <c r="D40" s="6">
        <f>VLOOKUP(B40,Тикер!C38:E799,3,FALSE)</f>
        <v>102.85</v>
      </c>
      <c r="E40" s="33" t="str">
        <f>IF(_xlfn.MAXIFS(Сделки_raw!$A$503:$A$509,Сделки_raw!$A$503:$A$509,"&lt;="&amp;Сводная!B40)=0, "13.10.2017")</f>
        <v>13.10.2017</v>
      </c>
      <c r="F40" s="7">
        <f>Купон!$C$3*(B40-E40)/365*100</f>
        <v>2.8712328767123285</v>
      </c>
      <c r="G40" s="28">
        <f t="shared" si="0"/>
        <v>-84576.986301369878</v>
      </c>
      <c r="H40" s="7">
        <f>SUM($C$3:C40)</f>
        <v>310</v>
      </c>
      <c r="I40" s="28">
        <f t="shared" si="1"/>
        <v>0</v>
      </c>
      <c r="J40" s="28">
        <f t="shared" si="2"/>
        <v>-84576.986301369878</v>
      </c>
      <c r="K40" s="24">
        <f t="shared" si="3"/>
        <v>-81687.479712822736</v>
      </c>
    </row>
    <row r="41" spans="2:11" x14ac:dyDescent="0.25">
      <c r="B41" s="36">
        <v>43153</v>
      </c>
      <c r="C41" s="23">
        <v>-90</v>
      </c>
      <c r="D41" s="6">
        <f>VLOOKUP(B41,Тикер!C39:E800,3,FALSE)</f>
        <v>102.89</v>
      </c>
      <c r="E41" s="33" t="str">
        <f>IF(_xlfn.MAXIFS(Сделки_raw!$A$503:$A$509,Сделки_raw!$A$503:$A$509,"&lt;="&amp;Сводная!B41)=0, "13.10.2017")</f>
        <v>13.10.2017</v>
      </c>
      <c r="F41" s="7">
        <f>Купон!$C$3*(B41-E41)/365*100</f>
        <v>2.893150684931507</v>
      </c>
      <c r="G41" s="28">
        <f t="shared" si="0"/>
        <v>95204.835616438359</v>
      </c>
      <c r="H41" s="7">
        <f>SUM($C$3:C41)</f>
        <v>220</v>
      </c>
      <c r="I41" s="28">
        <f t="shared" si="1"/>
        <v>0</v>
      </c>
      <c r="J41" s="28">
        <f t="shared" si="2"/>
        <v>95204.835616438359</v>
      </c>
      <c r="K41" s="24">
        <f t="shared" si="3"/>
        <v>91927.840153066471</v>
      </c>
    </row>
    <row r="42" spans="2:11" x14ac:dyDescent="0.25">
      <c r="B42" s="36">
        <v>43161</v>
      </c>
      <c r="C42" s="23">
        <v>960</v>
      </c>
      <c r="D42" s="6">
        <f>VLOOKUP(B42,Тикер!C40:E801,3,FALSE)</f>
        <v>103</v>
      </c>
      <c r="E42" s="33" t="str">
        <f>IF(_xlfn.MAXIFS(Сделки_raw!$A$503:$A$509,Сделки_raw!$A$503:$A$509,"&lt;="&amp;Сводная!B42)=0, "13.10.2017")</f>
        <v>13.10.2017</v>
      </c>
      <c r="F42" s="7">
        <f>Купон!$C$3*(B42-E42)/365*100</f>
        <v>3.0684931506849318</v>
      </c>
      <c r="G42" s="28">
        <f t="shared" si="0"/>
        <v>-1018257.5342465753</v>
      </c>
      <c r="H42" s="7">
        <f>SUM($C$3:C42)</f>
        <v>1180</v>
      </c>
      <c r="I42" s="28">
        <f t="shared" si="1"/>
        <v>0</v>
      </c>
      <c r="J42" s="28">
        <f t="shared" si="2"/>
        <v>-1018257.5342465753</v>
      </c>
      <c r="K42" s="24">
        <f t="shared" si="3"/>
        <v>-981123.65048589383</v>
      </c>
    </row>
    <row r="43" spans="2:11" x14ac:dyDescent="0.25">
      <c r="B43" s="36">
        <v>43164</v>
      </c>
      <c r="C43" s="23">
        <v>-430</v>
      </c>
      <c r="D43" s="6">
        <f>VLOOKUP(B43,Тикер!C41:E802,3,FALSE)</f>
        <v>102.75</v>
      </c>
      <c r="E43" s="33" t="str">
        <f>IF(_xlfn.MAXIFS(Сделки_raw!$A$503:$A$509,Сделки_raw!$A$503:$A$509,"&lt;="&amp;Сводная!B43)=0, "13.10.2017")</f>
        <v>13.10.2017</v>
      </c>
      <c r="F43" s="7">
        <f>Купон!$C$3*(B43-E43)/365*100</f>
        <v>3.1342465753424658</v>
      </c>
      <c r="G43" s="28">
        <f t="shared" si="0"/>
        <v>455302.26027397258</v>
      </c>
      <c r="H43" s="7">
        <f>SUM($C$3:C43)</f>
        <v>750</v>
      </c>
      <c r="I43" s="28">
        <f t="shared" si="1"/>
        <v>0</v>
      </c>
      <c r="J43" s="28">
        <f t="shared" si="2"/>
        <v>455302.26027397258</v>
      </c>
      <c r="K43" s="24">
        <f t="shared" si="3"/>
        <v>438349.17415454448</v>
      </c>
    </row>
    <row r="44" spans="2:11" x14ac:dyDescent="0.25">
      <c r="B44" s="36">
        <v>43166</v>
      </c>
      <c r="C44" s="23">
        <v>-230</v>
      </c>
      <c r="D44" s="6">
        <f>VLOOKUP(B44,Тикер!C42:E803,3,FALSE)</f>
        <v>102.8</v>
      </c>
      <c r="E44" s="33" t="str">
        <f>IF(_xlfn.MAXIFS(Сделки_raw!$A$503:$A$509,Сделки_raw!$A$503:$A$509,"&lt;="&amp;Сводная!B44)=0, "13.10.2017")</f>
        <v>13.10.2017</v>
      </c>
      <c r="F44" s="7">
        <f>Купон!$C$3*(B44-E44)/365*100</f>
        <v>3.1780821917808217</v>
      </c>
      <c r="G44" s="28">
        <f t="shared" si="0"/>
        <v>243749.5890410959</v>
      </c>
      <c r="H44" s="7">
        <f>SUM($C$3:C44)</f>
        <v>520</v>
      </c>
      <c r="I44" s="28">
        <f t="shared" si="1"/>
        <v>0</v>
      </c>
      <c r="J44" s="28">
        <f t="shared" si="2"/>
        <v>243749.5890410959</v>
      </c>
      <c r="K44" s="24">
        <f t="shared" si="3"/>
        <v>234549.11274714407</v>
      </c>
    </row>
    <row r="45" spans="2:11" x14ac:dyDescent="0.25">
      <c r="B45" s="36">
        <v>43168</v>
      </c>
      <c r="C45" s="23">
        <v>200</v>
      </c>
      <c r="D45" s="6">
        <f>VLOOKUP(B45,Тикер!C43:E804,3,FALSE)</f>
        <v>102.99</v>
      </c>
      <c r="E45" s="33" t="str">
        <f>IF(_xlfn.MAXIFS(Сделки_raw!$A$503:$A$509,Сделки_raw!$A$503:$A$509,"&lt;="&amp;Сводная!B45)=0, "13.10.2017")</f>
        <v>13.10.2017</v>
      </c>
      <c r="F45" s="7">
        <f>Купон!$C$3*(B45-E45)/365*100</f>
        <v>3.2219178082191782</v>
      </c>
      <c r="G45" s="28">
        <f t="shared" si="0"/>
        <v>-212423.83561643836</v>
      </c>
      <c r="H45" s="7">
        <f>SUM($C$3:C45)</f>
        <v>720</v>
      </c>
      <c r="I45" s="28">
        <f t="shared" si="1"/>
        <v>0</v>
      </c>
      <c r="J45" s="28">
        <f t="shared" si="2"/>
        <v>-212423.83561643836</v>
      </c>
      <c r="K45" s="24">
        <f t="shared" si="3"/>
        <v>-204297.31765767763</v>
      </c>
    </row>
    <row r="46" spans="2:11" x14ac:dyDescent="0.25">
      <c r="B46" s="36">
        <v>43172</v>
      </c>
      <c r="C46" s="23">
        <v>-500</v>
      </c>
      <c r="D46" s="6">
        <f>VLOOKUP(B46,Тикер!C44:E805,3,FALSE)</f>
        <v>102.75</v>
      </c>
      <c r="E46" s="33" t="str">
        <f>IF(_xlfn.MAXIFS(Сделки_raw!$A$503:$A$509,Сделки_raw!$A$503:$A$509,"&lt;="&amp;Сводная!B46)=0, "13.10.2017")</f>
        <v>13.10.2017</v>
      </c>
      <c r="F46" s="7">
        <f>Купон!$C$3*(B46-E46)/365*100</f>
        <v>3.3095890410958901</v>
      </c>
      <c r="G46" s="28">
        <f t="shared" si="0"/>
        <v>530297.94520547939</v>
      </c>
      <c r="H46" s="7">
        <f>SUM($C$3:C46)</f>
        <v>220</v>
      </c>
      <c r="I46" s="28">
        <f t="shared" si="1"/>
        <v>0</v>
      </c>
      <c r="J46" s="28">
        <f t="shared" si="2"/>
        <v>530297.94520547939</v>
      </c>
      <c r="K46" s="24">
        <f t="shared" si="3"/>
        <v>509469.74015511078</v>
      </c>
    </row>
    <row r="47" spans="2:11" x14ac:dyDescent="0.25">
      <c r="B47" s="36">
        <v>43173</v>
      </c>
      <c r="C47" s="23">
        <v>500</v>
      </c>
      <c r="D47" s="6">
        <f>VLOOKUP(B47,Тикер!C45:E806,3,FALSE)</f>
        <v>102.75</v>
      </c>
      <c r="E47" s="33" t="str">
        <f>IF(_xlfn.MAXIFS(Сделки_raw!$A$503:$A$509,Сделки_raw!$A$503:$A$509,"&lt;="&amp;Сводная!B47)=0, "13.10.2017")</f>
        <v>13.10.2017</v>
      </c>
      <c r="F47" s="7">
        <f>Купон!$C$3*(B47-E47)/365*100</f>
        <v>3.3315068493150681</v>
      </c>
      <c r="G47" s="28">
        <f t="shared" si="0"/>
        <v>-530407.53424657532</v>
      </c>
      <c r="H47" s="7">
        <f>SUM($C$3:C47)</f>
        <v>720</v>
      </c>
      <c r="I47" s="28">
        <f t="shared" si="1"/>
        <v>0</v>
      </c>
      <c r="J47" s="28">
        <f t="shared" si="2"/>
        <v>-530407.53424657532</v>
      </c>
      <c r="K47" s="24">
        <f t="shared" si="3"/>
        <v>-509439.82477556932</v>
      </c>
    </row>
    <row r="48" spans="2:11" x14ac:dyDescent="0.25">
      <c r="B48" s="36">
        <v>43174</v>
      </c>
      <c r="C48" s="23">
        <v>-160</v>
      </c>
      <c r="D48" s="6">
        <f>VLOOKUP(B48,Тикер!C46:E807,3,FALSE)</f>
        <v>102.73</v>
      </c>
      <c r="E48" s="33" t="str">
        <f>IF(_xlfn.MAXIFS(Сделки_raw!$A$503:$A$509,Сделки_raw!$A$503:$A$509,"&lt;="&amp;Сводная!B48)=0, "13.10.2017")</f>
        <v>13.10.2017</v>
      </c>
      <c r="F48" s="7">
        <f>Купон!$C$3*(B48-E48)/365*100</f>
        <v>3.3534246575342466</v>
      </c>
      <c r="G48" s="28">
        <f t="shared" si="0"/>
        <v>169733.47945205477</v>
      </c>
      <c r="H48" s="7">
        <f>SUM($C$3:C48)</f>
        <v>560</v>
      </c>
      <c r="I48" s="28">
        <f t="shared" si="1"/>
        <v>0</v>
      </c>
      <c r="J48" s="28">
        <f t="shared" si="2"/>
        <v>169733.47945205477</v>
      </c>
      <c r="K48" s="24">
        <f t="shared" si="3"/>
        <v>162980.43776687383</v>
      </c>
    </row>
    <row r="49" spans="2:11" x14ac:dyDescent="0.25">
      <c r="B49" s="36">
        <v>43175</v>
      </c>
      <c r="C49" s="23">
        <v>290</v>
      </c>
      <c r="D49" s="6">
        <f>VLOOKUP(B49,Тикер!C47:E808,3,FALSE)</f>
        <v>102.8</v>
      </c>
      <c r="E49" s="33" t="str">
        <f>IF(_xlfn.MAXIFS(Сделки_raw!$A$503:$A$509,Сделки_raw!$A$503:$A$509,"&lt;="&amp;Сводная!B49)=0, "13.10.2017")</f>
        <v>13.10.2017</v>
      </c>
      <c r="F49" s="7">
        <f>Купон!$C$3*(B49-E49)/365*100</f>
        <v>3.3753424657534246</v>
      </c>
      <c r="G49" s="28">
        <f t="shared" si="0"/>
        <v>-307908.49315068492</v>
      </c>
      <c r="H49" s="7">
        <f>SUM($C$3:C49)</f>
        <v>850</v>
      </c>
      <c r="I49" s="28">
        <f t="shared" si="1"/>
        <v>0</v>
      </c>
      <c r="J49" s="28">
        <f t="shared" si="2"/>
        <v>-307908.49315068492</v>
      </c>
      <c r="K49" s="24">
        <f t="shared" si="3"/>
        <v>-295579.55582266016</v>
      </c>
    </row>
    <row r="50" spans="2:11" x14ac:dyDescent="0.25">
      <c r="B50" s="36">
        <v>43178</v>
      </c>
      <c r="C50" s="23">
        <v>-290</v>
      </c>
      <c r="D50" s="6">
        <f>VLOOKUP(B50,Тикер!C48:E809,3,FALSE)</f>
        <v>102.9</v>
      </c>
      <c r="E50" s="33" t="str">
        <f>IF(_xlfn.MAXIFS(Сделки_raw!$A$503:$A$509,Сделки_raw!$A$503:$A$509,"&lt;="&amp;Сводная!B50)=0, "13.10.2017")</f>
        <v>13.10.2017</v>
      </c>
      <c r="F50" s="7">
        <f>Купон!$C$3*(B50-E50)/365*100</f>
        <v>3.441095890410959</v>
      </c>
      <c r="G50" s="28">
        <f t="shared" si="0"/>
        <v>308389.17808219179</v>
      </c>
      <c r="H50" s="7">
        <f>SUM($C$3:C50)</f>
        <v>560</v>
      </c>
      <c r="I50" s="28">
        <f t="shared" si="1"/>
        <v>0</v>
      </c>
      <c r="J50" s="28">
        <f t="shared" si="2"/>
        <v>308389.17808219179</v>
      </c>
      <c r="K50" s="24">
        <f t="shared" si="3"/>
        <v>295805.41992027371</v>
      </c>
    </row>
    <row r="51" spans="2:11" x14ac:dyDescent="0.25">
      <c r="B51" s="36">
        <v>43179</v>
      </c>
      <c r="C51" s="23">
        <v>-380</v>
      </c>
      <c r="D51" s="6">
        <f>VLOOKUP(B51,Тикер!C49:E810,3,FALSE)</f>
        <v>103</v>
      </c>
      <c r="E51" s="33" t="str">
        <f>IF(_xlfn.MAXIFS(Сделки_raw!$A$503:$A$509,Сделки_raw!$A$503:$A$509,"&lt;="&amp;Сводная!B51)=0, "13.10.2017")</f>
        <v>13.10.2017</v>
      </c>
      <c r="F51" s="7">
        <f>Купон!$C$3*(B51-E51)/365*100</f>
        <v>3.4630136986301374</v>
      </c>
      <c r="G51" s="28">
        <f t="shared" si="0"/>
        <v>404559.45205479453</v>
      </c>
      <c r="H51" s="7">
        <f>SUM($C$3:C51)</f>
        <v>180</v>
      </c>
      <c r="I51" s="28">
        <f t="shared" si="1"/>
        <v>0</v>
      </c>
      <c r="J51" s="28">
        <f t="shared" si="2"/>
        <v>404559.45205479453</v>
      </c>
      <c r="K51" s="24">
        <f t="shared" si="3"/>
        <v>387948.52767676418</v>
      </c>
    </row>
    <row r="52" spans="2:11" x14ac:dyDescent="0.25">
      <c r="B52" s="36">
        <v>43182</v>
      </c>
      <c r="C52" s="23">
        <v>770</v>
      </c>
      <c r="D52" s="6">
        <f>VLOOKUP(B52,Тикер!C50:E811,3,FALSE)</f>
        <v>103.85</v>
      </c>
      <c r="E52" s="33" t="str">
        <f>IF(_xlfn.MAXIFS(Сделки_raw!$A$503:$A$509,Сделки_raw!$A$503:$A$509,"&lt;="&amp;Сводная!B52)=0, "13.10.2017")</f>
        <v>13.10.2017</v>
      </c>
      <c r="F52" s="7">
        <f>Купон!$C$3*(B52-E52)/365*100</f>
        <v>3.5287671232876718</v>
      </c>
      <c r="G52" s="28">
        <f t="shared" si="0"/>
        <v>-826816.50684931502</v>
      </c>
      <c r="H52" s="7">
        <f>SUM($C$3:C52)</f>
        <v>950</v>
      </c>
      <c r="I52" s="28">
        <f t="shared" si="1"/>
        <v>0</v>
      </c>
      <c r="J52" s="28">
        <f t="shared" si="2"/>
        <v>-826816.50684931502</v>
      </c>
      <c r="K52" s="24">
        <f t="shared" si="3"/>
        <v>-792237.08462901087</v>
      </c>
    </row>
    <row r="53" spans="2:11" x14ac:dyDescent="0.25">
      <c r="B53" s="36">
        <v>43187</v>
      </c>
      <c r="C53" s="23">
        <v>-320</v>
      </c>
      <c r="D53" s="6">
        <f>VLOOKUP(B53,Тикер!C51:E812,3,FALSE)</f>
        <v>102.6</v>
      </c>
      <c r="E53" s="33" t="str">
        <f>IF(_xlfn.MAXIFS(Сделки_raw!$A$503:$A$509,Сделки_raw!$A$503:$A$509,"&lt;="&amp;Сводная!B53)=0, "13.10.2017")</f>
        <v>13.10.2017</v>
      </c>
      <c r="F53" s="7">
        <f>Купон!$C$3*(B53-E53)/365*100</f>
        <v>3.6383561643835618</v>
      </c>
      <c r="G53" s="28">
        <f t="shared" si="0"/>
        <v>339962.73972602747</v>
      </c>
      <c r="H53" s="7">
        <f>SUM($C$3:C53)</f>
        <v>630</v>
      </c>
      <c r="I53" s="28">
        <f t="shared" si="1"/>
        <v>0</v>
      </c>
      <c r="J53" s="28">
        <f t="shared" si="2"/>
        <v>339962.73972602747</v>
      </c>
      <c r="K53" s="24">
        <f t="shared" si="3"/>
        <v>325312.7910024022</v>
      </c>
    </row>
    <row r="54" spans="2:11" x14ac:dyDescent="0.25">
      <c r="B54" s="36">
        <v>43188</v>
      </c>
      <c r="C54" s="23">
        <v>-40</v>
      </c>
      <c r="D54" s="6">
        <f>VLOOKUP(B54,Тикер!C52:E813,3,FALSE)</f>
        <v>102.75</v>
      </c>
      <c r="E54" s="33" t="str">
        <f>IF(_xlfn.MAXIFS(Сделки_raw!$A$503:$A$509,Сделки_raw!$A$503:$A$509,"&lt;="&amp;Сводная!B54)=0, "13.10.2017")</f>
        <v>13.10.2017</v>
      </c>
      <c r="F54" s="7">
        <f>Купон!$C$3*(B54-E54)/365*100</f>
        <v>3.6602739726027393</v>
      </c>
      <c r="G54" s="28">
        <f t="shared" si="0"/>
        <v>42564.109589041102</v>
      </c>
      <c r="H54" s="7">
        <f>SUM($C$3:C54)</f>
        <v>590</v>
      </c>
      <c r="I54" s="28">
        <f t="shared" si="1"/>
        <v>0</v>
      </c>
      <c r="J54" s="28">
        <f t="shared" si="2"/>
        <v>42564.109589041102</v>
      </c>
      <c r="K54" s="24">
        <f t="shared" si="3"/>
        <v>40719.096195649501</v>
      </c>
    </row>
    <row r="55" spans="2:11" x14ac:dyDescent="0.25">
      <c r="B55" s="36">
        <v>43189</v>
      </c>
      <c r="C55" s="23">
        <v>530</v>
      </c>
      <c r="D55" s="6">
        <f>VLOOKUP(B55,Тикер!C53:E814,3,FALSE)</f>
        <v>102.6</v>
      </c>
      <c r="E55" s="33" t="str">
        <f>IF(_xlfn.MAXIFS(Сделки_raw!$A$503:$A$509,Сделки_raw!$A$503:$A$509,"&lt;="&amp;Сводная!B55)=0, "13.10.2017")</f>
        <v>13.10.2017</v>
      </c>
      <c r="F55" s="7">
        <f>Купон!$C$3*(B55-E55)/365*100</f>
        <v>3.6821917808219173</v>
      </c>
      <c r="G55" s="28">
        <f t="shared" si="0"/>
        <v>-563295.61643835623</v>
      </c>
      <c r="H55" s="7">
        <f>SUM($C$3:C55)</f>
        <v>1120</v>
      </c>
      <c r="I55" s="28">
        <f t="shared" si="1"/>
        <v>0</v>
      </c>
      <c r="J55" s="28">
        <f t="shared" si="2"/>
        <v>-563295.61643835623</v>
      </c>
      <c r="K55" s="24">
        <f t="shared" si="3"/>
        <v>-538735.63928800204</v>
      </c>
    </row>
    <row r="56" spans="2:11" x14ac:dyDescent="0.25">
      <c r="B56" s="36">
        <v>43193</v>
      </c>
      <c r="C56" s="23">
        <v>-430</v>
      </c>
      <c r="D56" s="6">
        <f>VLOOKUP(B56,Тикер!C54:E815,3,FALSE)</f>
        <v>102.65</v>
      </c>
      <c r="E56" s="33" t="str">
        <f>IF(_xlfn.MAXIFS(Сделки_raw!$A$503:$A$509,Сделки_raw!$A$503:$A$509,"&lt;="&amp;Сводная!B56)=0, "13.10.2017")</f>
        <v>13.10.2017</v>
      </c>
      <c r="F56" s="7">
        <f>Купон!$C$3*(B56-E56)/365*100</f>
        <v>3.7698630136986302</v>
      </c>
      <c r="G56" s="28">
        <f t="shared" si="0"/>
        <v>457605.41095890407</v>
      </c>
      <c r="H56" s="7">
        <f>SUM($C$3:C56)</f>
        <v>690</v>
      </c>
      <c r="I56" s="28">
        <f t="shared" si="1"/>
        <v>0</v>
      </c>
      <c r="J56" s="28">
        <f t="shared" si="2"/>
        <v>457605.41095890407</v>
      </c>
      <c r="K56" s="24">
        <f t="shared" si="3"/>
        <v>437189.29367800208</v>
      </c>
    </row>
    <row r="57" spans="2:11" x14ac:dyDescent="0.25">
      <c r="B57" s="36">
        <v>43196</v>
      </c>
      <c r="C57" s="23">
        <v>1280</v>
      </c>
      <c r="D57" s="6">
        <f>VLOOKUP(B57,Тикер!C55:E816,3,FALSE)</f>
        <v>102.85</v>
      </c>
      <c r="E57" s="33" t="str">
        <f>IF(_xlfn.MAXIFS(Сделки_raw!$A$503:$A$509,Сделки_raw!$A$503:$A$509,"&lt;="&amp;Сводная!B57)=0, "13.10.2017")</f>
        <v>13.10.2017</v>
      </c>
      <c r="F57" s="7">
        <f>Купон!$C$3*(B57-E57)/365*100</f>
        <v>3.8356164383561646</v>
      </c>
      <c r="G57" s="28">
        <f t="shared" si="0"/>
        <v>-1365575.8904109588</v>
      </c>
      <c r="H57" s="7">
        <f>SUM($C$3:C57)</f>
        <v>1970</v>
      </c>
      <c r="I57" s="28">
        <f t="shared" si="1"/>
        <v>0</v>
      </c>
      <c r="J57" s="28">
        <f t="shared" si="2"/>
        <v>-1365575.8904109588</v>
      </c>
      <c r="K57" s="24">
        <f t="shared" si="3"/>
        <v>-1303612.3953276745</v>
      </c>
    </row>
    <row r="58" spans="2:11" x14ac:dyDescent="0.25">
      <c r="B58" s="36">
        <v>43200</v>
      </c>
      <c r="C58" s="23">
        <v>-1680</v>
      </c>
      <c r="D58" s="6">
        <f>VLOOKUP(B58,Тикер!C56:E817,3,FALSE)</f>
        <v>102.4</v>
      </c>
      <c r="E58" s="33" t="str">
        <f>IF(_xlfn.MAXIFS(Сделки_raw!$A$503:$A$509,Сделки_raw!$A$503:$A$509,"&lt;="&amp;Сводная!B58)=0, "13.10.2017")</f>
        <v>13.10.2017</v>
      </c>
      <c r="F58" s="7">
        <f>Купон!$C$3*(B58-E58)/365*100</f>
        <v>3.9232876712328766</v>
      </c>
      <c r="G58" s="28">
        <f t="shared" si="0"/>
        <v>1786231.2328767125</v>
      </c>
      <c r="H58" s="7">
        <f>SUM($C$3:C58)</f>
        <v>290</v>
      </c>
      <c r="I58" s="28">
        <f t="shared" si="1"/>
        <v>0</v>
      </c>
      <c r="J58" s="28">
        <f t="shared" si="2"/>
        <v>1786231.2328767125</v>
      </c>
      <c r="K58" s="24">
        <f t="shared" si="3"/>
        <v>1703371.4011444543</v>
      </c>
    </row>
    <row r="59" spans="2:11" x14ac:dyDescent="0.25">
      <c r="B59" s="36">
        <v>43202</v>
      </c>
      <c r="C59" s="23">
        <v>380</v>
      </c>
      <c r="D59" s="6">
        <f>VLOOKUP(B59,Тикер!C57:E818,3,FALSE)</f>
        <v>102.58</v>
      </c>
      <c r="E59" s="33" t="str">
        <f>IF(_xlfn.MAXIFS(Сделки_raw!$A$503:$A$509,Сделки_raw!$A$503:$A$509,"&lt;="&amp;Сводная!B59)=0, "13.10.2017")</f>
        <v>13.10.2017</v>
      </c>
      <c r="F59" s="7">
        <f>Купон!$C$3*(B59-E59)/365*100</f>
        <v>3.967123287671233</v>
      </c>
      <c r="G59" s="28">
        <f t="shared" si="0"/>
        <v>-404879.0684931507</v>
      </c>
      <c r="H59" s="7">
        <f>SUM($C$3:C59)</f>
        <v>670</v>
      </c>
      <c r="I59" s="28">
        <f t="shared" si="1"/>
        <v>0</v>
      </c>
      <c r="J59" s="28">
        <f t="shared" si="2"/>
        <v>-404879.0684931507</v>
      </c>
      <c r="K59" s="24">
        <f t="shared" si="3"/>
        <v>-385892.65597992012</v>
      </c>
    </row>
    <row r="60" spans="2:11" x14ac:dyDescent="0.25">
      <c r="B60" s="36">
        <v>43203</v>
      </c>
      <c r="C60" s="23">
        <v>360</v>
      </c>
      <c r="D60" s="6">
        <f>VLOOKUP(B60,Тикер!C58:E819,3,FALSE)</f>
        <v>102</v>
      </c>
      <c r="E60" s="34">
        <f>IF(_xlfn.MAXIFS(Сделки_raw!$A$503:$A$509,Сделки_raw!$A$503:$A$509,"&lt;="&amp;Сводная!B60)=0, "12.10.2017",_xlfn.MAXIFS(Сделки_raw!$A$503:$A$509,Сделки_raw!$A$503:$A$509,"&lt;="&amp;Сводная!B60))</f>
        <v>43203</v>
      </c>
      <c r="F60" s="7">
        <f>Купон!$C$3*(B60-E60)/365*100</f>
        <v>0</v>
      </c>
      <c r="G60" s="28">
        <f t="shared" si="0"/>
        <v>-367200</v>
      </c>
      <c r="H60" s="7">
        <f>SUM($C$3:C60)</f>
        <v>1030</v>
      </c>
      <c r="I60" s="28">
        <f t="shared" si="1"/>
        <v>41086.699999999997</v>
      </c>
      <c r="J60" s="28">
        <f t="shared" si="2"/>
        <v>-326113.3</v>
      </c>
      <c r="K60" s="24">
        <f t="shared" si="3"/>
        <v>-310738.0653294581</v>
      </c>
    </row>
    <row r="61" spans="2:11" x14ac:dyDescent="0.25">
      <c r="B61" s="36">
        <v>43213</v>
      </c>
      <c r="C61" s="23">
        <v>470</v>
      </c>
      <c r="D61" s="6">
        <f>VLOOKUP(B61,Тикер!C59:E820,3,FALSE)</f>
        <v>102.5</v>
      </c>
      <c r="E61" s="34">
        <f>IF(_xlfn.MAXIFS(Сделки_raw!$A$503:$A$509,Сделки_raw!$A$503:$A$509,"&lt;="&amp;Сводная!B61)=0, "12.10.2017",_xlfn.MAXIFS(Сделки_raw!$A$503:$A$509,Сделки_raw!$A$503:$A$509,"&lt;="&amp;Сводная!B61))</f>
        <v>43203</v>
      </c>
      <c r="F61" s="7">
        <f>Купон!$C$3*(B61-E61)/365*100</f>
        <v>0.21917808219178084</v>
      </c>
      <c r="G61" s="28">
        <f t="shared" si="0"/>
        <v>-482780.1369863014</v>
      </c>
      <c r="H61" s="7">
        <f>SUM($C$3:C61)</f>
        <v>1500</v>
      </c>
      <c r="I61" s="28">
        <f t="shared" si="1"/>
        <v>0</v>
      </c>
      <c r="J61" s="28">
        <f t="shared" si="2"/>
        <v>-482780.1369863014</v>
      </c>
      <c r="K61" s="24">
        <f t="shared" si="3"/>
        <v>-458799.48253371939</v>
      </c>
    </row>
    <row r="62" spans="2:11" x14ac:dyDescent="0.25">
      <c r="B62" s="36">
        <v>43215</v>
      </c>
      <c r="C62" s="23">
        <v>60</v>
      </c>
      <c r="D62" s="6">
        <f>VLOOKUP(B62,Тикер!C60:E821,3,FALSE)</f>
        <v>102.6</v>
      </c>
      <c r="E62" s="34">
        <f>IF(_xlfn.MAXIFS(Сделки_raw!$A$503:$A$509,Сделки_raw!$A$503:$A$509,"&lt;="&amp;Сводная!B62)=0, "12.10.2017",_xlfn.MAXIFS(Сделки_raw!$A$503:$A$509,Сделки_raw!$A$503:$A$509,"&lt;="&amp;Сводная!B62))</f>
        <v>43203</v>
      </c>
      <c r="F62" s="7">
        <f>Купон!$C$3*(B62-E62)/365*100</f>
        <v>0.26301369863013702</v>
      </c>
      <c r="G62" s="28">
        <f t="shared" si="0"/>
        <v>-61717.808219178078</v>
      </c>
      <c r="H62" s="7">
        <f>SUM($C$3:C62)</f>
        <v>1560</v>
      </c>
      <c r="I62" s="28">
        <f t="shared" si="1"/>
        <v>0</v>
      </c>
      <c r="J62" s="28">
        <f t="shared" si="2"/>
        <v>-61717.808219178078</v>
      </c>
      <c r="K62" s="24">
        <f t="shared" si="3"/>
        <v>-58621.042327457661</v>
      </c>
    </row>
    <row r="63" spans="2:11" x14ac:dyDescent="0.25">
      <c r="B63" s="36">
        <v>43220</v>
      </c>
      <c r="C63" s="23">
        <v>920</v>
      </c>
      <c r="D63" s="6">
        <f>VLOOKUP(B63,Тикер!C61:E822,3,FALSE)</f>
        <v>103</v>
      </c>
      <c r="E63" s="34">
        <f>IF(_xlfn.MAXIFS(Сделки_raw!$A$503:$A$509,Сделки_raw!$A$503:$A$509,"&lt;="&amp;Сводная!B63)=0, "12.10.2017",_xlfn.MAXIFS(Сделки_raw!$A$503:$A$509,Сделки_raw!$A$503:$A$509,"&lt;="&amp;Сводная!B63))</f>
        <v>43203</v>
      </c>
      <c r="F63" s="7">
        <f>Купон!$C$3*(B63-E63)/365*100</f>
        <v>0.37260273972602742</v>
      </c>
      <c r="G63" s="28">
        <f t="shared" si="0"/>
        <v>-951027.94520547951</v>
      </c>
      <c r="H63" s="7">
        <f>SUM($C$3:C63)</f>
        <v>2480</v>
      </c>
      <c r="I63" s="28">
        <f t="shared" si="1"/>
        <v>0</v>
      </c>
      <c r="J63" s="28">
        <f t="shared" si="2"/>
        <v>-951027.94520547951</v>
      </c>
      <c r="K63" s="24">
        <f t="shared" si="3"/>
        <v>-902111.27305873029</v>
      </c>
    </row>
    <row r="64" spans="2:11" x14ac:dyDescent="0.25">
      <c r="B64" s="36">
        <v>43228</v>
      </c>
      <c r="C64" s="23">
        <v>-2130</v>
      </c>
      <c r="D64" s="6">
        <f>VLOOKUP(B64,Тикер!C62:E823,3,FALSE)</f>
        <v>103.64</v>
      </c>
      <c r="E64" s="34">
        <f>IF(_xlfn.MAXIFS(Сделки_raw!$A$503:$A$509,Сделки_raw!$A$503:$A$509,"&lt;="&amp;Сводная!B64)=0, "12.10.2017",_xlfn.MAXIFS(Сделки_raw!$A$503:$A$509,Сделки_raw!$A$503:$A$509,"&lt;="&amp;Сводная!B64))</f>
        <v>43203</v>
      </c>
      <c r="F64" s="7">
        <f>Купон!$C$3*(B64-E64)/365*100</f>
        <v>0.54794520547945202</v>
      </c>
      <c r="G64" s="28">
        <f t="shared" si="0"/>
        <v>2219203.2328767129</v>
      </c>
      <c r="H64" s="7">
        <f>SUM($C$3:C64)</f>
        <v>350</v>
      </c>
      <c r="I64" s="28">
        <f t="shared" si="1"/>
        <v>0</v>
      </c>
      <c r="J64" s="28">
        <f t="shared" si="2"/>
        <v>2219203.2328767129</v>
      </c>
      <c r="K64" s="24">
        <f t="shared" si="3"/>
        <v>2100593.2779536312</v>
      </c>
    </row>
    <row r="65" spans="2:11" x14ac:dyDescent="0.25">
      <c r="B65" s="36">
        <v>43230</v>
      </c>
      <c r="C65" s="23">
        <v>-310</v>
      </c>
      <c r="D65" s="6">
        <f>VLOOKUP(B65,Тикер!C63:E824,3,FALSE)</f>
        <v>103.8</v>
      </c>
      <c r="E65" s="34">
        <f>IF(_xlfn.MAXIFS(Сделки_raw!$A$503:$A$509,Сделки_raw!$A$503:$A$509,"&lt;="&amp;Сводная!B65)=0, "12.10.2017",_xlfn.MAXIFS(Сделки_raw!$A$503:$A$509,Сделки_raw!$A$503:$A$509,"&lt;="&amp;Сводная!B65))</f>
        <v>43203</v>
      </c>
      <c r="F65" s="7">
        <f>Купон!$C$3*(B65-E65)/365*100</f>
        <v>0.59178082191780834</v>
      </c>
      <c r="G65" s="28">
        <f t="shared" si="0"/>
        <v>323614.52054794523</v>
      </c>
      <c r="H65" s="7">
        <f>SUM($C$3:C65)</f>
        <v>40</v>
      </c>
      <c r="I65" s="28">
        <f t="shared" si="1"/>
        <v>0</v>
      </c>
      <c r="J65" s="28">
        <f t="shared" si="2"/>
        <v>323614.52054794523</v>
      </c>
      <c r="K65" s="24">
        <f t="shared" si="3"/>
        <v>306155.74332913244</v>
      </c>
    </row>
    <row r="66" spans="2:11" x14ac:dyDescent="0.25">
      <c r="B66" s="36">
        <v>43231</v>
      </c>
      <c r="C66" s="23">
        <v>890</v>
      </c>
      <c r="D66" s="6">
        <f>VLOOKUP(B66,Тикер!C64:E825,3,FALSE)</f>
        <v>103.29</v>
      </c>
      <c r="E66" s="34">
        <f>IF(_xlfn.MAXIFS(Сделки_raw!$A$503:$A$509,Сделки_raw!$A$503:$A$509,"&lt;="&amp;Сводная!B66)=0, "12.10.2017",_xlfn.MAXIFS(Сделки_raw!$A$503:$A$509,Сделки_raw!$A$503:$A$509,"&lt;="&amp;Сводная!B66))</f>
        <v>43203</v>
      </c>
      <c r="F66" s="7">
        <f>Купон!$C$3*(B66-E66)/365*100</f>
        <v>0.61369863013698633</v>
      </c>
      <c r="G66" s="28">
        <f t="shared" si="0"/>
        <v>-924742.91780821921</v>
      </c>
      <c r="H66" s="7">
        <f>SUM($C$3:C66)</f>
        <v>930</v>
      </c>
      <c r="I66" s="28">
        <f t="shared" si="1"/>
        <v>0</v>
      </c>
      <c r="J66" s="28">
        <f t="shared" si="2"/>
        <v>-924742.91780821921</v>
      </c>
      <c r="K66" s="24">
        <f t="shared" si="3"/>
        <v>-874621.56798724213</v>
      </c>
    </row>
    <row r="67" spans="2:11" x14ac:dyDescent="0.25">
      <c r="B67" s="36">
        <v>43234</v>
      </c>
      <c r="C67" s="23">
        <v>90</v>
      </c>
      <c r="D67" s="6">
        <f>VLOOKUP(B67,Тикер!C65:E826,3,FALSE)</f>
        <v>103.04</v>
      </c>
      <c r="E67" s="34">
        <f>IF(_xlfn.MAXIFS(Сделки_raw!$A$503:$A$509,Сделки_raw!$A$503:$A$509,"&lt;="&amp;Сводная!B67)=0, "12.10.2017",_xlfn.MAXIFS(Сделки_raw!$A$503:$A$509,Сделки_raw!$A$503:$A$509,"&lt;="&amp;Сводная!B67))</f>
        <v>43203</v>
      </c>
      <c r="F67" s="7">
        <f>Купон!$C$3*(B67-E67)/365*100</f>
        <v>0.67945205479452053</v>
      </c>
      <c r="G67" s="28">
        <f t="shared" ref="G67:G130" si="4">-(((C67*D67)+(C67*F67))/100)*1000</f>
        <v>-93347.506849315061</v>
      </c>
      <c r="H67" s="7">
        <f>SUM($C$3:C67)</f>
        <v>1020</v>
      </c>
      <c r="I67" s="28">
        <f t="shared" ref="I67:I130" si="5">IF(B67 = E67, H67*39.89,0)</f>
        <v>0</v>
      </c>
      <c r="J67" s="28">
        <f t="shared" ref="J67:J130" si="6">G67+I67</f>
        <v>-93347.506849315061</v>
      </c>
      <c r="K67" s="24">
        <f t="shared" si="3"/>
        <v>-88217.788385813867</v>
      </c>
    </row>
    <row r="68" spans="2:11" x14ac:dyDescent="0.25">
      <c r="B68" s="36">
        <v>43238</v>
      </c>
      <c r="C68" s="23">
        <v>-380</v>
      </c>
      <c r="D68" s="6">
        <f>VLOOKUP(B68,Тикер!C66:E827,3,FALSE)</f>
        <v>103</v>
      </c>
      <c r="E68" s="34">
        <f>IF(_xlfn.MAXIFS(Сделки_raw!$A$503:$A$509,Сделки_raw!$A$503:$A$509,"&lt;="&amp;Сводная!B68)=0, "12.10.2017",_xlfn.MAXIFS(Сделки_raw!$A$503:$A$509,Сделки_raw!$A$503:$A$509,"&lt;="&amp;Сводная!B68))</f>
        <v>43203</v>
      </c>
      <c r="F68" s="7">
        <f>Купон!$C$3*(B68-E68)/365*100</f>
        <v>0.76712328767123295</v>
      </c>
      <c r="G68" s="28">
        <f t="shared" si="4"/>
        <v>394315.0684931507</v>
      </c>
      <c r="H68" s="7">
        <f>SUM($C$3:C68)</f>
        <v>640</v>
      </c>
      <c r="I68" s="28">
        <f t="shared" si="5"/>
        <v>0</v>
      </c>
      <c r="J68" s="28">
        <f t="shared" si="6"/>
        <v>394315.0684931507</v>
      </c>
      <c r="K68" s="24">
        <f t="shared" ref="K68:K131" si="7">J68*POWER(1+$M$3,-(B68-$B$3)/365)</f>
        <v>372250.97858951456</v>
      </c>
    </row>
    <row r="69" spans="2:11" x14ac:dyDescent="0.25">
      <c r="B69" s="36">
        <v>43242</v>
      </c>
      <c r="C69" s="23">
        <v>50</v>
      </c>
      <c r="D69" s="6">
        <f>VLOOKUP(B69,Тикер!C67:E828,3,FALSE)</f>
        <v>102.75</v>
      </c>
      <c r="E69" s="34">
        <f>IF(_xlfn.MAXIFS(Сделки_raw!$A$503:$A$509,Сделки_raw!$A$503:$A$509,"&lt;="&amp;Сводная!B69)=0, "12.10.2017",_xlfn.MAXIFS(Сделки_raw!$A$503:$A$509,Сделки_raw!$A$503:$A$509,"&lt;="&amp;Сводная!B69))</f>
        <v>43203</v>
      </c>
      <c r="F69" s="7">
        <f>Купон!$C$3*(B69-E69)/365*100</f>
        <v>0.85479452054794525</v>
      </c>
      <c r="G69" s="28">
        <f t="shared" si="4"/>
        <v>-51802.397260273974</v>
      </c>
      <c r="H69" s="7">
        <f>SUM($C$3:C69)</f>
        <v>690</v>
      </c>
      <c r="I69" s="28">
        <f t="shared" si="5"/>
        <v>0</v>
      </c>
      <c r="J69" s="28">
        <f t="shared" si="6"/>
        <v>-51802.397260273974</v>
      </c>
      <c r="K69" s="24">
        <f t="shared" si="7"/>
        <v>-48851.889299321454</v>
      </c>
    </row>
    <row r="70" spans="2:11" x14ac:dyDescent="0.25">
      <c r="B70" s="36">
        <v>43244</v>
      </c>
      <c r="C70" s="23">
        <v>380</v>
      </c>
      <c r="D70" s="6">
        <f>VLOOKUP(B70,Тикер!C68:E829,3,FALSE)</f>
        <v>102.53</v>
      </c>
      <c r="E70" s="34">
        <f>IF(_xlfn.MAXIFS(Сделки_raw!$A$503:$A$509,Сделки_raw!$A$503:$A$509,"&lt;="&amp;Сводная!B70)=0, "12.10.2017",_xlfn.MAXIFS(Сделки_raw!$A$503:$A$509,Сделки_raw!$A$503:$A$509,"&lt;="&amp;Сводная!B70))</f>
        <v>43203</v>
      </c>
      <c r="F70" s="7">
        <f>Купон!$C$3*(B70-E70)/365*100</f>
        <v>0.89863013698630134</v>
      </c>
      <c r="G70" s="28">
        <f t="shared" si="4"/>
        <v>-393028.79452054796</v>
      </c>
      <c r="H70" s="7">
        <f>SUM($C$3:C70)</f>
        <v>1070</v>
      </c>
      <c r="I70" s="28">
        <f t="shared" si="5"/>
        <v>0</v>
      </c>
      <c r="J70" s="28">
        <f t="shared" si="6"/>
        <v>-393028.79452054796</v>
      </c>
      <c r="K70" s="24">
        <f t="shared" si="7"/>
        <v>-370446.41090103617</v>
      </c>
    </row>
    <row r="71" spans="2:11" x14ac:dyDescent="0.25">
      <c r="B71" s="36">
        <v>43250</v>
      </c>
      <c r="C71" s="23">
        <v>-400</v>
      </c>
      <c r="D71" s="6">
        <f>VLOOKUP(B71,Тикер!C69:E830,3,FALSE)</f>
        <v>102.77</v>
      </c>
      <c r="E71" s="34">
        <f>IF(_xlfn.MAXIFS(Сделки_raw!$A$503:$A$509,Сделки_raw!$A$503:$A$509,"&lt;="&amp;Сводная!B71)=0, "12.10.2017",_xlfn.MAXIFS(Сделки_raw!$A$503:$A$509,Сделки_raw!$A$503:$A$509,"&lt;="&amp;Сводная!B71))</f>
        <v>43203</v>
      </c>
      <c r="F71" s="7">
        <f>Купон!$C$3*(B71-E71)/365*100</f>
        <v>1.0301369863013701</v>
      </c>
      <c r="G71" s="28">
        <f t="shared" si="4"/>
        <v>415200.54794520547</v>
      </c>
      <c r="H71" s="7">
        <f>SUM($C$3:C71)</f>
        <v>670</v>
      </c>
      <c r="I71" s="28">
        <f t="shared" si="5"/>
        <v>0</v>
      </c>
      <c r="J71" s="28">
        <f t="shared" si="6"/>
        <v>415200.54794520547</v>
      </c>
      <c r="K71" s="24">
        <f t="shared" si="7"/>
        <v>390721.66036241979</v>
      </c>
    </row>
    <row r="72" spans="2:11" x14ac:dyDescent="0.25">
      <c r="B72" s="36">
        <v>43252</v>
      </c>
      <c r="C72" s="23">
        <v>-90</v>
      </c>
      <c r="D72" s="6">
        <f>VLOOKUP(B72,Тикер!C70:E831,3,FALSE)</f>
        <v>102.94</v>
      </c>
      <c r="E72" s="34">
        <f>IF(_xlfn.MAXIFS(Сделки_raw!$A$503:$A$509,Сделки_raw!$A$503:$A$509,"&lt;="&amp;Сводная!B72)=0, "12.10.2017",_xlfn.MAXIFS(Сделки_raw!$A$503:$A$509,Сделки_raw!$A$503:$A$509,"&lt;="&amp;Сводная!B72))</f>
        <v>43203</v>
      </c>
      <c r="F72" s="7">
        <f>Купон!$C$3*(B72-E72)/365*100</f>
        <v>1.0739726027397261</v>
      </c>
      <c r="G72" s="28">
        <f t="shared" si="4"/>
        <v>93612.575342465745</v>
      </c>
      <c r="H72" s="7">
        <f>SUM($C$3:C72)</f>
        <v>580</v>
      </c>
      <c r="I72" s="28">
        <f t="shared" si="5"/>
        <v>0</v>
      </c>
      <c r="J72" s="28">
        <f t="shared" si="6"/>
        <v>93612.575342465745</v>
      </c>
      <c r="K72" s="24">
        <f t="shared" si="7"/>
        <v>88046.739660570034</v>
      </c>
    </row>
    <row r="73" spans="2:11" x14ac:dyDescent="0.25">
      <c r="B73" s="36">
        <v>43262</v>
      </c>
      <c r="C73" s="23">
        <v>-190</v>
      </c>
      <c r="D73" s="6">
        <f>VLOOKUP(B73,Тикер!C71:E832,3,FALSE)</f>
        <v>102.6</v>
      </c>
      <c r="E73" s="34">
        <f>IF(_xlfn.MAXIFS(Сделки_raw!$A$503:$A$509,Сделки_raw!$A$503:$A$509,"&lt;="&amp;Сводная!B73)=0, "12.10.2017",_xlfn.MAXIFS(Сделки_raw!$A$503:$A$509,Сделки_raw!$A$503:$A$509,"&lt;="&amp;Сводная!B73))</f>
        <v>43203</v>
      </c>
      <c r="F73" s="7">
        <f>Купон!$C$3*(B73-E73)/365*100</f>
        <v>1.2931506849315069</v>
      </c>
      <c r="G73" s="28">
        <f t="shared" si="4"/>
        <v>197396.98630136988</v>
      </c>
      <c r="H73" s="7">
        <f>SUM($C$3:C73)</f>
        <v>390</v>
      </c>
      <c r="I73" s="28">
        <f t="shared" si="5"/>
        <v>0</v>
      </c>
      <c r="J73" s="28">
        <f t="shared" si="6"/>
        <v>197396.98630136988</v>
      </c>
      <c r="K73" s="24">
        <f t="shared" si="7"/>
        <v>185168.53181249776</v>
      </c>
    </row>
    <row r="74" spans="2:11" x14ac:dyDescent="0.25">
      <c r="B74" s="36">
        <v>43266</v>
      </c>
      <c r="C74" s="23">
        <v>450</v>
      </c>
      <c r="D74" s="6">
        <f>VLOOKUP(B74,Тикер!C72:E833,3,FALSE)</f>
        <v>102.79</v>
      </c>
      <c r="E74" s="34">
        <f>IF(_xlfn.MAXIFS(Сделки_raw!$A$503:$A$509,Сделки_raw!$A$503:$A$509,"&lt;="&amp;Сводная!B74)=0, "12.10.2017",_xlfn.MAXIFS(Сделки_raw!$A$503:$A$509,Сделки_raw!$A$503:$A$509,"&lt;="&amp;Сводная!B74))</f>
        <v>43203</v>
      </c>
      <c r="F74" s="7">
        <f>Купон!$C$3*(B74-E74)/365*100</f>
        <v>1.3808219178082191</v>
      </c>
      <c r="G74" s="28">
        <f t="shared" si="4"/>
        <v>-468768.69863013702</v>
      </c>
      <c r="H74" s="7">
        <f>SUM($C$3:C74)</f>
        <v>840</v>
      </c>
      <c r="I74" s="28">
        <f t="shared" si="5"/>
        <v>0</v>
      </c>
      <c r="J74" s="28">
        <f t="shared" si="6"/>
        <v>-468768.69863013702</v>
      </c>
      <c r="K74" s="24">
        <f t="shared" si="7"/>
        <v>-439262.6745367978</v>
      </c>
    </row>
    <row r="75" spans="2:11" x14ac:dyDescent="0.25">
      <c r="B75" s="36">
        <v>43269</v>
      </c>
      <c r="C75" s="23">
        <v>310</v>
      </c>
      <c r="D75" s="6">
        <f>VLOOKUP(B75,Тикер!C73:E834,3,FALSE)</f>
        <v>102.61</v>
      </c>
      <c r="E75" s="34">
        <f>IF(_xlfn.MAXIFS(Сделки_raw!$A$503:$A$509,Сделки_raw!$A$503:$A$509,"&lt;="&amp;Сводная!B75)=0, "12.10.2017",_xlfn.MAXIFS(Сделки_raw!$A$503:$A$509,Сделки_raw!$A$503:$A$509,"&lt;="&amp;Сводная!B75))</f>
        <v>43203</v>
      </c>
      <c r="F75" s="7">
        <f>Купон!$C$3*(B75-E75)/365*100</f>
        <v>1.4465753424657535</v>
      </c>
      <c r="G75" s="28">
        <f t="shared" si="4"/>
        <v>-322575.38356164383</v>
      </c>
      <c r="H75" s="7">
        <f>SUM($C$3:C75)</f>
        <v>1150</v>
      </c>
      <c r="I75" s="28">
        <f t="shared" si="5"/>
        <v>0</v>
      </c>
      <c r="J75" s="28">
        <f t="shared" si="6"/>
        <v>-322575.38356164383</v>
      </c>
      <c r="K75" s="24">
        <f t="shared" si="7"/>
        <v>-302030.77229438414</v>
      </c>
    </row>
    <row r="76" spans="2:11" x14ac:dyDescent="0.25">
      <c r="B76" s="36">
        <v>43270</v>
      </c>
      <c r="C76" s="23">
        <v>-1010</v>
      </c>
      <c r="D76" s="6">
        <f>VLOOKUP(B76,Тикер!C74:E835,3,FALSE)</f>
        <v>102.7</v>
      </c>
      <c r="E76" s="34">
        <f>IF(_xlfn.MAXIFS(Сделки_raw!$A$503:$A$509,Сделки_raw!$A$503:$A$509,"&lt;="&amp;Сводная!B76)=0, "12.10.2017",_xlfn.MAXIFS(Сделки_raw!$A$503:$A$509,Сделки_raw!$A$503:$A$509,"&lt;="&amp;Сводная!B76))</f>
        <v>43203</v>
      </c>
      <c r="F76" s="7">
        <f>Купон!$C$3*(B76-E76)/365*100</f>
        <v>1.4684931506849317</v>
      </c>
      <c r="G76" s="28">
        <f t="shared" si="4"/>
        <v>1052101.7808219178</v>
      </c>
      <c r="H76" s="7">
        <f>SUM($C$3:C76)</f>
        <v>140</v>
      </c>
      <c r="I76" s="28">
        <f t="shared" si="5"/>
        <v>0</v>
      </c>
      <c r="J76" s="28">
        <f t="shared" si="6"/>
        <v>1052101.7808219178</v>
      </c>
      <c r="K76" s="24">
        <f t="shared" si="7"/>
        <v>984832.75474023097</v>
      </c>
    </row>
    <row r="77" spans="2:11" x14ac:dyDescent="0.25">
      <c r="B77" s="36">
        <v>43273</v>
      </c>
      <c r="C77" s="23">
        <v>1000</v>
      </c>
      <c r="D77" s="6">
        <f>VLOOKUP(B77,Тикер!C75:E836,3,FALSE)</f>
        <v>102.43</v>
      </c>
      <c r="E77" s="34">
        <f>IF(_xlfn.MAXIFS(Сделки_raw!$A$503:$A$509,Сделки_raw!$A$503:$A$509,"&lt;="&amp;Сводная!B77)=0, "12.10.2017",_xlfn.MAXIFS(Сделки_raw!$A$503:$A$509,Сделки_raw!$A$503:$A$509,"&lt;="&amp;Сводная!B77))</f>
        <v>43203</v>
      </c>
      <c r="F77" s="7">
        <f>Купон!$C$3*(B77-E77)/365*100</f>
        <v>1.5342465753424659</v>
      </c>
      <c r="G77" s="28">
        <f t="shared" si="4"/>
        <v>-1039642.4657534247</v>
      </c>
      <c r="H77" s="7">
        <f>SUM($C$3:C77)</f>
        <v>1140</v>
      </c>
      <c r="I77" s="28">
        <f t="shared" si="5"/>
        <v>0</v>
      </c>
      <c r="J77" s="28">
        <f t="shared" si="6"/>
        <v>-1039642.4657534247</v>
      </c>
      <c r="K77" s="24">
        <f t="shared" si="7"/>
        <v>-972395.66302884498</v>
      </c>
    </row>
    <row r="78" spans="2:11" x14ac:dyDescent="0.25">
      <c r="B78" s="36">
        <v>43276</v>
      </c>
      <c r="C78" s="23">
        <v>-170</v>
      </c>
      <c r="D78" s="6">
        <f>VLOOKUP(B78,Тикер!C76:E837,3,FALSE)</f>
        <v>101.26</v>
      </c>
      <c r="E78" s="34">
        <f>IF(_xlfn.MAXIFS(Сделки_raw!$A$503:$A$509,Сделки_raw!$A$503:$A$509,"&lt;="&amp;Сводная!B78)=0, "12.10.2017",_xlfn.MAXIFS(Сделки_raw!$A$503:$A$509,Сделки_raw!$A$503:$A$509,"&lt;="&amp;Сводная!B78))</f>
        <v>43203</v>
      </c>
      <c r="F78" s="7">
        <f>Купон!$C$3*(B78-E78)/365*100</f>
        <v>1.6</v>
      </c>
      <c r="G78" s="28">
        <f t="shared" si="4"/>
        <v>174862</v>
      </c>
      <c r="H78" s="7">
        <f>SUM($C$3:C78)</f>
        <v>970</v>
      </c>
      <c r="I78" s="28">
        <f t="shared" si="5"/>
        <v>0</v>
      </c>
      <c r="J78" s="28">
        <f t="shared" si="6"/>
        <v>174862</v>
      </c>
      <c r="K78" s="24">
        <f t="shared" si="7"/>
        <v>163421.32138916396</v>
      </c>
    </row>
    <row r="79" spans="2:11" x14ac:dyDescent="0.25">
      <c r="B79" s="36">
        <v>43280</v>
      </c>
      <c r="C79" s="23">
        <v>-410</v>
      </c>
      <c r="D79" s="6">
        <f>VLOOKUP(B79,Тикер!C77:E838,3,FALSE)</f>
        <v>101.9</v>
      </c>
      <c r="E79" s="34">
        <f>IF(_xlfn.MAXIFS(Сделки_raw!$A$503:$A$509,Сделки_raw!$A$503:$A$509,"&lt;="&amp;Сводная!B79)=0, "12.10.2017",_xlfn.MAXIFS(Сделки_raw!$A$503:$A$509,Сделки_raw!$A$503:$A$509,"&lt;="&amp;Сводная!B79))</f>
        <v>43203</v>
      </c>
      <c r="F79" s="7">
        <f>Купон!$C$3*(B79-E79)/365*100</f>
        <v>1.6876712328767123</v>
      </c>
      <c r="G79" s="28">
        <f t="shared" si="4"/>
        <v>424709.45205479453</v>
      </c>
      <c r="H79" s="7">
        <f>SUM($C$3:C79)</f>
        <v>560</v>
      </c>
      <c r="I79" s="28">
        <f t="shared" si="5"/>
        <v>0</v>
      </c>
      <c r="J79" s="28">
        <f t="shared" si="6"/>
        <v>424709.45205479453</v>
      </c>
      <c r="K79" s="24">
        <f t="shared" si="7"/>
        <v>396500.95226025424</v>
      </c>
    </row>
    <row r="80" spans="2:11" x14ac:dyDescent="0.25">
      <c r="B80" s="36">
        <v>43283</v>
      </c>
      <c r="C80" s="23">
        <v>-380</v>
      </c>
      <c r="D80" s="6">
        <f>VLOOKUP(B80,Тикер!C78:E839,3,FALSE)</f>
        <v>101.99</v>
      </c>
      <c r="E80" s="34">
        <f>IF(_xlfn.MAXIFS(Сделки_raw!$A$503:$A$509,Сделки_raw!$A$503:$A$509,"&lt;="&amp;Сводная!B80)=0, "12.10.2017",_xlfn.MAXIFS(Сделки_raw!$A$503:$A$509,Сделки_raw!$A$503:$A$509,"&lt;="&amp;Сводная!B80))</f>
        <v>43203</v>
      </c>
      <c r="F80" s="7">
        <f>Купон!$C$3*(B80-E80)/365*100</f>
        <v>1.7534246575342467</v>
      </c>
      <c r="G80" s="28">
        <f t="shared" si="4"/>
        <v>394225.01369863015</v>
      </c>
      <c r="H80" s="7">
        <f>SUM($C$3:C80)</f>
        <v>180</v>
      </c>
      <c r="I80" s="28">
        <f t="shared" si="5"/>
        <v>0</v>
      </c>
      <c r="J80" s="28">
        <f t="shared" si="6"/>
        <v>394225.01369863015</v>
      </c>
      <c r="K80" s="24">
        <f t="shared" si="7"/>
        <v>367748.37215214531</v>
      </c>
    </row>
    <row r="81" spans="2:11" x14ac:dyDescent="0.25">
      <c r="B81" s="36">
        <v>43287</v>
      </c>
      <c r="C81" s="23">
        <v>440</v>
      </c>
      <c r="D81" s="6">
        <f>VLOOKUP(B81,Тикер!C79:E840,3,FALSE)</f>
        <v>102.2</v>
      </c>
      <c r="E81" s="34">
        <f>IF(_xlfn.MAXIFS(Сделки_raw!$A$503:$A$509,Сделки_raw!$A$503:$A$509,"&lt;="&amp;Сводная!B81)=0, "12.10.2017",_xlfn.MAXIFS(Сделки_raw!$A$503:$A$509,Сделки_raw!$A$503:$A$509,"&lt;="&amp;Сводная!B81))</f>
        <v>43203</v>
      </c>
      <c r="F81" s="7">
        <f>Купон!$C$3*(B81-E81)/365*100</f>
        <v>1.8410958904109587</v>
      </c>
      <c r="G81" s="28">
        <f t="shared" si="4"/>
        <v>-457780.82191780821</v>
      </c>
      <c r="H81" s="7">
        <f>SUM($C$3:C81)</f>
        <v>620</v>
      </c>
      <c r="I81" s="28">
        <f t="shared" si="5"/>
        <v>0</v>
      </c>
      <c r="J81" s="28">
        <f t="shared" si="6"/>
        <v>-457780.82191780821</v>
      </c>
      <c r="K81" s="24">
        <f t="shared" si="7"/>
        <v>-426582.67022103042</v>
      </c>
    </row>
    <row r="82" spans="2:11" x14ac:dyDescent="0.25">
      <c r="B82" s="36">
        <v>43294</v>
      </c>
      <c r="C82" s="23">
        <v>90</v>
      </c>
      <c r="D82" s="6">
        <f>VLOOKUP(B82,Тикер!C80:E841,3,FALSE)</f>
        <v>101.97</v>
      </c>
      <c r="E82" s="34">
        <f>IF(_xlfn.MAXIFS(Сделки_raw!$A$503:$A$509,Сделки_raw!$A$503:$A$509,"&lt;="&amp;Сводная!B82)=0, "12.10.2017",_xlfn.MAXIFS(Сделки_raw!$A$503:$A$509,Сделки_raw!$A$503:$A$509,"&lt;="&amp;Сводная!B82))</f>
        <v>43203</v>
      </c>
      <c r="F82" s="7">
        <f>Купон!$C$3*(B82-E82)/365*100</f>
        <v>1.9945205479452055</v>
      </c>
      <c r="G82" s="28">
        <f t="shared" si="4"/>
        <v>-93568.068493150669</v>
      </c>
      <c r="H82" s="7">
        <f>SUM($C$3:C82)</f>
        <v>710</v>
      </c>
      <c r="I82" s="28">
        <f t="shared" si="5"/>
        <v>0</v>
      </c>
      <c r="J82" s="28">
        <f t="shared" si="6"/>
        <v>-93568.068493150669</v>
      </c>
      <c r="K82" s="24">
        <f t="shared" si="7"/>
        <v>-87029.519147763538</v>
      </c>
    </row>
    <row r="83" spans="2:11" x14ac:dyDescent="0.25">
      <c r="B83" s="36">
        <v>43299</v>
      </c>
      <c r="C83" s="23">
        <v>170</v>
      </c>
      <c r="D83" s="6">
        <f>VLOOKUP(B83,Тикер!C81:E842,3,FALSE)</f>
        <v>101.73</v>
      </c>
      <c r="E83" s="34">
        <f>IF(_xlfn.MAXIFS(Сделки_raw!$A$503:$A$509,Сделки_raw!$A$503:$A$509,"&lt;="&amp;Сводная!B83)=0, "12.10.2017",_xlfn.MAXIFS(Сделки_raw!$A$503:$A$509,Сделки_raw!$A$503:$A$509,"&lt;="&amp;Сводная!B83))</f>
        <v>43203</v>
      </c>
      <c r="F83" s="7">
        <f>Купон!$C$3*(B83-E83)/365*100</f>
        <v>2.1041095890410961</v>
      </c>
      <c r="G83" s="28">
        <f t="shared" si="4"/>
        <v>-176517.98630136988</v>
      </c>
      <c r="H83" s="7">
        <f>SUM($C$3:C83)</f>
        <v>880</v>
      </c>
      <c r="I83" s="28">
        <f t="shared" si="5"/>
        <v>0</v>
      </c>
      <c r="J83" s="28">
        <f t="shared" si="6"/>
        <v>-176517.98630136988</v>
      </c>
      <c r="K83" s="24">
        <f t="shared" si="7"/>
        <v>-163965.19642047508</v>
      </c>
    </row>
    <row r="84" spans="2:11" x14ac:dyDescent="0.25">
      <c r="B84" s="36">
        <v>43307</v>
      </c>
      <c r="C84" s="23">
        <v>-600</v>
      </c>
      <c r="D84" s="6">
        <f>VLOOKUP(B84,Тикер!C82:E843,3,FALSE)</f>
        <v>101.64</v>
      </c>
      <c r="E84" s="34">
        <f>IF(_xlfn.MAXIFS(Сделки_raw!$A$503:$A$509,Сделки_raw!$A$503:$A$509,"&lt;="&amp;Сводная!B84)=0, "12.10.2017",_xlfn.MAXIFS(Сделки_raw!$A$503:$A$509,Сделки_raw!$A$503:$A$509,"&lt;="&amp;Сводная!B84))</f>
        <v>43203</v>
      </c>
      <c r="F84" s="7">
        <f>Купон!$C$3*(B84-E84)/365*100</f>
        <v>2.2794520547945205</v>
      </c>
      <c r="G84" s="28">
        <f t="shared" si="4"/>
        <v>623516.71232876705</v>
      </c>
      <c r="H84" s="7">
        <f>SUM($C$3:C84)</f>
        <v>280</v>
      </c>
      <c r="I84" s="28">
        <f t="shared" si="5"/>
        <v>0</v>
      </c>
      <c r="J84" s="28">
        <f t="shared" si="6"/>
        <v>623516.71232876705</v>
      </c>
      <c r="K84" s="24">
        <f t="shared" si="7"/>
        <v>577948.14119354694</v>
      </c>
    </row>
    <row r="85" spans="2:11" x14ac:dyDescent="0.25">
      <c r="B85" s="36">
        <v>43308</v>
      </c>
      <c r="C85" s="23">
        <v>610</v>
      </c>
      <c r="D85" s="6">
        <f>VLOOKUP(B85,Тикер!C83:E844,3,FALSE)</f>
        <v>101.5</v>
      </c>
      <c r="E85" s="34">
        <f>IF(_xlfn.MAXIFS(Сделки_raw!$A$503:$A$509,Сделки_raw!$A$503:$A$509,"&lt;="&amp;Сводная!B85)=0, "12.10.2017",_xlfn.MAXIFS(Сделки_raw!$A$503:$A$509,Сделки_raw!$A$503:$A$509,"&lt;="&amp;Сводная!B85))</f>
        <v>43203</v>
      </c>
      <c r="F85" s="7">
        <f>Купон!$C$3*(B85-E85)/365*100</f>
        <v>2.3013698630136985</v>
      </c>
      <c r="G85" s="28">
        <f t="shared" si="4"/>
        <v>-633188.35616438359</v>
      </c>
      <c r="H85" s="7">
        <f>SUM($C$3:C85)</f>
        <v>890</v>
      </c>
      <c r="I85" s="28">
        <f t="shared" si="5"/>
        <v>0</v>
      </c>
      <c r="J85" s="28">
        <f t="shared" si="6"/>
        <v>-633188.35616438359</v>
      </c>
      <c r="K85" s="24">
        <f t="shared" si="7"/>
        <v>-586757.23133343097</v>
      </c>
    </row>
    <row r="86" spans="2:11" x14ac:dyDescent="0.25">
      <c r="B86" s="36">
        <v>43311</v>
      </c>
      <c r="C86" s="23">
        <v>-10</v>
      </c>
      <c r="D86" s="6">
        <f>VLOOKUP(B86,Тикер!C84:E845,3,FALSE)</f>
        <v>101.65</v>
      </c>
      <c r="E86" s="34">
        <f>IF(_xlfn.MAXIFS(Сделки_raw!$A$503:$A$509,Сделки_raw!$A$503:$A$509,"&lt;="&amp;Сводная!B86)=0, "12.10.2017",_xlfn.MAXIFS(Сделки_raw!$A$503:$A$509,Сделки_raw!$A$503:$A$509,"&lt;="&amp;Сводная!B86))</f>
        <v>43203</v>
      </c>
      <c r="F86" s="7">
        <f>Купон!$C$3*(B86-E86)/365*100</f>
        <v>2.3671232876712334</v>
      </c>
      <c r="G86" s="28">
        <f t="shared" si="4"/>
        <v>10401.712328767124</v>
      </c>
      <c r="H86" s="7">
        <f>SUM($C$3:C86)</f>
        <v>880</v>
      </c>
      <c r="I86" s="28">
        <f t="shared" si="5"/>
        <v>0</v>
      </c>
      <c r="J86" s="28">
        <f t="shared" si="6"/>
        <v>10401.712328767124</v>
      </c>
      <c r="K86" s="24">
        <f t="shared" si="7"/>
        <v>9631.2940696350943</v>
      </c>
    </row>
    <row r="87" spans="2:11" x14ac:dyDescent="0.25">
      <c r="B87" s="36">
        <v>43313</v>
      </c>
      <c r="C87" s="23">
        <v>900</v>
      </c>
      <c r="D87" s="6">
        <f>VLOOKUP(B87,Тикер!C85:E846,3,FALSE)</f>
        <v>101.7</v>
      </c>
      <c r="E87" s="34">
        <f>IF(_xlfn.MAXIFS(Сделки_raw!$A$503:$A$509,Сделки_raw!$A$503:$A$509,"&lt;="&amp;Сводная!B87)=0, "12.10.2017",_xlfn.MAXIFS(Сделки_raw!$A$503:$A$509,Сделки_raw!$A$503:$A$509,"&lt;="&amp;Сводная!B87))</f>
        <v>43203</v>
      </c>
      <c r="F87" s="7">
        <f>Купон!$C$3*(B87-E87)/365*100</f>
        <v>2.4109589041095889</v>
      </c>
      <c r="G87" s="28">
        <f t="shared" si="4"/>
        <v>-936998.63013698626</v>
      </c>
      <c r="H87" s="7">
        <f>SUM($C$3:C87)</f>
        <v>1780</v>
      </c>
      <c r="I87" s="28">
        <f t="shared" si="5"/>
        <v>0</v>
      </c>
      <c r="J87" s="28">
        <f t="shared" si="6"/>
        <v>-936998.63013698626</v>
      </c>
      <c r="K87" s="24">
        <f t="shared" si="7"/>
        <v>-867138.11577570485</v>
      </c>
    </row>
    <row r="88" spans="2:11" x14ac:dyDescent="0.25">
      <c r="B88" s="36">
        <v>43314</v>
      </c>
      <c r="C88" s="23">
        <v>-680</v>
      </c>
      <c r="D88" s="6">
        <f>VLOOKUP(B88,Тикер!C86:E847,3,FALSE)</f>
        <v>101.8</v>
      </c>
      <c r="E88" s="34">
        <f>IF(_xlfn.MAXIFS(Сделки_raw!$A$503:$A$509,Сделки_raw!$A$503:$A$509,"&lt;="&amp;Сводная!B88)=0, "12.10.2017",_xlfn.MAXIFS(Сделки_raw!$A$503:$A$509,Сделки_raw!$A$503:$A$509,"&lt;="&amp;Сводная!B88))</f>
        <v>43203</v>
      </c>
      <c r="F88" s="7">
        <f>Купон!$C$3*(B88-E88)/365*100</f>
        <v>2.4328767123287673</v>
      </c>
      <c r="G88" s="28">
        <f t="shared" si="4"/>
        <v>708783.56164383562</v>
      </c>
      <c r="H88" s="7">
        <f>SUM($C$3:C88)</f>
        <v>1100</v>
      </c>
      <c r="I88" s="28">
        <f t="shared" si="5"/>
        <v>0</v>
      </c>
      <c r="J88" s="28">
        <f t="shared" si="6"/>
        <v>708783.56164383562</v>
      </c>
      <c r="K88" s="24">
        <f t="shared" si="7"/>
        <v>655764.21729821467</v>
      </c>
    </row>
    <row r="89" spans="2:11" x14ac:dyDescent="0.25">
      <c r="B89" s="36">
        <v>43315</v>
      </c>
      <c r="C89" s="23">
        <v>-910</v>
      </c>
      <c r="D89" s="6">
        <f>VLOOKUP(B89,Тикер!C87:E848,3,FALSE)</f>
        <v>102.15</v>
      </c>
      <c r="E89" s="34">
        <f>IF(_xlfn.MAXIFS(Сделки_raw!$A$503:$A$509,Сделки_raw!$A$503:$A$509,"&lt;="&amp;Сводная!B89)=0, "12.10.2017",_xlfn.MAXIFS(Сделки_raw!$A$503:$A$509,Сделки_raw!$A$503:$A$509,"&lt;="&amp;Сводная!B89))</f>
        <v>43203</v>
      </c>
      <c r="F89" s="7">
        <f>Купон!$C$3*(B89-E89)/365*100</f>
        <v>2.4547945205479453</v>
      </c>
      <c r="G89" s="28">
        <f t="shared" si="4"/>
        <v>951903.63013698626</v>
      </c>
      <c r="H89" s="7">
        <f>SUM($C$3:C89)</f>
        <v>190</v>
      </c>
      <c r="I89" s="28">
        <f t="shared" si="5"/>
        <v>0</v>
      </c>
      <c r="J89" s="28">
        <f t="shared" si="6"/>
        <v>951903.63013698626</v>
      </c>
      <c r="K89" s="24">
        <f t="shared" si="7"/>
        <v>880464.43778505165</v>
      </c>
    </row>
    <row r="90" spans="2:11" x14ac:dyDescent="0.25">
      <c r="B90" s="36">
        <v>43318</v>
      </c>
      <c r="C90" s="23">
        <v>60</v>
      </c>
      <c r="D90" s="6">
        <f>VLOOKUP(B90,Тикер!C88:E849,3,FALSE)</f>
        <v>101.35</v>
      </c>
      <c r="E90" s="34">
        <f>IF(_xlfn.MAXIFS(Сделки_raw!$A$503:$A$509,Сделки_raw!$A$503:$A$509,"&lt;="&amp;Сводная!B90)=0, "12.10.2017",_xlfn.MAXIFS(Сделки_raw!$A$503:$A$509,Сделки_raw!$A$503:$A$509,"&lt;="&amp;Сводная!B90))</f>
        <v>43203</v>
      </c>
      <c r="F90" s="7">
        <f>Купон!$C$3*(B90-E90)/365*100</f>
        <v>2.5205479452054798</v>
      </c>
      <c r="G90" s="28">
        <f t="shared" si="4"/>
        <v>-62322.32876712329</v>
      </c>
      <c r="H90" s="7">
        <f>SUM($C$3:C90)</f>
        <v>250</v>
      </c>
      <c r="I90" s="28">
        <f t="shared" si="5"/>
        <v>0</v>
      </c>
      <c r="J90" s="28">
        <f t="shared" si="6"/>
        <v>-62322.32876712329</v>
      </c>
      <c r="K90" s="24">
        <f t="shared" si="7"/>
        <v>-57599.243993183161</v>
      </c>
    </row>
    <row r="91" spans="2:11" x14ac:dyDescent="0.25">
      <c r="B91" s="36">
        <v>43319</v>
      </c>
      <c r="C91" s="23">
        <v>-160</v>
      </c>
      <c r="D91" s="6">
        <f>VLOOKUP(B91,Тикер!C89:E850,3,FALSE)</f>
        <v>101.15</v>
      </c>
      <c r="E91" s="34">
        <f>IF(_xlfn.MAXIFS(Сделки_raw!$A$503:$A$509,Сделки_raw!$A$503:$A$509,"&lt;="&amp;Сводная!B91)=0, "12.10.2017",_xlfn.MAXIFS(Сделки_raw!$A$503:$A$509,Сделки_raw!$A$503:$A$509,"&lt;="&amp;Сводная!B91))</f>
        <v>43203</v>
      </c>
      <c r="F91" s="7">
        <f>Купон!$C$3*(B91-E91)/365*100</f>
        <v>2.5424657534246573</v>
      </c>
      <c r="G91" s="28">
        <f t="shared" si="4"/>
        <v>165907.94520547945</v>
      </c>
      <c r="H91" s="7">
        <f>SUM($C$3:C91)</f>
        <v>90</v>
      </c>
      <c r="I91" s="28">
        <f t="shared" si="5"/>
        <v>0</v>
      </c>
      <c r="J91" s="28">
        <f t="shared" si="6"/>
        <v>165907.94520547945</v>
      </c>
      <c r="K91" s="24">
        <f t="shared" si="7"/>
        <v>153293.96328925685</v>
      </c>
    </row>
    <row r="92" spans="2:11" x14ac:dyDescent="0.25">
      <c r="B92" s="36">
        <v>43322</v>
      </c>
      <c r="C92" s="23">
        <v>530</v>
      </c>
      <c r="D92" s="6">
        <f>VLOOKUP(B92,Тикер!C90:E851,3,FALSE)</f>
        <v>100.49</v>
      </c>
      <c r="E92" s="34">
        <f>IF(_xlfn.MAXIFS(Сделки_raw!$A$503:$A$509,Сделки_raw!$A$503:$A$509,"&lt;="&amp;Сводная!B92)=0, "12.10.2017",_xlfn.MAXIFS(Сделки_raw!$A$503:$A$509,Сделки_raw!$A$503:$A$509,"&lt;="&amp;Сводная!B92))</f>
        <v>43203</v>
      </c>
      <c r="F92" s="7">
        <f>Купон!$C$3*(B92-E92)/365*100</f>
        <v>2.6082191780821917</v>
      </c>
      <c r="G92" s="28">
        <f t="shared" si="4"/>
        <v>-546420.56164383562</v>
      </c>
      <c r="H92" s="7">
        <f>SUM($C$3:C92)</f>
        <v>620</v>
      </c>
      <c r="I92" s="28">
        <f t="shared" si="5"/>
        <v>0</v>
      </c>
      <c r="J92" s="28">
        <f t="shared" si="6"/>
        <v>-546420.56164383562</v>
      </c>
      <c r="K92" s="24">
        <f t="shared" si="7"/>
        <v>-504474.44977970322</v>
      </c>
    </row>
    <row r="93" spans="2:11" x14ac:dyDescent="0.25">
      <c r="B93" s="36">
        <v>43326</v>
      </c>
      <c r="C93" s="23">
        <v>610</v>
      </c>
      <c r="D93" s="6">
        <f>VLOOKUP(B93,Тикер!C91:E852,3,FALSE)</f>
        <v>100.21</v>
      </c>
      <c r="E93" s="34">
        <f>IF(_xlfn.MAXIFS(Сделки_raw!$A$503:$A$509,Сделки_raw!$A$503:$A$509,"&lt;="&amp;Сводная!B93)=0, "12.10.2017",_xlfn.MAXIFS(Сделки_raw!$A$503:$A$509,Сделки_raw!$A$503:$A$509,"&lt;="&amp;Сводная!B93))</f>
        <v>43203</v>
      </c>
      <c r="F93" s="7">
        <f>Купон!$C$3*(B93-E93)/365*100</f>
        <v>2.6958904109589041</v>
      </c>
      <c r="G93" s="28">
        <f t="shared" si="4"/>
        <v>-627725.93150684924</v>
      </c>
      <c r="H93" s="7">
        <f>SUM($C$3:C93)</f>
        <v>1230</v>
      </c>
      <c r="I93" s="28">
        <f t="shared" si="5"/>
        <v>0</v>
      </c>
      <c r="J93" s="28">
        <f t="shared" si="6"/>
        <v>-627725.93150684924</v>
      </c>
      <c r="K93" s="24">
        <f t="shared" si="7"/>
        <v>-578923.58602259599</v>
      </c>
    </row>
    <row r="94" spans="2:11" x14ac:dyDescent="0.25">
      <c r="B94" s="36">
        <v>43327</v>
      </c>
      <c r="C94" s="23">
        <v>-1070</v>
      </c>
      <c r="D94" s="6">
        <f>VLOOKUP(B94,Тикер!C92:E853,3,FALSE)</f>
        <v>100.5</v>
      </c>
      <c r="E94" s="34">
        <f>IF(_xlfn.MAXIFS(Сделки_raw!$A$503:$A$509,Сделки_raw!$A$503:$A$509,"&lt;="&amp;Сводная!B94)=0, "12.10.2017",_xlfn.MAXIFS(Сделки_raw!$A$503:$A$509,Сделки_raw!$A$503:$A$509,"&lt;="&amp;Сводная!B94))</f>
        <v>43203</v>
      </c>
      <c r="F94" s="7">
        <f>Купон!$C$3*(B94-E94)/365*100</f>
        <v>2.7178082191780821</v>
      </c>
      <c r="G94" s="28">
        <f t="shared" si="4"/>
        <v>1104430.5479452056</v>
      </c>
      <c r="H94" s="7">
        <f>SUM($C$3:C94)</f>
        <v>160</v>
      </c>
      <c r="I94" s="28">
        <f t="shared" si="5"/>
        <v>0</v>
      </c>
      <c r="J94" s="28">
        <f t="shared" si="6"/>
        <v>1104430.5479452056</v>
      </c>
      <c r="K94" s="24">
        <f t="shared" si="7"/>
        <v>1018296.7136955181</v>
      </c>
    </row>
    <row r="95" spans="2:11" x14ac:dyDescent="0.25">
      <c r="B95" s="36">
        <v>43328</v>
      </c>
      <c r="C95" s="23">
        <v>190</v>
      </c>
      <c r="D95" s="6">
        <f>VLOOKUP(B95,Тикер!C93:E854,3,FALSE)</f>
        <v>100.41</v>
      </c>
      <c r="E95" s="34">
        <f>IF(_xlfn.MAXIFS(Сделки_raw!$A$503:$A$509,Сделки_raw!$A$503:$A$509,"&lt;="&amp;Сводная!B95)=0, "12.10.2017",_xlfn.MAXIFS(Сделки_raw!$A$503:$A$509,Сделки_raw!$A$503:$A$509,"&lt;="&amp;Сводная!B95))</f>
        <v>43203</v>
      </c>
      <c r="F95" s="7">
        <f>Купон!$C$3*(B95-E95)/365*100</f>
        <v>2.7397260273972601</v>
      </c>
      <c r="G95" s="28">
        <f t="shared" si="4"/>
        <v>-195984.47945205474</v>
      </c>
      <c r="H95" s="7">
        <f>SUM($C$3:C95)</f>
        <v>350</v>
      </c>
      <c r="I95" s="28">
        <f t="shared" si="5"/>
        <v>0</v>
      </c>
      <c r="J95" s="28">
        <f t="shared" si="6"/>
        <v>-195984.47945205474</v>
      </c>
      <c r="K95" s="24">
        <f t="shared" si="7"/>
        <v>-180651.83169788207</v>
      </c>
    </row>
    <row r="96" spans="2:11" x14ac:dyDescent="0.25">
      <c r="B96" s="36">
        <v>43329</v>
      </c>
      <c r="C96" s="23">
        <v>1150</v>
      </c>
      <c r="D96" s="6">
        <f>VLOOKUP(B96,Тикер!C94:E855,3,FALSE)</f>
        <v>100.44</v>
      </c>
      <c r="E96" s="34">
        <f>IF(_xlfn.MAXIFS(Сделки_raw!$A$503:$A$509,Сделки_raw!$A$503:$A$509,"&lt;="&amp;Сводная!B96)=0, "12.10.2017",_xlfn.MAXIFS(Сделки_raw!$A$503:$A$509,Сделки_raw!$A$503:$A$509,"&lt;="&amp;Сводная!B96))</f>
        <v>43203</v>
      </c>
      <c r="F96" s="7">
        <f>Купон!$C$3*(B96-E96)/365*100</f>
        <v>2.7616438356164381</v>
      </c>
      <c r="G96" s="28">
        <f t="shared" si="4"/>
        <v>-1186818.9041095891</v>
      </c>
      <c r="H96" s="7">
        <f>SUM($C$3:C96)</f>
        <v>1500</v>
      </c>
      <c r="I96" s="28">
        <f t="shared" si="5"/>
        <v>0</v>
      </c>
      <c r="J96" s="28">
        <f t="shared" si="6"/>
        <v>-1186818.9041095891</v>
      </c>
      <c r="K96" s="24">
        <f t="shared" si="7"/>
        <v>-1093679.0748266005</v>
      </c>
    </row>
    <row r="97" spans="2:11" x14ac:dyDescent="0.25">
      <c r="B97" s="36">
        <v>43332</v>
      </c>
      <c r="C97" s="23">
        <v>-1320</v>
      </c>
      <c r="D97" s="6">
        <f>VLOOKUP(B97,Тикер!C95:E856,3,FALSE)</f>
        <v>100.45</v>
      </c>
      <c r="E97" s="34">
        <f>IF(_xlfn.MAXIFS(Сделки_raw!$A$503:$A$509,Сделки_raw!$A$503:$A$509,"&lt;="&amp;Сводная!B97)=0, "12.10.2017",_xlfn.MAXIFS(Сделки_raw!$A$503:$A$509,Сделки_raw!$A$503:$A$509,"&lt;="&amp;Сводная!B97))</f>
        <v>43203</v>
      </c>
      <c r="F97" s="7">
        <f>Купон!$C$3*(B97-E97)/365*100</f>
        <v>2.8273972602739725</v>
      </c>
      <c r="G97" s="28">
        <f t="shared" si="4"/>
        <v>1363261.6438356165</v>
      </c>
      <c r="H97" s="7">
        <f>SUM($C$3:C97)</f>
        <v>180</v>
      </c>
      <c r="I97" s="28">
        <f t="shared" si="5"/>
        <v>0</v>
      </c>
      <c r="J97" s="28">
        <f t="shared" si="6"/>
        <v>1363261.6438356165</v>
      </c>
      <c r="K97" s="24">
        <f t="shared" si="7"/>
        <v>1255275.1667005057</v>
      </c>
    </row>
    <row r="98" spans="2:11" x14ac:dyDescent="0.25">
      <c r="B98" s="36">
        <v>43333</v>
      </c>
      <c r="C98" s="23">
        <v>340</v>
      </c>
      <c r="D98" s="6">
        <f>VLOOKUP(B98,Тикер!C96:E857,3,FALSE)</f>
        <v>100.39</v>
      </c>
      <c r="E98" s="34">
        <f>IF(_xlfn.MAXIFS(Сделки_raw!$A$503:$A$509,Сделки_raw!$A$503:$A$509,"&lt;="&amp;Сводная!B98)=0, "12.10.2017",_xlfn.MAXIFS(Сделки_raw!$A$503:$A$509,Сделки_raw!$A$503:$A$509,"&lt;="&amp;Сводная!B98))</f>
        <v>43203</v>
      </c>
      <c r="F98" s="7">
        <f>Купон!$C$3*(B98-E98)/365*100</f>
        <v>2.849315068493151</v>
      </c>
      <c r="G98" s="28">
        <f t="shared" si="4"/>
        <v>-351013.67123287672</v>
      </c>
      <c r="H98" s="7">
        <f>SUM($C$3:C98)</f>
        <v>520</v>
      </c>
      <c r="I98" s="28">
        <f t="shared" si="5"/>
        <v>0</v>
      </c>
      <c r="J98" s="28">
        <f t="shared" si="6"/>
        <v>-351013.67123287672</v>
      </c>
      <c r="K98" s="24">
        <f t="shared" si="7"/>
        <v>-323123.4751953028</v>
      </c>
    </row>
    <row r="99" spans="2:11" x14ac:dyDescent="0.25">
      <c r="B99" s="36">
        <v>43334</v>
      </c>
      <c r="C99" s="23">
        <v>-490</v>
      </c>
      <c r="D99" s="6">
        <f>VLOOKUP(B99,Тикер!C97:E858,3,FALSE)</f>
        <v>100.2</v>
      </c>
      <c r="E99" s="34">
        <f>IF(_xlfn.MAXIFS(Сделки_raw!$A$503:$A$509,Сделки_raw!$A$503:$A$509,"&lt;="&amp;Сводная!B99)=0, "12.10.2017",_xlfn.MAXIFS(Сделки_raw!$A$503:$A$509,Сделки_raw!$A$503:$A$509,"&lt;="&amp;Сводная!B99))</f>
        <v>43203</v>
      </c>
      <c r="F99" s="7">
        <f>Купон!$C$3*(B99-E99)/365*100</f>
        <v>2.8712328767123285</v>
      </c>
      <c r="G99" s="28">
        <f t="shared" si="4"/>
        <v>505049.0410958904</v>
      </c>
      <c r="H99" s="7">
        <f>SUM($C$3:C99)</f>
        <v>30</v>
      </c>
      <c r="I99" s="28">
        <f t="shared" si="5"/>
        <v>0</v>
      </c>
      <c r="J99" s="28">
        <f t="shared" si="6"/>
        <v>505049.0410958904</v>
      </c>
      <c r="K99" s="24">
        <f t="shared" si="7"/>
        <v>464796.4348587913</v>
      </c>
    </row>
    <row r="100" spans="2:11" x14ac:dyDescent="0.25">
      <c r="B100" s="36">
        <v>43340</v>
      </c>
      <c r="C100" s="23">
        <v>310</v>
      </c>
      <c r="D100" s="6">
        <f>VLOOKUP(B100,Тикер!C98:E859,3,FALSE)</f>
        <v>100.34</v>
      </c>
      <c r="E100" s="34">
        <f>IF(_xlfn.MAXIFS(Сделки_raw!$A$503:$A$509,Сделки_raw!$A$503:$A$509,"&lt;="&amp;Сводная!B100)=0, "12.10.2017",_xlfn.MAXIFS(Сделки_raw!$A$503:$A$509,Сделки_raw!$A$503:$A$509,"&lt;="&amp;Сводная!B100))</f>
        <v>43203</v>
      </c>
      <c r="F100" s="7">
        <f>Купон!$C$3*(B100-E100)/365*100</f>
        <v>3.0027397260273974</v>
      </c>
      <c r="G100" s="28">
        <f t="shared" si="4"/>
        <v>-320362.49315068492</v>
      </c>
      <c r="H100" s="7">
        <f>SUM($C$3:C100)</f>
        <v>340</v>
      </c>
      <c r="I100" s="28">
        <f t="shared" si="5"/>
        <v>0</v>
      </c>
      <c r="J100" s="28">
        <f t="shared" si="6"/>
        <v>-320362.49315068492</v>
      </c>
      <c r="K100" s="24">
        <f t="shared" si="7"/>
        <v>-294360.44433730404</v>
      </c>
    </row>
    <row r="101" spans="2:11" x14ac:dyDescent="0.25">
      <c r="B101" s="36">
        <v>43341</v>
      </c>
      <c r="C101" s="23">
        <v>110</v>
      </c>
      <c r="D101" s="6">
        <f>VLOOKUP(B101,Тикер!C99:E860,3,FALSE)</f>
        <v>100.05</v>
      </c>
      <c r="E101" s="34">
        <f>IF(_xlfn.MAXIFS(Сделки_raw!$A$503:$A$509,Сделки_raw!$A$503:$A$509,"&lt;="&amp;Сводная!B101)=0, "12.10.2017",_xlfn.MAXIFS(Сделки_raw!$A$503:$A$509,Сделки_raw!$A$503:$A$509,"&lt;="&amp;Сводная!B101))</f>
        <v>43203</v>
      </c>
      <c r="F101" s="7">
        <f>Купон!$C$3*(B101-E101)/365*100</f>
        <v>3.0246575342465754</v>
      </c>
      <c r="G101" s="28">
        <f t="shared" si="4"/>
        <v>-113382.12328767123</v>
      </c>
      <c r="H101" s="7">
        <f>SUM($C$3:C101)</f>
        <v>450</v>
      </c>
      <c r="I101" s="28">
        <f t="shared" si="5"/>
        <v>0</v>
      </c>
      <c r="J101" s="28">
        <f t="shared" si="6"/>
        <v>-113382.12328767123</v>
      </c>
      <c r="K101" s="24">
        <f t="shared" si="7"/>
        <v>-104151.88360668129</v>
      </c>
    </row>
    <row r="102" spans="2:11" x14ac:dyDescent="0.25">
      <c r="B102" s="36">
        <v>43343</v>
      </c>
      <c r="C102" s="23">
        <v>-300</v>
      </c>
      <c r="D102" s="6">
        <f>VLOOKUP(B102,Тикер!C100:E861,3,FALSE)</f>
        <v>100.1</v>
      </c>
      <c r="E102" s="34">
        <f>IF(_xlfn.MAXIFS(Сделки_raw!$A$503:$A$509,Сделки_raw!$A$503:$A$509,"&lt;="&amp;Сводная!B102)=0, "12.10.2017",_xlfn.MAXIFS(Сделки_raw!$A$503:$A$509,Сделки_raw!$A$503:$A$509,"&lt;="&amp;Сводная!B102))</f>
        <v>43203</v>
      </c>
      <c r="F102" s="7">
        <f>Купон!$C$3*(B102-E102)/365*100</f>
        <v>3.0684931506849318</v>
      </c>
      <c r="G102" s="28">
        <f t="shared" si="4"/>
        <v>309505.47945205477</v>
      </c>
      <c r="H102" s="7">
        <f>SUM($C$3:C102)</f>
        <v>150</v>
      </c>
      <c r="I102" s="28">
        <f t="shared" si="5"/>
        <v>0</v>
      </c>
      <c r="J102" s="28">
        <f t="shared" si="6"/>
        <v>309505.47945205477</v>
      </c>
      <c r="K102" s="24">
        <f t="shared" si="7"/>
        <v>284158.33603886608</v>
      </c>
    </row>
    <row r="103" spans="2:11" x14ac:dyDescent="0.25">
      <c r="B103" s="36">
        <v>43346</v>
      </c>
      <c r="C103" s="23">
        <v>700</v>
      </c>
      <c r="D103" s="6">
        <f>VLOOKUP(B103,Тикер!C101:E862,3,FALSE)</f>
        <v>100.38</v>
      </c>
      <c r="E103" s="34">
        <f>IF(_xlfn.MAXIFS(Сделки_raw!$A$503:$A$509,Сделки_raw!$A$503:$A$509,"&lt;="&amp;Сводная!B103)=0, "12.10.2017",_xlfn.MAXIFS(Сделки_raw!$A$503:$A$509,Сделки_raw!$A$503:$A$509,"&lt;="&amp;Сводная!B103))</f>
        <v>43203</v>
      </c>
      <c r="F103" s="7">
        <f>Купон!$C$3*(B103-E103)/365*100</f>
        <v>3.1342465753424658</v>
      </c>
      <c r="G103" s="28">
        <f t="shared" si="4"/>
        <v>-724599.72602739732</v>
      </c>
      <c r="H103" s="7">
        <f>SUM($C$3:C103)</f>
        <v>850</v>
      </c>
      <c r="I103" s="28">
        <f t="shared" si="5"/>
        <v>0</v>
      </c>
      <c r="J103" s="28">
        <f t="shared" si="6"/>
        <v>-724599.72602739732</v>
      </c>
      <c r="K103" s="24">
        <f t="shared" si="7"/>
        <v>-664728.80427031254</v>
      </c>
    </row>
    <row r="104" spans="2:11" x14ac:dyDescent="0.25">
      <c r="B104" s="36">
        <v>43347</v>
      </c>
      <c r="C104" s="23">
        <v>-580</v>
      </c>
      <c r="D104" s="6">
        <f>VLOOKUP(B104,Тикер!C102:E863,3,FALSE)</f>
        <v>100.4</v>
      </c>
      <c r="E104" s="34">
        <f>IF(_xlfn.MAXIFS(Сделки_raw!$A$503:$A$509,Сделки_raw!$A$503:$A$509,"&lt;="&amp;Сводная!B104)=0, "12.10.2017",_xlfn.MAXIFS(Сделки_raw!$A$503:$A$509,Сделки_raw!$A$503:$A$509,"&lt;="&amp;Сводная!B104))</f>
        <v>43203</v>
      </c>
      <c r="F104" s="7">
        <f>Купон!$C$3*(B104-E104)/365*100</f>
        <v>3.1561643835616437</v>
      </c>
      <c r="G104" s="28">
        <f t="shared" si="4"/>
        <v>600625.75342465751</v>
      </c>
      <c r="H104" s="7">
        <f>SUM($C$3:C104)</f>
        <v>270</v>
      </c>
      <c r="I104" s="28">
        <f t="shared" si="5"/>
        <v>0</v>
      </c>
      <c r="J104" s="28">
        <f t="shared" si="6"/>
        <v>600625.75342465751</v>
      </c>
      <c r="K104" s="24">
        <f t="shared" si="7"/>
        <v>550852.13933808543</v>
      </c>
    </row>
    <row r="105" spans="2:11" x14ac:dyDescent="0.25">
      <c r="B105" s="36">
        <v>43348</v>
      </c>
      <c r="C105" s="23">
        <v>500</v>
      </c>
      <c r="D105" s="6">
        <f>VLOOKUP(B105,Тикер!C103:E864,3,FALSE)</f>
        <v>100.07</v>
      </c>
      <c r="E105" s="34">
        <f>IF(_xlfn.MAXIFS(Сделки_raw!$A$503:$A$509,Сделки_raw!$A$503:$A$509,"&lt;="&amp;Сводная!B105)=0, "12.10.2017",_xlfn.MAXIFS(Сделки_raw!$A$503:$A$509,Сделки_raw!$A$503:$A$509,"&lt;="&amp;Сводная!B105))</f>
        <v>43203</v>
      </c>
      <c r="F105" s="7">
        <f>Купон!$C$3*(B105-E105)/365*100</f>
        <v>3.1780821917808217</v>
      </c>
      <c r="G105" s="28">
        <f t="shared" si="4"/>
        <v>-516240.41095890413</v>
      </c>
      <c r="H105" s="7">
        <f>SUM($C$3:C105)</f>
        <v>770</v>
      </c>
      <c r="I105" s="28">
        <f t="shared" si="5"/>
        <v>0</v>
      </c>
      <c r="J105" s="28">
        <f t="shared" si="6"/>
        <v>-516240.41095890413</v>
      </c>
      <c r="K105" s="24">
        <f t="shared" si="7"/>
        <v>-473334.15811033774</v>
      </c>
    </row>
    <row r="106" spans="2:11" x14ac:dyDescent="0.25">
      <c r="B106" s="36">
        <v>43349</v>
      </c>
      <c r="C106" s="23">
        <v>0</v>
      </c>
      <c r="D106" s="6">
        <f>VLOOKUP(B106,Тикер!C104:E865,3,FALSE)</f>
        <v>100.22</v>
      </c>
      <c r="E106" s="34">
        <f>IF(_xlfn.MAXIFS(Сделки_raw!$A$503:$A$509,Сделки_raw!$A$503:$A$509,"&lt;="&amp;Сводная!B106)=0, "12.10.2017",_xlfn.MAXIFS(Сделки_raw!$A$503:$A$509,Сделки_raw!$A$503:$A$509,"&lt;="&amp;Сводная!B106))</f>
        <v>43203</v>
      </c>
      <c r="F106" s="7">
        <f>Купон!$C$3*(B106-E106)/365*100</f>
        <v>3.2</v>
      </c>
      <c r="G106" s="28">
        <f t="shared" si="4"/>
        <v>0</v>
      </c>
      <c r="H106" s="7">
        <f>SUM($C$3:C106)</f>
        <v>770</v>
      </c>
      <c r="I106" s="28">
        <f t="shared" si="5"/>
        <v>0</v>
      </c>
      <c r="J106" s="28">
        <f t="shared" si="6"/>
        <v>0</v>
      </c>
      <c r="K106" s="24">
        <f t="shared" si="7"/>
        <v>0</v>
      </c>
    </row>
    <row r="107" spans="2:11" x14ac:dyDescent="0.25">
      <c r="B107" s="36">
        <v>43350</v>
      </c>
      <c r="C107" s="23">
        <v>80</v>
      </c>
      <c r="D107" s="6">
        <f>VLOOKUP(B107,Тикер!C105:E866,3,FALSE)</f>
        <v>99.77</v>
      </c>
      <c r="E107" s="34">
        <f>IF(_xlfn.MAXIFS(Сделки_raw!$A$503:$A$509,Сделки_raw!$A$503:$A$509,"&lt;="&amp;Сводная!B107)=0, "12.10.2017",_xlfn.MAXIFS(Сделки_raw!$A$503:$A$509,Сделки_raw!$A$503:$A$509,"&lt;="&amp;Сводная!B107))</f>
        <v>43203</v>
      </c>
      <c r="F107" s="7">
        <f>Купон!$C$3*(B107-E107)/365*100</f>
        <v>3.2219178082191782</v>
      </c>
      <c r="G107" s="28">
        <f t="shared" si="4"/>
        <v>-82393.534246575349</v>
      </c>
      <c r="H107" s="7">
        <f>SUM($C$3:C107)</f>
        <v>850</v>
      </c>
      <c r="I107" s="28">
        <f t="shared" si="5"/>
        <v>0</v>
      </c>
      <c r="J107" s="28">
        <f t="shared" si="6"/>
        <v>-82393.534246575349</v>
      </c>
      <c r="K107" s="24">
        <f t="shared" si="7"/>
        <v>-75505.484153437996</v>
      </c>
    </row>
    <row r="108" spans="2:11" x14ac:dyDescent="0.25">
      <c r="B108" s="36">
        <v>43355</v>
      </c>
      <c r="C108" s="23">
        <v>690</v>
      </c>
      <c r="D108" s="6">
        <f>VLOOKUP(B108,Тикер!C106:E867,3,FALSE)</f>
        <v>99.7</v>
      </c>
      <c r="E108" s="34">
        <f>IF(_xlfn.MAXIFS(Сделки_raw!$A$503:$A$509,Сделки_raw!$A$503:$A$509,"&lt;="&amp;Сводная!B108)=0, "12.10.2017",_xlfn.MAXIFS(Сделки_raw!$A$503:$A$509,Сделки_raw!$A$503:$A$509,"&lt;="&amp;Сводная!B108))</f>
        <v>43203</v>
      </c>
      <c r="F108" s="7">
        <f>Купон!$C$3*(B108-E108)/365*100</f>
        <v>3.3315068493150681</v>
      </c>
      <c r="G108" s="28">
        <f t="shared" si="4"/>
        <v>-710917.39726027404</v>
      </c>
      <c r="H108" s="7">
        <f>SUM($C$3:C108)</f>
        <v>1540</v>
      </c>
      <c r="I108" s="28">
        <f t="shared" si="5"/>
        <v>0</v>
      </c>
      <c r="J108" s="28">
        <f t="shared" si="6"/>
        <v>-710917.39726027404</v>
      </c>
      <c r="K108" s="24">
        <f t="shared" si="7"/>
        <v>-650621.32899893878</v>
      </c>
    </row>
    <row r="109" spans="2:11" x14ac:dyDescent="0.25">
      <c r="B109" s="36">
        <v>43357</v>
      </c>
      <c r="C109" s="23">
        <v>-1060</v>
      </c>
      <c r="D109" s="6">
        <f>VLOOKUP(B109,Тикер!C107:E868,3,FALSE)</f>
        <v>99.76</v>
      </c>
      <c r="E109" s="34">
        <f>IF(_xlfn.MAXIFS(Сделки_raw!$A$503:$A$509,Сделки_raw!$A$503:$A$509,"&lt;="&amp;Сводная!B109)=0, "12.10.2017",_xlfn.MAXIFS(Сделки_raw!$A$503:$A$509,Сделки_raw!$A$503:$A$509,"&lt;="&amp;Сводная!B109))</f>
        <v>43203</v>
      </c>
      <c r="F109" s="7">
        <f>Купон!$C$3*(B109-E109)/365*100</f>
        <v>3.3753424657534246</v>
      </c>
      <c r="G109" s="28">
        <f t="shared" si="4"/>
        <v>1093234.6301369865</v>
      </c>
      <c r="H109" s="7">
        <f>SUM($C$3:C109)</f>
        <v>480</v>
      </c>
      <c r="I109" s="28">
        <f t="shared" si="5"/>
        <v>0</v>
      </c>
      <c r="J109" s="28">
        <f t="shared" si="6"/>
        <v>1093234.6301369865</v>
      </c>
      <c r="K109" s="24">
        <f t="shared" si="7"/>
        <v>999981.69552495144</v>
      </c>
    </row>
    <row r="110" spans="2:11" x14ac:dyDescent="0.25">
      <c r="B110" s="36">
        <v>43360</v>
      </c>
      <c r="C110" s="23">
        <v>0</v>
      </c>
      <c r="D110" s="6">
        <f>VLOOKUP(B110,Тикер!C108:E869,3,FALSE)</f>
        <v>99.8</v>
      </c>
      <c r="E110" s="34">
        <f>IF(_xlfn.MAXIFS(Сделки_raw!$A$503:$A$509,Сделки_raw!$A$503:$A$509,"&lt;="&amp;Сводная!B110)=0, "12.10.2017",_xlfn.MAXIFS(Сделки_raw!$A$503:$A$509,Сделки_raw!$A$503:$A$509,"&lt;="&amp;Сводная!B110))</f>
        <v>43203</v>
      </c>
      <c r="F110" s="7">
        <f>Купон!$C$3*(B110-E110)/365*100</f>
        <v>3.441095890410959</v>
      </c>
      <c r="G110" s="28">
        <f t="shared" si="4"/>
        <v>0</v>
      </c>
      <c r="H110" s="7">
        <f>SUM($C$3:C110)</f>
        <v>480</v>
      </c>
      <c r="I110" s="28">
        <f t="shared" si="5"/>
        <v>0</v>
      </c>
      <c r="J110" s="28">
        <f t="shared" si="6"/>
        <v>0</v>
      </c>
      <c r="K110" s="24">
        <f t="shared" si="7"/>
        <v>0</v>
      </c>
    </row>
    <row r="111" spans="2:11" x14ac:dyDescent="0.25">
      <c r="B111" s="36">
        <v>43361</v>
      </c>
      <c r="C111" s="23">
        <v>400</v>
      </c>
      <c r="D111" s="6">
        <f>VLOOKUP(B111,Тикер!C109:E870,3,FALSE)</f>
        <v>99.8</v>
      </c>
      <c r="E111" s="34">
        <f>IF(_xlfn.MAXIFS(Сделки_raw!$A$503:$A$509,Сделки_raw!$A$503:$A$509,"&lt;="&amp;Сводная!B111)=0, "12.10.2017",_xlfn.MAXIFS(Сделки_raw!$A$503:$A$509,Сделки_raw!$A$503:$A$509,"&lt;="&amp;Сводная!B111))</f>
        <v>43203</v>
      </c>
      <c r="F111" s="7">
        <f>Купон!$C$3*(B111-E111)/365*100</f>
        <v>3.4630136986301374</v>
      </c>
      <c r="G111" s="28">
        <f t="shared" si="4"/>
        <v>-413052.05479452055</v>
      </c>
      <c r="H111" s="7">
        <f>SUM($C$3:C111)</f>
        <v>880</v>
      </c>
      <c r="I111" s="28">
        <f t="shared" si="5"/>
        <v>0</v>
      </c>
      <c r="J111" s="28">
        <f t="shared" si="6"/>
        <v>-413052.05479452055</v>
      </c>
      <c r="K111" s="24">
        <f t="shared" si="7"/>
        <v>-377417.89568755374</v>
      </c>
    </row>
    <row r="112" spans="2:11" x14ac:dyDescent="0.25">
      <c r="B112" s="36">
        <v>43364</v>
      </c>
      <c r="C112" s="23">
        <v>640</v>
      </c>
      <c r="D112" s="6">
        <f>VLOOKUP(B112,Тикер!C110:E871,3,FALSE)</f>
        <v>100.15</v>
      </c>
      <c r="E112" s="34">
        <f>IF(_xlfn.MAXIFS(Сделки_raw!$A$503:$A$509,Сделки_raw!$A$503:$A$509,"&lt;="&amp;Сводная!B112)=0, "12.10.2017",_xlfn.MAXIFS(Сделки_raw!$A$503:$A$509,Сделки_raw!$A$503:$A$509,"&lt;="&amp;Сводная!B112))</f>
        <v>43203</v>
      </c>
      <c r="F112" s="7">
        <f>Купон!$C$3*(B112-E112)/365*100</f>
        <v>3.5287671232876718</v>
      </c>
      <c r="G112" s="28">
        <f t="shared" si="4"/>
        <v>-663544.10958904098</v>
      </c>
      <c r="H112" s="7">
        <f>SUM($C$3:C112)</f>
        <v>1520</v>
      </c>
      <c r="I112" s="28">
        <f t="shared" si="5"/>
        <v>0</v>
      </c>
      <c r="J112" s="28">
        <f t="shared" si="6"/>
        <v>-663544.10958904098</v>
      </c>
      <c r="K112" s="24">
        <f t="shared" si="7"/>
        <v>-605817.44348373613</v>
      </c>
    </row>
    <row r="113" spans="2:11" x14ac:dyDescent="0.25">
      <c r="B113" s="36">
        <v>43367</v>
      </c>
      <c r="C113" s="23">
        <v>-1300</v>
      </c>
      <c r="D113" s="6">
        <f>VLOOKUP(B113,Тикер!C111:E872,3,FALSE)</f>
        <v>100.2</v>
      </c>
      <c r="E113" s="34">
        <f>IF(_xlfn.MAXIFS(Сделки_raw!$A$503:$A$509,Сделки_raw!$A$503:$A$509,"&lt;="&amp;Сводная!B113)=0, "12.10.2017",_xlfn.MAXIFS(Сделки_raw!$A$503:$A$509,Сделки_raw!$A$503:$A$509,"&lt;="&amp;Сводная!B113))</f>
        <v>43203</v>
      </c>
      <c r="F113" s="7">
        <f>Купон!$C$3*(B113-E113)/365*100</f>
        <v>3.5945205479452054</v>
      </c>
      <c r="G113" s="28">
        <f t="shared" si="4"/>
        <v>1349328.7671232875</v>
      </c>
      <c r="H113" s="7">
        <f>SUM($C$3:C113)</f>
        <v>220</v>
      </c>
      <c r="I113" s="28">
        <f t="shared" si="5"/>
        <v>0</v>
      </c>
      <c r="J113" s="28">
        <f t="shared" si="6"/>
        <v>1349328.7671232875</v>
      </c>
      <c r="K113" s="24">
        <f t="shared" si="7"/>
        <v>1230960.2501004629</v>
      </c>
    </row>
    <row r="114" spans="2:11" x14ac:dyDescent="0.25">
      <c r="B114" s="36">
        <v>43368</v>
      </c>
      <c r="C114" s="23">
        <v>60</v>
      </c>
      <c r="D114" s="6">
        <f>VLOOKUP(B114,Тикер!C112:E873,3,FALSE)</f>
        <v>100.2</v>
      </c>
      <c r="E114" s="34">
        <f>IF(_xlfn.MAXIFS(Сделки_raw!$A$503:$A$509,Сделки_raw!$A$503:$A$509,"&lt;="&amp;Сводная!B114)=0, "12.10.2017",_xlfn.MAXIFS(Сделки_raw!$A$503:$A$509,Сделки_raw!$A$503:$A$509,"&lt;="&amp;Сводная!B114))</f>
        <v>43203</v>
      </c>
      <c r="F114" s="7">
        <f>Купон!$C$3*(B114-E114)/365*100</f>
        <v>3.6164383561643838</v>
      </c>
      <c r="G114" s="28">
        <f t="shared" si="4"/>
        <v>-62289.863013698632</v>
      </c>
      <c r="H114" s="7">
        <f>SUM($C$3:C114)</f>
        <v>280</v>
      </c>
      <c r="I114" s="28">
        <f t="shared" si="5"/>
        <v>0</v>
      </c>
      <c r="J114" s="28">
        <f t="shared" si="6"/>
        <v>-62289.863013698632</v>
      </c>
      <c r="K114" s="24">
        <f t="shared" si="7"/>
        <v>-56810.470137100368</v>
      </c>
    </row>
    <row r="115" spans="2:11" x14ac:dyDescent="0.25">
      <c r="B115" s="36">
        <v>43371</v>
      </c>
      <c r="C115" s="23">
        <v>850</v>
      </c>
      <c r="D115" s="6">
        <f>VLOOKUP(B115,Тикер!C113:E874,3,FALSE)</f>
        <v>100.26</v>
      </c>
      <c r="E115" s="34">
        <f>IF(_xlfn.MAXIFS(Сделки_raw!$A$503:$A$509,Сделки_raw!$A$503:$A$509,"&lt;="&amp;Сводная!B115)=0, "12.10.2017",_xlfn.MAXIFS(Сделки_raw!$A$503:$A$509,Сделки_raw!$A$503:$A$509,"&lt;="&amp;Сводная!B115))</f>
        <v>43203</v>
      </c>
      <c r="F115" s="7">
        <f>Купон!$C$3*(B115-E115)/365*100</f>
        <v>3.6821917808219173</v>
      </c>
      <c r="G115" s="28">
        <f t="shared" si="4"/>
        <v>-883508.63013698626</v>
      </c>
      <c r="H115" s="7">
        <f>SUM($C$3:C115)</f>
        <v>1130</v>
      </c>
      <c r="I115" s="28">
        <f t="shared" si="5"/>
        <v>0</v>
      </c>
      <c r="J115" s="28">
        <f t="shared" si="6"/>
        <v>-883508.63013698626</v>
      </c>
      <c r="K115" s="24">
        <f t="shared" si="7"/>
        <v>-805148.66547755606</v>
      </c>
    </row>
    <row r="116" spans="2:11" x14ac:dyDescent="0.25">
      <c r="B116" s="36">
        <v>43378</v>
      </c>
      <c r="C116" s="23">
        <v>-900</v>
      </c>
      <c r="D116" s="6">
        <f>VLOOKUP(B116,Тикер!C114:E875,3,FALSE)</f>
        <v>100.5</v>
      </c>
      <c r="E116" s="34">
        <f>IF(_xlfn.MAXIFS(Сделки_raw!$A$503:$A$509,Сделки_raw!$A$503:$A$509,"&lt;="&amp;Сводная!B116)=0, "12.10.2017",_xlfn.MAXIFS(Сделки_raw!$A$503:$A$509,Сделки_raw!$A$503:$A$509,"&lt;="&amp;Сводная!B116))</f>
        <v>43203</v>
      </c>
      <c r="F116" s="7">
        <f>Купон!$C$3*(B116-E116)/365*100</f>
        <v>3.8356164383561646</v>
      </c>
      <c r="G116" s="28">
        <f t="shared" si="4"/>
        <v>939020.54794520547</v>
      </c>
      <c r="H116" s="7">
        <f>SUM($C$3:C116)</f>
        <v>230</v>
      </c>
      <c r="I116" s="28">
        <f t="shared" si="5"/>
        <v>0</v>
      </c>
      <c r="J116" s="28">
        <f t="shared" si="6"/>
        <v>939020.54794520547</v>
      </c>
      <c r="K116" s="24">
        <f t="shared" si="7"/>
        <v>854149.09039789147</v>
      </c>
    </row>
    <row r="117" spans="2:11" x14ac:dyDescent="0.25">
      <c r="B117" s="36">
        <v>43382</v>
      </c>
      <c r="C117" s="23">
        <v>50</v>
      </c>
      <c r="D117" s="6">
        <f>VLOOKUP(B117,Тикер!C115:E876,3,FALSE)</f>
        <v>100.49</v>
      </c>
      <c r="E117" s="34">
        <f>IF(_xlfn.MAXIFS(Сделки_raw!$A$503:$A$509,Сделки_raw!$A$503:$A$509,"&lt;="&amp;Сводная!B117)=0, "12.10.2017",_xlfn.MAXIFS(Сделки_raw!$A$503:$A$509,Сделки_raw!$A$503:$A$509,"&lt;="&amp;Сводная!B117))</f>
        <v>43203</v>
      </c>
      <c r="F117" s="7">
        <f>Купон!$C$3*(B117-E117)/365*100</f>
        <v>3.9232876712328766</v>
      </c>
      <c r="G117" s="28">
        <f t="shared" si="4"/>
        <v>-52206.643835616436</v>
      </c>
      <c r="H117" s="7">
        <f>SUM($C$3:C117)</f>
        <v>280</v>
      </c>
      <c r="I117" s="28">
        <f t="shared" si="5"/>
        <v>0</v>
      </c>
      <c r="J117" s="28">
        <f t="shared" si="6"/>
        <v>-52206.643835616436</v>
      </c>
      <c r="K117" s="24">
        <f t="shared" si="7"/>
        <v>-47437.674824101428</v>
      </c>
    </row>
    <row r="118" spans="2:11" x14ac:dyDescent="0.25">
      <c r="B118" s="36">
        <v>43383</v>
      </c>
      <c r="C118" s="23">
        <v>-20</v>
      </c>
      <c r="D118" s="6">
        <f>VLOOKUP(B118,Тикер!C116:E877,3,FALSE)</f>
        <v>100.11</v>
      </c>
      <c r="E118" s="34">
        <f>IF(_xlfn.MAXIFS(Сделки_raw!$A$503:$A$509,Сделки_raw!$A$503:$A$509,"&lt;="&amp;Сводная!B118)=0, "12.10.2017",_xlfn.MAXIFS(Сделки_raw!$A$503:$A$509,Сделки_raw!$A$503:$A$509,"&lt;="&amp;Сводная!B118))</f>
        <v>43203</v>
      </c>
      <c r="F118" s="7">
        <f>Купон!$C$3*(B118-E118)/365*100</f>
        <v>3.9452054794520546</v>
      </c>
      <c r="G118" s="28">
        <f t="shared" si="4"/>
        <v>20811.04109589041</v>
      </c>
      <c r="H118" s="7">
        <f>SUM($C$3:C118)</f>
        <v>260</v>
      </c>
      <c r="I118" s="28">
        <f t="shared" si="5"/>
        <v>0</v>
      </c>
      <c r="J118" s="28">
        <f t="shared" si="6"/>
        <v>20811.04109589041</v>
      </c>
      <c r="K118" s="24">
        <f t="shared" si="7"/>
        <v>18904.978315671287</v>
      </c>
    </row>
    <row r="119" spans="2:11" x14ac:dyDescent="0.25">
      <c r="B119" s="36">
        <v>43384</v>
      </c>
      <c r="C119" s="23">
        <v>540</v>
      </c>
      <c r="D119" s="6">
        <f>VLOOKUP(B119,Тикер!C117:E878,3,FALSE)</f>
        <v>100.2</v>
      </c>
      <c r="E119" s="34">
        <f>IF(_xlfn.MAXIFS(Сделки_raw!$A$503:$A$509,Сделки_raw!$A$503:$A$509,"&lt;="&amp;Сводная!B119)=0, "12.10.2017",_xlfn.MAXIFS(Сделки_raw!$A$503:$A$509,Сделки_raw!$A$503:$A$509,"&lt;="&amp;Сводная!B119))</f>
        <v>43203</v>
      </c>
      <c r="F119" s="7">
        <f>Купон!$C$3*(B119-E119)/365*100</f>
        <v>3.967123287671233</v>
      </c>
      <c r="G119" s="28">
        <f t="shared" si="4"/>
        <v>-562502.46575342468</v>
      </c>
      <c r="H119" s="7">
        <f>SUM($C$3:C119)</f>
        <v>800</v>
      </c>
      <c r="I119" s="28">
        <f t="shared" si="5"/>
        <v>0</v>
      </c>
      <c r="J119" s="28">
        <f t="shared" si="6"/>
        <v>-562502.46575342468</v>
      </c>
      <c r="K119" s="24">
        <f t="shared" si="7"/>
        <v>-510847.84447146248</v>
      </c>
    </row>
    <row r="120" spans="2:11" x14ac:dyDescent="0.25">
      <c r="B120" s="36">
        <v>43385</v>
      </c>
      <c r="C120" s="23">
        <v>-20</v>
      </c>
      <c r="D120" s="6">
        <f>VLOOKUP(B120,Тикер!C118:E879,3,FALSE)</f>
        <v>99.98</v>
      </c>
      <c r="E120" s="34">
        <f>IF(_xlfn.MAXIFS(Сделки_raw!$A$503:$A$509,Сделки_raw!$A$503:$A$509,"&lt;="&amp;Сводная!B120)=0, "12.10.2017",_xlfn.MAXIFS(Сделки_raw!$A$503:$A$509,Сделки_raw!$A$503:$A$509,"&lt;="&amp;Сводная!B120))</f>
        <v>43385</v>
      </c>
      <c r="F120" s="7">
        <f>Купон!$C$3*(B120-E120)/365*100</f>
        <v>0</v>
      </c>
      <c r="G120" s="28">
        <f t="shared" si="4"/>
        <v>19996.000000000004</v>
      </c>
      <c r="H120" s="7">
        <f>SUM($C$3:C120)</f>
        <v>780</v>
      </c>
      <c r="I120" s="28">
        <f t="shared" si="5"/>
        <v>31114.2</v>
      </c>
      <c r="J120" s="28">
        <f t="shared" si="6"/>
        <v>51110.200000000004</v>
      </c>
      <c r="K120" s="24">
        <f t="shared" si="7"/>
        <v>46404.433264936677</v>
      </c>
    </row>
    <row r="121" spans="2:11" x14ac:dyDescent="0.25">
      <c r="B121" s="36">
        <v>43388</v>
      </c>
      <c r="C121" s="23">
        <v>80</v>
      </c>
      <c r="D121" s="6">
        <f>VLOOKUP(B121,Тикер!C119:E880,3,FALSE)</f>
        <v>100.1</v>
      </c>
      <c r="E121" s="34">
        <f>IF(_xlfn.MAXIFS(Сделки_raw!$A$503:$A$509,Сделки_raw!$A$503:$A$509,"&lt;="&amp;Сводная!B121)=0, "12.10.2017",_xlfn.MAXIFS(Сделки_raw!$A$503:$A$509,Сделки_raw!$A$503:$A$509,"&lt;="&amp;Сводная!B121))</f>
        <v>43385</v>
      </c>
      <c r="F121" s="7">
        <f>Купон!$C$3*(B121-E121)/365*100</f>
        <v>6.5753424657534254E-2</v>
      </c>
      <c r="G121" s="28">
        <f t="shared" si="4"/>
        <v>-80132.602739726019</v>
      </c>
      <c r="H121" s="7">
        <f>SUM($C$3:C121)</f>
        <v>860</v>
      </c>
      <c r="I121" s="28">
        <f t="shared" si="5"/>
        <v>0</v>
      </c>
      <c r="J121" s="28">
        <f t="shared" si="6"/>
        <v>-80132.602739726019</v>
      </c>
      <c r="K121" s="24">
        <f t="shared" si="7"/>
        <v>-72696.820284627684</v>
      </c>
    </row>
    <row r="122" spans="2:11" x14ac:dyDescent="0.25">
      <c r="B122" s="36">
        <v>43392</v>
      </c>
      <c r="C122" s="23">
        <v>-640</v>
      </c>
      <c r="D122" s="6">
        <f>VLOOKUP(B122,Тикер!C120:E881,3,FALSE)</f>
        <v>100.47</v>
      </c>
      <c r="E122" s="34">
        <f>IF(_xlfn.MAXIFS(Сделки_raw!$A$503:$A$509,Сделки_raw!$A$503:$A$509,"&lt;="&amp;Сводная!B122)=0, "12.10.2017",_xlfn.MAXIFS(Сделки_raw!$A$503:$A$509,Сделки_raw!$A$503:$A$509,"&lt;="&amp;Сводная!B122))</f>
        <v>43385</v>
      </c>
      <c r="F122" s="7">
        <f>Купон!$C$3*(B122-E122)/365*100</f>
        <v>0.15342465753424658</v>
      </c>
      <c r="G122" s="28">
        <f t="shared" si="4"/>
        <v>643989.91780821921</v>
      </c>
      <c r="H122" s="7">
        <f>SUM($C$3:C122)</f>
        <v>220</v>
      </c>
      <c r="I122" s="28">
        <f t="shared" si="5"/>
        <v>0</v>
      </c>
      <c r="J122" s="28">
        <f t="shared" si="6"/>
        <v>643989.91780821921</v>
      </c>
      <c r="K122" s="24">
        <f t="shared" si="7"/>
        <v>583612.07165084255</v>
      </c>
    </row>
    <row r="123" spans="2:11" x14ac:dyDescent="0.25">
      <c r="B123" s="36">
        <v>43397</v>
      </c>
      <c r="C123" s="23">
        <v>370</v>
      </c>
      <c r="D123" s="6">
        <f>VLOOKUP(B123,Тикер!C121:E882,3,FALSE)</f>
        <v>100.3</v>
      </c>
      <c r="E123" s="34">
        <f>IF(_xlfn.MAXIFS(Сделки_raw!$A$503:$A$509,Сделки_raw!$A$503:$A$509,"&lt;="&amp;Сводная!B123)=0, "12.10.2017",_xlfn.MAXIFS(Сделки_raw!$A$503:$A$509,Сделки_raw!$A$503:$A$509,"&lt;="&amp;Сводная!B123))</f>
        <v>43385</v>
      </c>
      <c r="F123" s="7">
        <f>Купон!$C$3*(B123-E123)/365*100</f>
        <v>0.26301369863013702</v>
      </c>
      <c r="G123" s="28">
        <f t="shared" si="4"/>
        <v>-372083.15068493155</v>
      </c>
      <c r="H123" s="7">
        <f>SUM($C$3:C123)</f>
        <v>590</v>
      </c>
      <c r="I123" s="28">
        <f t="shared" si="5"/>
        <v>0</v>
      </c>
      <c r="J123" s="28">
        <f t="shared" si="6"/>
        <v>-372083.15068493155</v>
      </c>
      <c r="K123" s="24">
        <f t="shared" si="7"/>
        <v>-336751.07592307049</v>
      </c>
    </row>
    <row r="124" spans="2:11" x14ac:dyDescent="0.25">
      <c r="B124" s="36">
        <v>43399</v>
      </c>
      <c r="C124" s="23">
        <v>-340</v>
      </c>
      <c r="D124" s="6">
        <f>VLOOKUP(B124,Тикер!C122:E883,3,FALSE)</f>
        <v>100.35</v>
      </c>
      <c r="E124" s="34">
        <f>IF(_xlfn.MAXIFS(Сделки_raw!$A$503:$A$509,Сделки_raw!$A$503:$A$509,"&lt;="&amp;Сводная!B124)=0, "12.10.2017",_xlfn.MAXIFS(Сделки_raw!$A$503:$A$509,Сделки_raw!$A$503:$A$509,"&lt;="&amp;Сводная!B124))</f>
        <v>43385</v>
      </c>
      <c r="F124" s="7">
        <f>Купон!$C$3*(B124-E124)/365*100</f>
        <v>0.30684931506849317</v>
      </c>
      <c r="G124" s="28">
        <f t="shared" si="4"/>
        <v>342233.28767123289</v>
      </c>
      <c r="H124" s="7">
        <f>SUM($C$3:C124)</f>
        <v>250</v>
      </c>
      <c r="I124" s="28">
        <f t="shared" si="5"/>
        <v>0</v>
      </c>
      <c r="J124" s="28">
        <f t="shared" si="6"/>
        <v>342233.28767123289</v>
      </c>
      <c r="K124" s="24">
        <f t="shared" si="7"/>
        <v>309571.34440752253</v>
      </c>
    </row>
    <row r="125" spans="2:11" x14ac:dyDescent="0.25">
      <c r="B125" s="36">
        <v>43402</v>
      </c>
      <c r="C125" s="23">
        <v>720</v>
      </c>
      <c r="D125" s="6">
        <f>VLOOKUP(B125,Тикер!C123:E884,3,FALSE)</f>
        <v>100.24</v>
      </c>
      <c r="E125" s="34">
        <f>IF(_xlfn.MAXIFS(Сделки_raw!$A$503:$A$509,Сделки_raw!$A$503:$A$509,"&lt;="&amp;Сводная!B125)=0, "12.10.2017",_xlfn.MAXIFS(Сделки_raw!$A$503:$A$509,Сделки_raw!$A$503:$A$509,"&lt;="&amp;Сводная!B125))</f>
        <v>43385</v>
      </c>
      <c r="F125" s="7">
        <f>Купон!$C$3*(B125-E125)/365*100</f>
        <v>0.37260273972602742</v>
      </c>
      <c r="G125" s="28">
        <f t="shared" si="4"/>
        <v>-724410.73972602736</v>
      </c>
      <c r="H125" s="7">
        <f>SUM($C$3:C125)</f>
        <v>970</v>
      </c>
      <c r="I125" s="28">
        <f t="shared" si="5"/>
        <v>0</v>
      </c>
      <c r="J125" s="28">
        <f t="shared" si="6"/>
        <v>-724410.73972602736</v>
      </c>
      <c r="K125" s="24">
        <f t="shared" si="7"/>
        <v>-654753.24278208241</v>
      </c>
    </row>
    <row r="126" spans="2:11" x14ac:dyDescent="0.25">
      <c r="B126" s="36">
        <v>43403</v>
      </c>
      <c r="C126" s="23">
        <v>-180</v>
      </c>
      <c r="D126" s="6">
        <f>VLOOKUP(B126,Тикер!C124:E885,3,FALSE)</f>
        <v>100.42</v>
      </c>
      <c r="E126" s="34">
        <f>IF(_xlfn.MAXIFS(Сделки_raw!$A$503:$A$509,Сделки_raw!$A$503:$A$509,"&lt;="&amp;Сводная!B126)=0, "12.10.2017",_xlfn.MAXIFS(Сделки_raw!$A$503:$A$509,Сделки_raw!$A$503:$A$509,"&lt;="&amp;Сводная!B126))</f>
        <v>43385</v>
      </c>
      <c r="F126" s="7">
        <f>Купон!$C$3*(B126-E126)/365*100</f>
        <v>0.39452054794520547</v>
      </c>
      <c r="G126" s="28">
        <f t="shared" si="4"/>
        <v>181466.13698630137</v>
      </c>
      <c r="H126" s="7">
        <f>SUM($C$3:C126)</f>
        <v>790</v>
      </c>
      <c r="I126" s="28">
        <f t="shared" si="5"/>
        <v>0</v>
      </c>
      <c r="J126" s="28">
        <f t="shared" si="6"/>
        <v>181466.13698630137</v>
      </c>
      <c r="K126" s="24">
        <f t="shared" si="7"/>
        <v>163973.29727607936</v>
      </c>
    </row>
    <row r="127" spans="2:11" x14ac:dyDescent="0.25">
      <c r="B127" s="36">
        <v>43406</v>
      </c>
      <c r="C127" s="23">
        <v>410</v>
      </c>
      <c r="D127" s="6">
        <f>VLOOKUP(B127,Тикер!C125:E886,3,FALSE)</f>
        <v>100.5</v>
      </c>
      <c r="E127" s="34">
        <f>IF(_xlfn.MAXIFS(Сделки_raw!$A$503:$A$509,Сделки_raw!$A$503:$A$509,"&lt;="&amp;Сводная!B127)=0, "12.10.2017",_xlfn.MAXIFS(Сделки_raw!$A$503:$A$509,Сделки_raw!$A$503:$A$509,"&lt;="&amp;Сводная!B127))</f>
        <v>43385</v>
      </c>
      <c r="F127" s="7">
        <f>Купон!$C$3*(B127-E127)/365*100</f>
        <v>0.46027397260273967</v>
      </c>
      <c r="G127" s="28">
        <f t="shared" si="4"/>
        <v>-413937.12328767125</v>
      </c>
      <c r="H127" s="7">
        <f>SUM($C$3:C127)</f>
        <v>1200</v>
      </c>
      <c r="I127" s="28">
        <f t="shared" si="5"/>
        <v>0</v>
      </c>
      <c r="J127" s="28">
        <f t="shared" si="6"/>
        <v>-413937.12328767125</v>
      </c>
      <c r="K127" s="24">
        <f t="shared" si="7"/>
        <v>-373737.07872457028</v>
      </c>
    </row>
    <row r="128" spans="2:11" x14ac:dyDescent="0.25">
      <c r="B128" s="36">
        <v>43410</v>
      </c>
      <c r="C128" s="23">
        <v>610</v>
      </c>
      <c r="D128" s="6">
        <f>VLOOKUP(B128,Тикер!C126:E887,3,FALSE)</f>
        <v>100.44</v>
      </c>
      <c r="E128" s="34">
        <f>IF(_xlfn.MAXIFS(Сделки_raw!$A$503:$A$509,Сделки_raw!$A$503:$A$509,"&lt;="&amp;Сводная!B128)=0, "12.10.2017",_xlfn.MAXIFS(Сделки_raw!$A$503:$A$509,Сделки_raw!$A$503:$A$509,"&lt;="&amp;Сводная!B128))</f>
        <v>43385</v>
      </c>
      <c r="F128" s="7">
        <f>Купон!$C$3*(B128-E128)/365*100</f>
        <v>0.54794520547945202</v>
      </c>
      <c r="G128" s="28">
        <f t="shared" si="4"/>
        <v>-616026.46575342468</v>
      </c>
      <c r="H128" s="7">
        <f>SUM($C$3:C128)</f>
        <v>1810</v>
      </c>
      <c r="I128" s="28">
        <f t="shared" si="5"/>
        <v>0</v>
      </c>
      <c r="J128" s="28">
        <f t="shared" si="6"/>
        <v>-616026.46575342468</v>
      </c>
      <c r="K128" s="24">
        <f t="shared" si="7"/>
        <v>-555610.20259813778</v>
      </c>
    </row>
    <row r="129" spans="2:11" x14ac:dyDescent="0.25">
      <c r="B129" s="36">
        <v>43412</v>
      </c>
      <c r="C129" s="23">
        <v>690</v>
      </c>
      <c r="D129" s="6">
        <f>VLOOKUP(B129,Тикер!C127:E888,3,FALSE)</f>
        <v>100.3</v>
      </c>
      <c r="E129" s="34">
        <f>IF(_xlfn.MAXIFS(Сделки_raw!$A$503:$A$509,Сделки_raw!$A$503:$A$509,"&lt;="&amp;Сводная!B129)=0, "12.10.2017",_xlfn.MAXIFS(Сделки_raw!$A$503:$A$509,Сделки_raw!$A$503:$A$509,"&lt;="&amp;Сводная!B129))</f>
        <v>43385</v>
      </c>
      <c r="F129" s="7">
        <f>Купон!$C$3*(B129-E129)/365*100</f>
        <v>0.59178082191780834</v>
      </c>
      <c r="G129" s="28">
        <f t="shared" si="4"/>
        <v>-696153.28767123283</v>
      </c>
      <c r="H129" s="7">
        <f>SUM($C$3:C129)</f>
        <v>2500</v>
      </c>
      <c r="I129" s="28">
        <f t="shared" si="5"/>
        <v>0</v>
      </c>
      <c r="J129" s="28">
        <f t="shared" si="6"/>
        <v>-696153.28767123283</v>
      </c>
      <c r="K129" s="24">
        <f t="shared" si="7"/>
        <v>-627545.52309990011</v>
      </c>
    </row>
    <row r="130" spans="2:11" x14ac:dyDescent="0.25">
      <c r="B130" s="36">
        <v>43413</v>
      </c>
      <c r="C130" s="23">
        <v>-730</v>
      </c>
      <c r="D130" s="6">
        <f>VLOOKUP(B130,Тикер!C128:E889,3,FALSE)</f>
        <v>100.45</v>
      </c>
      <c r="E130" s="34">
        <f>IF(_xlfn.MAXIFS(Сделки_raw!$A$503:$A$509,Сделки_raw!$A$503:$A$509,"&lt;="&amp;Сводная!B130)=0, "12.10.2017",_xlfn.MAXIFS(Сделки_raw!$A$503:$A$509,Сделки_raw!$A$503:$A$509,"&lt;="&amp;Сводная!B130))</f>
        <v>43385</v>
      </c>
      <c r="F130" s="7">
        <f>Купон!$C$3*(B130-E130)/365*100</f>
        <v>0.61369863013698633</v>
      </c>
      <c r="G130" s="28">
        <f t="shared" si="4"/>
        <v>737765</v>
      </c>
      <c r="H130" s="7">
        <f>SUM($C$3:C130)</f>
        <v>1770</v>
      </c>
      <c r="I130" s="28">
        <f t="shared" si="5"/>
        <v>0</v>
      </c>
      <c r="J130" s="28">
        <f t="shared" si="6"/>
        <v>737765</v>
      </c>
      <c r="K130" s="24">
        <f t="shared" si="7"/>
        <v>664879.83775861491</v>
      </c>
    </row>
    <row r="131" spans="2:11" x14ac:dyDescent="0.25">
      <c r="B131" s="36">
        <v>43420</v>
      </c>
      <c r="C131" s="23">
        <v>-710</v>
      </c>
      <c r="D131" s="6">
        <f>VLOOKUP(B131,Тикер!C129:E890,3,FALSE)</f>
        <v>100.29</v>
      </c>
      <c r="E131" s="34">
        <f>IF(_xlfn.MAXIFS(Сделки_raw!$A$503:$A$509,Сделки_raw!$A$503:$A$509,"&lt;="&amp;Сводная!B131)=0, "12.10.2017",_xlfn.MAXIFS(Сделки_raw!$A$503:$A$509,Сделки_raw!$A$503:$A$509,"&lt;="&amp;Сводная!B131))</f>
        <v>43385</v>
      </c>
      <c r="F131" s="7">
        <f>Купон!$C$3*(B131-E131)/365*100</f>
        <v>0.76712328767123295</v>
      </c>
      <c r="G131" s="28">
        <f t="shared" ref="G131:G194" si="8">-(((C131*D131)+(C131*F131))/100)*1000</f>
        <v>717505.57534246589</v>
      </c>
      <c r="H131" s="7">
        <f>SUM($C$3:C131)</f>
        <v>1060</v>
      </c>
      <c r="I131" s="28">
        <f t="shared" ref="I131:I194" si="9">IF(B131 = E131, H131*39.89,0)</f>
        <v>0</v>
      </c>
      <c r="J131" s="28">
        <f t="shared" ref="J131:J194" si="10">G131+I131</f>
        <v>717505.57534246589</v>
      </c>
      <c r="K131" s="24">
        <f t="shared" si="7"/>
        <v>645421.90497812803</v>
      </c>
    </row>
    <row r="132" spans="2:11" x14ac:dyDescent="0.25">
      <c r="B132" s="36">
        <v>43423</v>
      </c>
      <c r="C132" s="23">
        <v>-710</v>
      </c>
      <c r="D132" s="6">
        <f>VLOOKUP(B132,Тикер!C130:E891,3,FALSE)</f>
        <v>100.23</v>
      </c>
      <c r="E132" s="34">
        <f>IF(_xlfn.MAXIFS(Сделки_raw!$A$503:$A$509,Сделки_raw!$A$503:$A$509,"&lt;="&amp;Сводная!B132)=0, "12.10.2017",_xlfn.MAXIFS(Сделки_raw!$A$503:$A$509,Сделки_raw!$A$503:$A$509,"&lt;="&amp;Сводная!B132))</f>
        <v>43385</v>
      </c>
      <c r="F132" s="7">
        <f>Купон!$C$3*(B132-E132)/365*100</f>
        <v>0.83287671232876703</v>
      </c>
      <c r="G132" s="28">
        <f t="shared" si="8"/>
        <v>717546.42465753423</v>
      </c>
      <c r="H132" s="7">
        <f>SUM($C$3:C132)</f>
        <v>350</v>
      </c>
      <c r="I132" s="28">
        <f t="shared" si="9"/>
        <v>0</v>
      </c>
      <c r="J132" s="28">
        <f t="shared" si="10"/>
        <v>717546.42465753423</v>
      </c>
      <c r="K132" s="24">
        <f t="shared" ref="K132:K195" si="11">J132*POWER(1+$M$3,-(B132-$B$3)/365)</f>
        <v>644945.02853024425</v>
      </c>
    </row>
    <row r="133" spans="2:11" x14ac:dyDescent="0.25">
      <c r="B133" s="36">
        <v>43426</v>
      </c>
      <c r="C133" s="23">
        <v>750</v>
      </c>
      <c r="D133" s="6">
        <f>VLOOKUP(B133,Тикер!C131:E892,3,FALSE)</f>
        <v>100.2</v>
      </c>
      <c r="E133" s="34">
        <f>IF(_xlfn.MAXIFS(Сделки_raw!$A$503:$A$509,Сделки_raw!$A$503:$A$509,"&lt;="&amp;Сводная!B133)=0, "12.10.2017",_xlfn.MAXIFS(Сделки_raw!$A$503:$A$509,Сделки_raw!$A$503:$A$509,"&lt;="&amp;Сводная!B133))</f>
        <v>43385</v>
      </c>
      <c r="F133" s="7">
        <f>Купон!$C$3*(B133-E133)/365*100</f>
        <v>0.89863013698630134</v>
      </c>
      <c r="G133" s="28">
        <f t="shared" si="8"/>
        <v>-758239.72602739732</v>
      </c>
      <c r="H133" s="7">
        <f>SUM($C$3:C133)</f>
        <v>1100</v>
      </c>
      <c r="I133" s="28">
        <f t="shared" si="9"/>
        <v>0</v>
      </c>
      <c r="J133" s="28">
        <f t="shared" si="10"/>
        <v>-758239.72602739732</v>
      </c>
      <c r="K133" s="24">
        <f t="shared" si="11"/>
        <v>-680978.66053458909</v>
      </c>
    </row>
    <row r="134" spans="2:11" x14ac:dyDescent="0.25">
      <c r="B134" s="36">
        <v>43431</v>
      </c>
      <c r="C134" s="23">
        <v>170</v>
      </c>
      <c r="D134" s="6">
        <f>VLOOKUP(B134,Тикер!C132:E893,3,FALSE)</f>
        <v>100.1</v>
      </c>
      <c r="E134" s="34">
        <f>IF(_xlfn.MAXIFS(Сделки_raw!$A$503:$A$509,Сделки_raw!$A$503:$A$509,"&lt;="&amp;Сводная!B134)=0, "12.10.2017",_xlfn.MAXIFS(Сделки_raw!$A$503:$A$509,Сделки_raw!$A$503:$A$509,"&lt;="&amp;Сводная!B134))</f>
        <v>43385</v>
      </c>
      <c r="F134" s="7">
        <f>Купон!$C$3*(B134-E134)/365*100</f>
        <v>1.0082191780821919</v>
      </c>
      <c r="G134" s="28">
        <f t="shared" si="8"/>
        <v>-171883.97260273973</v>
      </c>
      <c r="H134" s="7">
        <f>SUM($C$3:C134)</f>
        <v>1270</v>
      </c>
      <c r="I134" s="28">
        <f t="shared" si="9"/>
        <v>0</v>
      </c>
      <c r="J134" s="28">
        <f t="shared" si="10"/>
        <v>-171883.97260273973</v>
      </c>
      <c r="K134" s="24">
        <f t="shared" si="11"/>
        <v>-154165.12548867229</v>
      </c>
    </row>
    <row r="135" spans="2:11" x14ac:dyDescent="0.25">
      <c r="B135" s="36">
        <v>43433</v>
      </c>
      <c r="C135" s="23">
        <v>-120</v>
      </c>
      <c r="D135" s="6">
        <f>VLOOKUP(B135,Тикер!C133:E894,3,FALSE)</f>
        <v>100.14</v>
      </c>
      <c r="E135" s="34">
        <f>IF(_xlfn.MAXIFS(Сделки_raw!$A$503:$A$509,Сделки_raw!$A$503:$A$509,"&lt;="&amp;Сводная!B135)=0, "12.10.2017",_xlfn.MAXIFS(Сделки_raw!$A$503:$A$509,Сделки_raw!$A$503:$A$509,"&lt;="&amp;Сводная!B135))</f>
        <v>43385</v>
      </c>
      <c r="F135" s="7">
        <f>Купон!$C$3*(B135-E135)/365*100</f>
        <v>1.0520547945205481</v>
      </c>
      <c r="G135" s="28">
        <f t="shared" si="8"/>
        <v>121430.46575342465</v>
      </c>
      <c r="H135" s="7">
        <f>SUM($C$3:C135)</f>
        <v>1150</v>
      </c>
      <c r="I135" s="28">
        <f t="shared" si="9"/>
        <v>0</v>
      </c>
      <c r="J135" s="28">
        <f t="shared" si="10"/>
        <v>121430.46575342465</v>
      </c>
      <c r="K135" s="24">
        <f t="shared" si="11"/>
        <v>108854.8878876298</v>
      </c>
    </row>
    <row r="136" spans="2:11" x14ac:dyDescent="0.25">
      <c r="B136" s="36">
        <v>43434</v>
      </c>
      <c r="C136" s="23">
        <v>90</v>
      </c>
      <c r="D136" s="6">
        <f>VLOOKUP(B136,Тикер!C134:E895,3,FALSE)</f>
        <v>100.41</v>
      </c>
      <c r="E136" s="34">
        <f>IF(_xlfn.MAXIFS(Сделки_raw!$A$503:$A$509,Сделки_raw!$A$503:$A$509,"&lt;="&amp;Сводная!B136)=0, "12.10.2017",_xlfn.MAXIFS(Сделки_raw!$A$503:$A$509,Сделки_raw!$A$503:$A$509,"&lt;="&amp;Сводная!B136))</f>
        <v>43385</v>
      </c>
      <c r="F136" s="7">
        <f>Купон!$C$3*(B136-E136)/365*100</f>
        <v>1.0739726027397261</v>
      </c>
      <c r="G136" s="28">
        <f t="shared" si="8"/>
        <v>-91335.575342465745</v>
      </c>
      <c r="H136" s="7">
        <f>SUM($C$3:C136)</f>
        <v>1240</v>
      </c>
      <c r="I136" s="28">
        <f t="shared" si="9"/>
        <v>0</v>
      </c>
      <c r="J136" s="28">
        <f t="shared" si="10"/>
        <v>-91335.575342465745</v>
      </c>
      <c r="K136" s="24">
        <f t="shared" si="11"/>
        <v>-81854.960043948318</v>
      </c>
    </row>
    <row r="137" spans="2:11" x14ac:dyDescent="0.25">
      <c r="B137" s="36">
        <v>43438</v>
      </c>
      <c r="C137" s="23">
        <v>-1190</v>
      </c>
      <c r="D137" s="6">
        <f>VLOOKUP(B137,Тикер!C135:E896,3,FALSE)</f>
        <v>100.28</v>
      </c>
      <c r="E137" s="34">
        <f>IF(_xlfn.MAXIFS(Сделки_raw!$A$503:$A$509,Сделки_raw!$A$503:$A$509,"&lt;="&amp;Сводная!B137)=0, "12.10.2017",_xlfn.MAXIFS(Сделки_raw!$A$503:$A$509,Сделки_raw!$A$503:$A$509,"&lt;="&amp;Сводная!B137))</f>
        <v>43385</v>
      </c>
      <c r="F137" s="7">
        <f>Купон!$C$3*(B137-E137)/365*100</f>
        <v>1.1616438356164385</v>
      </c>
      <c r="G137" s="28">
        <f t="shared" si="8"/>
        <v>1207155.5616438354</v>
      </c>
      <c r="H137" s="7">
        <f>SUM($C$3:C137)</f>
        <v>50</v>
      </c>
      <c r="I137" s="28">
        <f t="shared" si="9"/>
        <v>0</v>
      </c>
      <c r="J137" s="28">
        <f t="shared" si="10"/>
        <v>1207155.5616438354</v>
      </c>
      <c r="K137" s="24">
        <f t="shared" si="11"/>
        <v>1080705.3549301533</v>
      </c>
    </row>
    <row r="138" spans="2:11" x14ac:dyDescent="0.25">
      <c r="B138" s="36">
        <v>43440</v>
      </c>
      <c r="C138" s="23">
        <v>190</v>
      </c>
      <c r="D138" s="6">
        <f>VLOOKUP(B138,Тикер!C136:E897,3,FALSE)</f>
        <v>99.91</v>
      </c>
      <c r="E138" s="34">
        <f>IF(_xlfn.MAXIFS(Сделки_raw!$A$503:$A$509,Сделки_raw!$A$503:$A$509,"&lt;="&amp;Сводная!B138)=0, "12.10.2017",_xlfn.MAXIFS(Сделки_raw!$A$503:$A$509,Сделки_raw!$A$503:$A$509,"&lt;="&amp;Сводная!B138))</f>
        <v>43385</v>
      </c>
      <c r="F138" s="7">
        <f>Купон!$C$3*(B138-E138)/365*100</f>
        <v>1.2054794520547945</v>
      </c>
      <c r="G138" s="28">
        <f t="shared" si="8"/>
        <v>-192119.41095890407</v>
      </c>
      <c r="H138" s="7">
        <f>SUM($C$3:C138)</f>
        <v>240</v>
      </c>
      <c r="I138" s="28">
        <f t="shared" si="9"/>
        <v>0</v>
      </c>
      <c r="J138" s="28">
        <f t="shared" si="10"/>
        <v>-192119.41095890407</v>
      </c>
      <c r="K138" s="24">
        <f t="shared" si="11"/>
        <v>-171903.54234609538</v>
      </c>
    </row>
    <row r="139" spans="2:11" x14ac:dyDescent="0.25">
      <c r="B139" s="36">
        <v>43441</v>
      </c>
      <c r="C139" s="23">
        <v>570</v>
      </c>
      <c r="D139" s="6">
        <f>VLOOKUP(B139,Тикер!C137:E898,3,FALSE)</f>
        <v>99.8</v>
      </c>
      <c r="E139" s="34">
        <f>IF(_xlfn.MAXIFS(Сделки_raw!$A$503:$A$509,Сделки_raw!$A$503:$A$509,"&lt;="&amp;Сводная!B139)=0, "12.10.2017",_xlfn.MAXIFS(Сделки_raw!$A$503:$A$509,Сделки_raw!$A$503:$A$509,"&lt;="&amp;Сводная!B139))</f>
        <v>43385</v>
      </c>
      <c r="F139" s="7">
        <f>Купон!$C$3*(B139-E139)/365*100</f>
        <v>1.2273972602739727</v>
      </c>
      <c r="G139" s="28">
        <f t="shared" si="8"/>
        <v>-575856.16438356158</v>
      </c>
      <c r="H139" s="7">
        <f>SUM($C$3:C139)</f>
        <v>810</v>
      </c>
      <c r="I139" s="28">
        <f t="shared" si="9"/>
        <v>0</v>
      </c>
      <c r="J139" s="28">
        <f t="shared" si="10"/>
        <v>-575856.16438356158</v>
      </c>
      <c r="K139" s="24">
        <f t="shared" si="11"/>
        <v>-515124.68011479918</v>
      </c>
    </row>
    <row r="140" spans="2:11" x14ac:dyDescent="0.25">
      <c r="B140" s="36">
        <v>43445</v>
      </c>
      <c r="C140" s="23">
        <v>100</v>
      </c>
      <c r="D140" s="6">
        <f>VLOOKUP(B140,Тикер!C138:E899,3,FALSE)</f>
        <v>100.03</v>
      </c>
      <c r="E140" s="34">
        <f>IF(_xlfn.MAXIFS(Сделки_raw!$A$503:$A$509,Сделки_raw!$A$503:$A$509,"&lt;="&amp;Сводная!B140)=0, "12.10.2017",_xlfn.MAXIFS(Сделки_raw!$A$503:$A$509,Сделки_raw!$A$503:$A$509,"&lt;="&amp;Сводная!B140))</f>
        <v>43385</v>
      </c>
      <c r="F140" s="7">
        <f>Купон!$C$3*(B140-E140)/365*100</f>
        <v>1.3150684931506849</v>
      </c>
      <c r="G140" s="28">
        <f t="shared" si="8"/>
        <v>-101345.06849315068</v>
      </c>
      <c r="H140" s="7">
        <f>SUM($C$3:C140)</f>
        <v>910</v>
      </c>
      <c r="I140" s="28">
        <f t="shared" si="9"/>
        <v>0</v>
      </c>
      <c r="J140" s="28">
        <f t="shared" si="10"/>
        <v>-101345.06849315068</v>
      </c>
      <c r="K140" s="24">
        <f t="shared" si="11"/>
        <v>-90560.745702531407</v>
      </c>
    </row>
    <row r="141" spans="2:11" x14ac:dyDescent="0.25">
      <c r="B141" s="36">
        <v>43448</v>
      </c>
      <c r="C141" s="23">
        <v>-310</v>
      </c>
      <c r="D141" s="6">
        <f>VLOOKUP(B141,Тикер!C139:E900,3,FALSE)</f>
        <v>99.9</v>
      </c>
      <c r="E141" s="34">
        <f>IF(_xlfn.MAXIFS(Сделки_raw!$A$503:$A$509,Сделки_raw!$A$503:$A$509,"&lt;="&amp;Сводная!B141)=0, "12.10.2017",_xlfn.MAXIFS(Сделки_raw!$A$503:$A$509,Сделки_raw!$A$503:$A$509,"&lt;="&amp;Сводная!B141))</f>
        <v>43385</v>
      </c>
      <c r="F141" s="7">
        <f>Купон!$C$3*(B141-E141)/365*100</f>
        <v>1.3808219178082191</v>
      </c>
      <c r="G141" s="28">
        <f t="shared" si="8"/>
        <v>313970.54794520547</v>
      </c>
      <c r="H141" s="7">
        <f>SUM($C$3:C141)</f>
        <v>600</v>
      </c>
      <c r="I141" s="28">
        <f t="shared" si="9"/>
        <v>0</v>
      </c>
      <c r="J141" s="28">
        <f t="shared" si="10"/>
        <v>313970.54794520547</v>
      </c>
      <c r="K141" s="24">
        <f t="shared" si="11"/>
        <v>280337.08567263745</v>
      </c>
    </row>
    <row r="142" spans="2:11" x14ac:dyDescent="0.25">
      <c r="B142" s="36">
        <v>43452</v>
      </c>
      <c r="C142" s="23">
        <v>580</v>
      </c>
      <c r="D142" s="6">
        <f>VLOOKUP(B142,Тикер!C140:E901,3,FALSE)</f>
        <v>99.89</v>
      </c>
      <c r="E142" s="34">
        <f>IF(_xlfn.MAXIFS(Сделки_raw!$A$503:$A$509,Сделки_raw!$A$503:$A$509,"&lt;="&amp;Сводная!B142)=0, "12.10.2017",_xlfn.MAXIFS(Сделки_raw!$A$503:$A$509,Сделки_raw!$A$503:$A$509,"&lt;="&amp;Сводная!B142))</f>
        <v>43385</v>
      </c>
      <c r="F142" s="7">
        <f>Купон!$C$3*(B142-E142)/365*100</f>
        <v>1.4684931506849317</v>
      </c>
      <c r="G142" s="28">
        <f t="shared" si="8"/>
        <v>-587879.26027397264</v>
      </c>
      <c r="H142" s="7">
        <f>SUM($C$3:C142)</f>
        <v>1180</v>
      </c>
      <c r="I142" s="28">
        <f t="shared" si="9"/>
        <v>0</v>
      </c>
      <c r="J142" s="28">
        <f t="shared" si="10"/>
        <v>-587879.26027397264</v>
      </c>
      <c r="K142" s="24">
        <f t="shared" si="11"/>
        <v>-524347.03201094503</v>
      </c>
    </row>
    <row r="143" spans="2:11" x14ac:dyDescent="0.25">
      <c r="B143" s="36">
        <v>43453</v>
      </c>
      <c r="C143" s="23">
        <v>720</v>
      </c>
      <c r="D143" s="6">
        <f>VLOOKUP(B143,Тикер!C141:E902,3,FALSE)</f>
        <v>99.98</v>
      </c>
      <c r="E143" s="34">
        <f>IF(_xlfn.MAXIFS(Сделки_raw!$A$503:$A$509,Сделки_raw!$A$503:$A$509,"&lt;="&amp;Сводная!B143)=0, "12.10.2017",_xlfn.MAXIFS(Сделки_raw!$A$503:$A$509,Сделки_raw!$A$503:$A$509,"&lt;="&amp;Сводная!B143))</f>
        <v>43385</v>
      </c>
      <c r="F143" s="7">
        <f>Купон!$C$3*(B143-E143)/365*100</f>
        <v>1.4904109589041097</v>
      </c>
      <c r="G143" s="28">
        <f t="shared" si="8"/>
        <v>-730586.95890410966</v>
      </c>
      <c r="H143" s="7">
        <f>SUM($C$3:C143)</f>
        <v>1900</v>
      </c>
      <c r="I143" s="28">
        <f t="shared" si="9"/>
        <v>0</v>
      </c>
      <c r="J143" s="28">
        <f t="shared" si="10"/>
        <v>-730586.95890410966</v>
      </c>
      <c r="K143" s="24">
        <f t="shared" si="11"/>
        <v>-651459.39063845749</v>
      </c>
    </row>
    <row r="144" spans="2:11" x14ac:dyDescent="0.25">
      <c r="B144" s="36">
        <v>43455</v>
      </c>
      <c r="C144" s="23">
        <v>-230</v>
      </c>
      <c r="D144" s="6">
        <f>VLOOKUP(B144,Тикер!C142:E903,3,FALSE)</f>
        <v>100</v>
      </c>
      <c r="E144" s="34">
        <f>IF(_xlfn.MAXIFS(Сделки_raw!$A$503:$A$509,Сделки_raw!$A$503:$A$509,"&lt;="&amp;Сводная!B144)=0, "12.10.2017",_xlfn.MAXIFS(Сделки_raw!$A$503:$A$509,Сделки_raw!$A$503:$A$509,"&lt;="&amp;Сводная!B144))</f>
        <v>43385</v>
      </c>
      <c r="F144" s="7">
        <f>Купон!$C$3*(B144-E144)/365*100</f>
        <v>1.5342465753424659</v>
      </c>
      <c r="G144" s="28">
        <f t="shared" si="8"/>
        <v>233528.76712328769</v>
      </c>
      <c r="H144" s="7">
        <f>SUM($C$3:C144)</f>
        <v>1670</v>
      </c>
      <c r="I144" s="28">
        <f t="shared" si="9"/>
        <v>0</v>
      </c>
      <c r="J144" s="28">
        <f t="shared" si="10"/>
        <v>233528.76712328769</v>
      </c>
      <c r="K144" s="24">
        <f t="shared" si="11"/>
        <v>208125.51976288549</v>
      </c>
    </row>
    <row r="145" spans="2:11" x14ac:dyDescent="0.25">
      <c r="B145" s="36">
        <v>43460</v>
      </c>
      <c r="C145" s="23">
        <v>-1560</v>
      </c>
      <c r="D145" s="6">
        <f>VLOOKUP(B145,Тикер!C143:E904,3,FALSE)</f>
        <v>100.25</v>
      </c>
      <c r="E145" s="34">
        <f>IF(_xlfn.MAXIFS(Сделки_raw!$A$503:$A$509,Сделки_raw!$A$503:$A$509,"&lt;="&amp;Сводная!B145)=0, "12.10.2017",_xlfn.MAXIFS(Сделки_raw!$A$503:$A$509,Сделки_raw!$A$503:$A$509,"&lt;="&amp;Сводная!B145))</f>
        <v>43385</v>
      </c>
      <c r="F145" s="7">
        <f>Купон!$C$3*(B145-E145)/365*100</f>
        <v>1.6438356164383561</v>
      </c>
      <c r="G145" s="28">
        <f t="shared" si="8"/>
        <v>1589543.8356164384</v>
      </c>
      <c r="H145" s="7">
        <f>SUM($C$3:C145)</f>
        <v>110</v>
      </c>
      <c r="I145" s="28">
        <f t="shared" si="9"/>
        <v>0</v>
      </c>
      <c r="J145" s="28">
        <f t="shared" si="10"/>
        <v>1589543.8356164384</v>
      </c>
      <c r="K145" s="24">
        <f t="shared" si="11"/>
        <v>1414755.0335761465</v>
      </c>
    </row>
    <row r="146" spans="2:11" x14ac:dyDescent="0.25">
      <c r="B146" s="36">
        <v>43468</v>
      </c>
      <c r="C146" s="23">
        <v>250</v>
      </c>
      <c r="D146" s="6">
        <f>VLOOKUP(B146,Тикер!C144:E905,3,FALSE)</f>
        <v>100.4</v>
      </c>
      <c r="E146" s="34">
        <f>IF(_xlfn.MAXIFS(Сделки_raw!$A$503:$A$509,Сделки_raw!$A$503:$A$509,"&lt;="&amp;Сводная!B146)=0, "12.10.2017",_xlfn.MAXIFS(Сделки_raw!$A$503:$A$509,Сделки_raw!$A$503:$A$509,"&lt;="&amp;Сводная!B146))</f>
        <v>43385</v>
      </c>
      <c r="F146" s="7">
        <f>Купон!$C$3*(B146-E146)/365*100</f>
        <v>1.8191780821917809</v>
      </c>
      <c r="G146" s="28">
        <f t="shared" si="8"/>
        <v>-255547.94520547942</v>
      </c>
      <c r="H146" s="7">
        <f>SUM($C$3:C146)</f>
        <v>360</v>
      </c>
      <c r="I146" s="28">
        <f t="shared" si="9"/>
        <v>0</v>
      </c>
      <c r="J146" s="28">
        <f t="shared" si="10"/>
        <v>-255547.94520547942</v>
      </c>
      <c r="K146" s="24">
        <f t="shared" si="11"/>
        <v>-226965.15946423556</v>
      </c>
    </row>
    <row r="147" spans="2:11" x14ac:dyDescent="0.25">
      <c r="B147" s="36">
        <v>43474</v>
      </c>
      <c r="C147" s="23">
        <v>50</v>
      </c>
      <c r="D147" s="6">
        <f>VLOOKUP(B147,Тикер!C145:E906,3,FALSE)</f>
        <v>100.15</v>
      </c>
      <c r="E147" s="34">
        <f>IF(_xlfn.MAXIFS(Сделки_raw!$A$503:$A$509,Сделки_raw!$A$503:$A$509,"&lt;="&amp;Сводная!B147)=0, "12.10.2017",_xlfn.MAXIFS(Сделки_raw!$A$503:$A$509,Сделки_raw!$A$503:$A$509,"&lt;="&amp;Сводная!B147))</f>
        <v>43385</v>
      </c>
      <c r="F147" s="7">
        <f>Купон!$C$3*(B147-E147)/365*100</f>
        <v>1.9506849315068493</v>
      </c>
      <c r="G147" s="28">
        <f t="shared" si="8"/>
        <v>-51050.342465753434</v>
      </c>
      <c r="H147" s="7">
        <f>SUM($C$3:C147)</f>
        <v>410</v>
      </c>
      <c r="I147" s="28">
        <f t="shared" si="9"/>
        <v>0</v>
      </c>
      <c r="J147" s="28">
        <f t="shared" si="10"/>
        <v>-51050.342465753434</v>
      </c>
      <c r="K147" s="24">
        <f t="shared" si="11"/>
        <v>-45268.281693572309</v>
      </c>
    </row>
    <row r="148" spans="2:11" x14ac:dyDescent="0.25">
      <c r="B148" s="36">
        <v>43476</v>
      </c>
      <c r="C148" s="23">
        <v>-110</v>
      </c>
      <c r="D148" s="6">
        <f>VLOOKUP(B148,Тикер!C146:E907,3,FALSE)</f>
        <v>100.3</v>
      </c>
      <c r="E148" s="34">
        <f>IF(_xlfn.MAXIFS(Сделки_raw!$A$503:$A$509,Сделки_raw!$A$503:$A$509,"&lt;="&amp;Сводная!B148)=0, "12.10.2017",_xlfn.MAXIFS(Сделки_raw!$A$503:$A$509,Сделки_raw!$A$503:$A$509,"&lt;="&amp;Сводная!B148))</f>
        <v>43385</v>
      </c>
      <c r="F148" s="7">
        <f>Купон!$C$3*(B148-E148)/365*100</f>
        <v>1.9945205479452055</v>
      </c>
      <c r="G148" s="28">
        <f t="shared" si="8"/>
        <v>112523.97260273971</v>
      </c>
      <c r="H148" s="7">
        <f>SUM($C$3:C148)</f>
        <v>300</v>
      </c>
      <c r="I148" s="28">
        <f t="shared" si="9"/>
        <v>0</v>
      </c>
      <c r="J148" s="28">
        <f t="shared" si="10"/>
        <v>112523.97260273971</v>
      </c>
      <c r="K148" s="24">
        <f t="shared" si="11"/>
        <v>99726.349541903997</v>
      </c>
    </row>
    <row r="149" spans="2:11" x14ac:dyDescent="0.25">
      <c r="B149" s="36">
        <v>43479</v>
      </c>
      <c r="C149" s="23">
        <v>230</v>
      </c>
      <c r="D149" s="6">
        <f>VLOOKUP(B149,Тикер!C147:E908,3,FALSE)</f>
        <v>100.2</v>
      </c>
      <c r="E149" s="34">
        <f>IF(_xlfn.MAXIFS(Сделки_raw!$A$503:$A$509,Сделки_raw!$A$503:$A$509,"&lt;="&amp;Сводная!B149)=0, "12.10.2017",_xlfn.MAXIFS(Сделки_raw!$A$503:$A$509,Сделки_raw!$A$503:$A$509,"&lt;="&amp;Сводная!B149))</f>
        <v>43385</v>
      </c>
      <c r="F149" s="7">
        <f>Купон!$C$3*(B149-E149)/365*100</f>
        <v>2.0602739726027401</v>
      </c>
      <c r="G149" s="28">
        <f t="shared" si="8"/>
        <v>-235198.63013698629</v>
      </c>
      <c r="H149" s="7">
        <f>SUM($C$3:C149)</f>
        <v>530</v>
      </c>
      <c r="I149" s="28">
        <f t="shared" si="9"/>
        <v>0</v>
      </c>
      <c r="J149" s="28">
        <f t="shared" si="10"/>
        <v>-235198.63013698629</v>
      </c>
      <c r="K149" s="24">
        <f t="shared" si="11"/>
        <v>-208283.04948129036</v>
      </c>
    </row>
    <row r="150" spans="2:11" x14ac:dyDescent="0.25">
      <c r="B150" s="36">
        <v>43480</v>
      </c>
      <c r="C150" s="23">
        <v>-270</v>
      </c>
      <c r="D150" s="6">
        <f>VLOOKUP(B150,Тикер!C148:E909,3,FALSE)</f>
        <v>100.2</v>
      </c>
      <c r="E150" s="34">
        <f>IF(_xlfn.MAXIFS(Сделки_raw!$A$503:$A$509,Сделки_raw!$A$503:$A$509,"&lt;="&amp;Сводная!B150)=0, "12.10.2017",_xlfn.MAXIFS(Сделки_raw!$A$503:$A$509,Сделки_raw!$A$503:$A$509,"&lt;="&amp;Сводная!B150))</f>
        <v>43385</v>
      </c>
      <c r="F150" s="7">
        <f>Купон!$C$3*(B150-E150)/365*100</f>
        <v>2.0821917808219177</v>
      </c>
      <c r="G150" s="28">
        <f t="shared" si="8"/>
        <v>276161.91780821921</v>
      </c>
      <c r="H150" s="7">
        <f>SUM($C$3:C150)</f>
        <v>260</v>
      </c>
      <c r="I150" s="28">
        <f t="shared" si="9"/>
        <v>0</v>
      </c>
      <c r="J150" s="28">
        <f t="shared" si="10"/>
        <v>276161.91780821921</v>
      </c>
      <c r="K150" s="24">
        <f t="shared" si="11"/>
        <v>244493.70825553301</v>
      </c>
    </row>
    <row r="151" spans="2:11" x14ac:dyDescent="0.25">
      <c r="B151" s="36">
        <v>43481</v>
      </c>
      <c r="C151" s="23">
        <v>910</v>
      </c>
      <c r="D151" s="6">
        <f>VLOOKUP(B151,Тикер!C149:E910,3,FALSE)</f>
        <v>100.2</v>
      </c>
      <c r="E151" s="34">
        <f>IF(_xlfn.MAXIFS(Сделки_raw!$A$503:$A$509,Сделки_raw!$A$503:$A$509,"&lt;="&amp;Сводная!B151)=0, "12.10.2017",_xlfn.MAXIFS(Сделки_raw!$A$503:$A$509,Сделки_raw!$A$503:$A$509,"&lt;="&amp;Сводная!B151))</f>
        <v>43385</v>
      </c>
      <c r="F151" s="7">
        <f>Купон!$C$3*(B151-E151)/365*100</f>
        <v>2.1041095890410961</v>
      </c>
      <c r="G151" s="28">
        <f t="shared" si="8"/>
        <v>-930967.39726027392</v>
      </c>
      <c r="H151" s="7">
        <f>SUM($C$3:C151)</f>
        <v>1170</v>
      </c>
      <c r="I151" s="28">
        <f t="shared" si="9"/>
        <v>0</v>
      </c>
      <c r="J151" s="28">
        <f t="shared" si="10"/>
        <v>-930967.39726027392</v>
      </c>
      <c r="K151" s="24">
        <f t="shared" si="11"/>
        <v>-823992.2512377071</v>
      </c>
    </row>
    <row r="152" spans="2:11" x14ac:dyDescent="0.25">
      <c r="B152" s="36">
        <v>43482</v>
      </c>
      <c r="C152" s="23">
        <v>-1080</v>
      </c>
      <c r="D152" s="6">
        <f>VLOOKUP(B152,Тикер!C150:E911,3,FALSE)</f>
        <v>100.3</v>
      </c>
      <c r="E152" s="34">
        <f>IF(_xlfn.MAXIFS(Сделки_raw!$A$503:$A$509,Сделки_raw!$A$503:$A$509,"&lt;="&amp;Сводная!B152)=0, "12.10.2017",_xlfn.MAXIFS(Сделки_raw!$A$503:$A$509,Сделки_raw!$A$503:$A$509,"&lt;="&amp;Сводная!B152))</f>
        <v>43385</v>
      </c>
      <c r="F152" s="7">
        <f>Купон!$C$3*(B152-E152)/365*100</f>
        <v>2.1260273972602737</v>
      </c>
      <c r="G152" s="28">
        <f t="shared" si="8"/>
        <v>1106201.0958904109</v>
      </c>
      <c r="H152" s="7">
        <f>SUM($C$3:C152)</f>
        <v>90</v>
      </c>
      <c r="I152" s="28">
        <f t="shared" si="9"/>
        <v>0</v>
      </c>
      <c r="J152" s="28">
        <f t="shared" si="10"/>
        <v>1106201.0958904109</v>
      </c>
      <c r="K152" s="24">
        <f t="shared" si="11"/>
        <v>978830.51011783176</v>
      </c>
    </row>
    <row r="153" spans="2:11" x14ac:dyDescent="0.25">
      <c r="B153" s="36">
        <v>43483</v>
      </c>
      <c r="C153" s="23">
        <v>370</v>
      </c>
      <c r="D153" s="6">
        <f>VLOOKUP(B153,Тикер!C151:E912,3,FALSE)</f>
        <v>100.2</v>
      </c>
      <c r="E153" s="34">
        <f>IF(_xlfn.MAXIFS(Сделки_raw!$A$503:$A$509,Сделки_raw!$A$503:$A$509,"&lt;="&amp;Сводная!B153)=0, "12.10.2017",_xlfn.MAXIFS(Сделки_raw!$A$503:$A$509,Сделки_raw!$A$503:$A$509,"&lt;="&amp;Сводная!B153))</f>
        <v>43385</v>
      </c>
      <c r="F153" s="7">
        <f>Купон!$C$3*(B153-E153)/365*100</f>
        <v>2.1479452054794521</v>
      </c>
      <c r="G153" s="28">
        <f t="shared" si="8"/>
        <v>-378687.39726027392</v>
      </c>
      <c r="H153" s="7">
        <f>SUM($C$3:C153)</f>
        <v>460</v>
      </c>
      <c r="I153" s="28">
        <f t="shared" si="9"/>
        <v>0</v>
      </c>
      <c r="J153" s="28">
        <f t="shared" si="10"/>
        <v>-378687.39726027392</v>
      </c>
      <c r="K153" s="24">
        <f t="shared" si="11"/>
        <v>-334995.53874281741</v>
      </c>
    </row>
    <row r="154" spans="2:11" x14ac:dyDescent="0.25">
      <c r="B154" s="36">
        <v>43486</v>
      </c>
      <c r="C154" s="23">
        <v>50</v>
      </c>
      <c r="D154" s="6">
        <f>VLOOKUP(B154,Тикер!C152:E913,3,FALSE)</f>
        <v>100.2</v>
      </c>
      <c r="E154" s="34">
        <f>IF(_xlfn.MAXIFS(Сделки_raw!$A$503:$A$509,Сделки_raw!$A$503:$A$509,"&lt;="&amp;Сводная!B154)=0, "12.10.2017",_xlfn.MAXIFS(Сделки_raw!$A$503:$A$509,Сделки_raw!$A$503:$A$509,"&lt;="&amp;Сводная!B154))</f>
        <v>43385</v>
      </c>
      <c r="F154" s="7">
        <f>Купон!$C$3*(B154-E154)/365*100</f>
        <v>2.2136986301369865</v>
      </c>
      <c r="G154" s="28">
        <f t="shared" si="8"/>
        <v>-51206.849315068495</v>
      </c>
      <c r="H154" s="7">
        <f>SUM($C$3:C154)</f>
        <v>510</v>
      </c>
      <c r="I154" s="28">
        <f t="shared" si="9"/>
        <v>0</v>
      </c>
      <c r="J154" s="28">
        <f t="shared" si="10"/>
        <v>-51206.849315068495</v>
      </c>
      <c r="K154" s="24">
        <f t="shared" si="11"/>
        <v>-45262.70453899377</v>
      </c>
    </row>
    <row r="155" spans="2:11" x14ac:dyDescent="0.25">
      <c r="B155" s="36">
        <v>43489</v>
      </c>
      <c r="C155" s="23">
        <v>540</v>
      </c>
      <c r="D155" s="6">
        <f>VLOOKUP(B155,Тикер!C153:E914,3,FALSE)</f>
        <v>99.94</v>
      </c>
      <c r="E155" s="34">
        <f>IF(_xlfn.MAXIFS(Сделки_raw!$A$503:$A$509,Сделки_raw!$A$503:$A$509,"&lt;="&amp;Сводная!B155)=0, "12.10.2017",_xlfn.MAXIFS(Сделки_raw!$A$503:$A$509,Сделки_raw!$A$503:$A$509,"&lt;="&amp;Сводная!B155))</f>
        <v>43385</v>
      </c>
      <c r="F155" s="7">
        <f>Купон!$C$3*(B155-E155)/365*100</f>
        <v>2.2794520547945205</v>
      </c>
      <c r="G155" s="28">
        <f t="shared" si="8"/>
        <v>-551985.04109589045</v>
      </c>
      <c r="H155" s="7">
        <f>SUM($C$3:C155)</f>
        <v>1050</v>
      </c>
      <c r="I155" s="28">
        <f t="shared" si="9"/>
        <v>0</v>
      </c>
      <c r="J155" s="28">
        <f t="shared" si="10"/>
        <v>-551985.04109589045</v>
      </c>
      <c r="K155" s="24">
        <f t="shared" si="11"/>
        <v>-487521.78557240759</v>
      </c>
    </row>
    <row r="156" spans="2:11" x14ac:dyDescent="0.25">
      <c r="B156" s="36">
        <v>43490</v>
      </c>
      <c r="C156" s="23">
        <v>-160</v>
      </c>
      <c r="D156" s="6">
        <f>VLOOKUP(B156,Тикер!C154:E915,3,FALSE)</f>
        <v>99.91</v>
      </c>
      <c r="E156" s="34">
        <f>IF(_xlfn.MAXIFS(Сделки_raw!$A$503:$A$509,Сделки_raw!$A$503:$A$509,"&lt;="&amp;Сводная!B156)=0, "12.10.2017",_xlfn.MAXIFS(Сделки_raw!$A$503:$A$509,Сделки_raw!$A$503:$A$509,"&lt;="&amp;Сводная!B156))</f>
        <v>43385</v>
      </c>
      <c r="F156" s="7">
        <f>Купон!$C$3*(B156-E156)/365*100</f>
        <v>2.3013698630136985</v>
      </c>
      <c r="G156" s="28">
        <f t="shared" si="8"/>
        <v>163538.19178082192</v>
      </c>
      <c r="H156" s="7">
        <f>SUM($C$3:C156)</f>
        <v>890</v>
      </c>
      <c r="I156" s="28">
        <f t="shared" si="9"/>
        <v>0</v>
      </c>
      <c r="J156" s="28">
        <f t="shared" si="10"/>
        <v>163538.19178082192</v>
      </c>
      <c r="K156" s="24">
        <f t="shared" si="11"/>
        <v>144401.15552053243</v>
      </c>
    </row>
    <row r="157" spans="2:11" x14ac:dyDescent="0.25">
      <c r="B157" s="36">
        <v>43494</v>
      </c>
      <c r="C157" s="23">
        <v>-310</v>
      </c>
      <c r="D157" s="6">
        <f>VLOOKUP(B157,Тикер!C155:E916,3,FALSE)</f>
        <v>99.99</v>
      </c>
      <c r="E157" s="34">
        <f>IF(_xlfn.MAXIFS(Сделки_raw!$A$503:$A$509,Сделки_raw!$A$503:$A$509,"&lt;="&amp;Сводная!B157)=0, "12.10.2017",_xlfn.MAXIFS(Сделки_raw!$A$503:$A$509,Сделки_raw!$A$503:$A$509,"&lt;="&amp;Сводная!B157))</f>
        <v>43385</v>
      </c>
      <c r="F157" s="7">
        <f>Купон!$C$3*(B157-E157)/365*100</f>
        <v>2.3890410958904109</v>
      </c>
      <c r="G157" s="28">
        <f t="shared" si="8"/>
        <v>317375.02739726024</v>
      </c>
      <c r="H157" s="7">
        <f>SUM($C$3:C157)</f>
        <v>580</v>
      </c>
      <c r="I157" s="28">
        <f t="shared" si="9"/>
        <v>0</v>
      </c>
      <c r="J157" s="28">
        <f t="shared" si="10"/>
        <v>317375.02739726024</v>
      </c>
      <c r="K157" s="24">
        <f t="shared" si="11"/>
        <v>279938.90544644598</v>
      </c>
    </row>
    <row r="158" spans="2:11" x14ac:dyDescent="0.25">
      <c r="B158" s="36">
        <v>43497</v>
      </c>
      <c r="C158" s="23">
        <v>-460</v>
      </c>
      <c r="D158" s="6">
        <f>VLOOKUP(B158,Тикер!C156:E917,3,FALSE)</f>
        <v>100</v>
      </c>
      <c r="E158" s="34">
        <f>IF(_xlfn.MAXIFS(Сделки_raw!$A$503:$A$509,Сделки_raw!$A$503:$A$509,"&lt;="&amp;Сводная!B158)=0, "12.10.2017",_xlfn.MAXIFS(Сделки_raw!$A$503:$A$509,Сделки_raw!$A$503:$A$509,"&lt;="&amp;Сводная!B158))</f>
        <v>43385</v>
      </c>
      <c r="F158" s="7">
        <f>Купон!$C$3*(B158-E158)/365*100</f>
        <v>2.4547945205479453</v>
      </c>
      <c r="G158" s="28">
        <f t="shared" si="8"/>
        <v>471292.05479452055</v>
      </c>
      <c r="H158" s="7">
        <f>SUM($C$3:C158)</f>
        <v>120</v>
      </c>
      <c r="I158" s="28">
        <f t="shared" si="9"/>
        <v>0</v>
      </c>
      <c r="J158" s="28">
        <f t="shared" si="10"/>
        <v>471292.05479452055</v>
      </c>
      <c r="K158" s="24">
        <f t="shared" si="11"/>
        <v>415369.78430392954</v>
      </c>
    </row>
    <row r="159" spans="2:11" x14ac:dyDescent="0.25">
      <c r="B159" s="36">
        <v>43501</v>
      </c>
      <c r="C159" s="23">
        <v>560</v>
      </c>
      <c r="D159" s="6">
        <f>VLOOKUP(B159,Тикер!C157:E918,3,FALSE)</f>
        <v>99.91</v>
      </c>
      <c r="E159" s="34">
        <f>IF(_xlfn.MAXIFS(Сделки_raw!$A$503:$A$509,Сделки_raw!$A$503:$A$509,"&lt;="&amp;Сводная!B159)=0, "12.10.2017",_xlfn.MAXIFS(Сделки_raw!$A$503:$A$509,Сделки_raw!$A$503:$A$509,"&lt;="&amp;Сводная!B159))</f>
        <v>43385</v>
      </c>
      <c r="F159" s="7">
        <f>Купон!$C$3*(B159-E159)/365*100</f>
        <v>2.5424657534246573</v>
      </c>
      <c r="G159" s="28">
        <f t="shared" si="8"/>
        <v>-573733.80821917811</v>
      </c>
      <c r="H159" s="7">
        <f>SUM($C$3:C159)</f>
        <v>680</v>
      </c>
      <c r="I159" s="28">
        <f t="shared" si="9"/>
        <v>0</v>
      </c>
      <c r="J159" s="28">
        <f t="shared" si="10"/>
        <v>-573733.80821917811</v>
      </c>
      <c r="K159" s="24">
        <f t="shared" si="11"/>
        <v>-505119.64183910831</v>
      </c>
    </row>
    <row r="160" spans="2:11" x14ac:dyDescent="0.25">
      <c r="B160" s="36">
        <v>43503</v>
      </c>
      <c r="C160" s="23">
        <v>-500</v>
      </c>
      <c r="D160" s="6">
        <f>VLOOKUP(B160,Тикер!C158:E919,3,FALSE)</f>
        <v>100</v>
      </c>
      <c r="E160" s="34">
        <f>IF(_xlfn.MAXIFS(Сделки_raw!$A$503:$A$509,Сделки_raw!$A$503:$A$509,"&lt;="&amp;Сводная!B160)=0, "12.10.2017",_xlfn.MAXIFS(Сделки_raw!$A$503:$A$509,Сделки_raw!$A$503:$A$509,"&lt;="&amp;Сводная!B160))</f>
        <v>43385</v>
      </c>
      <c r="F160" s="7">
        <f>Купон!$C$3*(B160-E160)/365*100</f>
        <v>2.5863013698630137</v>
      </c>
      <c r="G160" s="28">
        <f t="shared" si="8"/>
        <v>512931.50684931502</v>
      </c>
      <c r="H160" s="7">
        <f>SUM($C$3:C160)</f>
        <v>180</v>
      </c>
      <c r="I160" s="28">
        <f t="shared" si="9"/>
        <v>0</v>
      </c>
      <c r="J160" s="28">
        <f t="shared" si="10"/>
        <v>512931.50684931502</v>
      </c>
      <c r="K160" s="24">
        <f t="shared" si="11"/>
        <v>451349.23093274381</v>
      </c>
    </row>
    <row r="161" spans="2:11" x14ac:dyDescent="0.25">
      <c r="B161" s="36">
        <v>43509</v>
      </c>
      <c r="C161" s="23">
        <v>450</v>
      </c>
      <c r="D161" s="6">
        <f>VLOOKUP(B161,Тикер!C159:E920,3,FALSE)</f>
        <v>99.99</v>
      </c>
      <c r="E161" s="34">
        <f>IF(_xlfn.MAXIFS(Сделки_raw!$A$503:$A$509,Сделки_raw!$A$503:$A$509,"&lt;="&amp;Сводная!B161)=0, "12.10.2017",_xlfn.MAXIFS(Сделки_raw!$A$503:$A$509,Сделки_raw!$A$503:$A$509,"&lt;="&amp;Сводная!B161))</f>
        <v>43385</v>
      </c>
      <c r="F161" s="7">
        <f>Купон!$C$3*(B161-E161)/365*100</f>
        <v>2.7178082191780821</v>
      </c>
      <c r="G161" s="28">
        <f t="shared" si="8"/>
        <v>-462185.13698630134</v>
      </c>
      <c r="H161" s="7">
        <f>SUM($C$3:C161)</f>
        <v>630</v>
      </c>
      <c r="I161" s="28">
        <f t="shared" si="9"/>
        <v>0</v>
      </c>
      <c r="J161" s="28">
        <f t="shared" si="10"/>
        <v>-462185.13698630134</v>
      </c>
      <c r="K161" s="24">
        <f t="shared" si="11"/>
        <v>-406048.44652062806</v>
      </c>
    </row>
    <row r="162" spans="2:11" x14ac:dyDescent="0.25">
      <c r="B162" s="36">
        <v>43511</v>
      </c>
      <c r="C162" s="23">
        <v>-480</v>
      </c>
      <c r="D162" s="6">
        <f>VLOOKUP(B162,Тикер!C160:E921,3,FALSE)</f>
        <v>100</v>
      </c>
      <c r="E162" s="34">
        <f>IF(_xlfn.MAXIFS(Сделки_raw!$A$503:$A$509,Сделки_raw!$A$503:$A$509,"&lt;="&amp;Сводная!B162)=0, "12.10.2017",_xlfn.MAXIFS(Сделки_raw!$A$503:$A$509,Сделки_raw!$A$503:$A$509,"&lt;="&amp;Сводная!B162))</f>
        <v>43385</v>
      </c>
      <c r="F162" s="7">
        <f>Купон!$C$3*(B162-E162)/365*100</f>
        <v>2.7616438356164381</v>
      </c>
      <c r="G162" s="28">
        <f t="shared" si="8"/>
        <v>493255.89041095891</v>
      </c>
      <c r="H162" s="7">
        <f>SUM($C$3:C162)</f>
        <v>150</v>
      </c>
      <c r="I162" s="28">
        <f t="shared" si="9"/>
        <v>0</v>
      </c>
      <c r="J162" s="28">
        <f t="shared" si="10"/>
        <v>493255.89041095891</v>
      </c>
      <c r="K162" s="24">
        <f t="shared" si="11"/>
        <v>433115.4481089082</v>
      </c>
    </row>
    <row r="163" spans="2:11" x14ac:dyDescent="0.25">
      <c r="B163" s="36">
        <v>43518</v>
      </c>
      <c r="C163" s="23">
        <v>570</v>
      </c>
      <c r="D163" s="6">
        <f>VLOOKUP(B163,Тикер!C161:E922,3,FALSE)</f>
        <v>100</v>
      </c>
      <c r="E163" s="34">
        <f>IF(_xlfn.MAXIFS(Сделки_raw!$A$503:$A$509,Сделки_raw!$A$503:$A$509,"&lt;="&amp;Сводная!B163)=0, "12.10.2017",_xlfn.MAXIFS(Сделки_raw!$A$503:$A$509,Сделки_raw!$A$503:$A$509,"&lt;="&amp;Сводная!B163))</f>
        <v>43385</v>
      </c>
      <c r="F163" s="7">
        <f>Купон!$C$3*(B163-E163)/365*100</f>
        <v>2.9150684931506849</v>
      </c>
      <c r="G163" s="28">
        <f t="shared" si="8"/>
        <v>-586615.89041095891</v>
      </c>
      <c r="H163" s="7">
        <f>SUM($C$3:C163)</f>
        <v>720</v>
      </c>
      <c r="I163" s="28">
        <f t="shared" si="9"/>
        <v>0</v>
      </c>
      <c r="J163" s="28">
        <f t="shared" si="10"/>
        <v>-586615.89041095891</v>
      </c>
      <c r="K163" s="24">
        <f t="shared" si="11"/>
        <v>-514136.60166831512</v>
      </c>
    </row>
    <row r="164" spans="2:11" x14ac:dyDescent="0.25">
      <c r="B164" s="36">
        <v>43525</v>
      </c>
      <c r="C164" s="23">
        <v>-510</v>
      </c>
      <c r="D164" s="6">
        <f>VLOOKUP(B164,Тикер!C162:E923,3,FALSE)</f>
        <v>100</v>
      </c>
      <c r="E164" s="34">
        <f>IF(_xlfn.MAXIFS(Сделки_raw!$A$503:$A$509,Сделки_raw!$A$503:$A$509,"&lt;="&amp;Сводная!B164)=0, "12.10.2017",_xlfn.MAXIFS(Сделки_raw!$A$503:$A$509,Сделки_raw!$A$503:$A$509,"&lt;="&amp;Сводная!B164))</f>
        <v>43385</v>
      </c>
      <c r="F164" s="7">
        <f>Купон!$C$3*(B164-E164)/365*100</f>
        <v>3.0684931506849318</v>
      </c>
      <c r="G164" s="28">
        <f t="shared" si="8"/>
        <v>525649.31506849313</v>
      </c>
      <c r="H164" s="7">
        <f>SUM($C$3:C164)</f>
        <v>210</v>
      </c>
      <c r="I164" s="28">
        <f t="shared" si="9"/>
        <v>0</v>
      </c>
      <c r="J164" s="28">
        <f t="shared" si="10"/>
        <v>525649.31506849313</v>
      </c>
      <c r="K164" s="24">
        <f t="shared" si="11"/>
        <v>459847.79464828159</v>
      </c>
    </row>
    <row r="165" spans="2:11" x14ac:dyDescent="0.25">
      <c r="B165" s="36">
        <v>43530</v>
      </c>
      <c r="C165" s="23">
        <v>650</v>
      </c>
      <c r="D165" s="6">
        <f>VLOOKUP(B165,Тикер!C163:E924,3,FALSE)</f>
        <v>99.98</v>
      </c>
      <c r="E165" s="34">
        <f>IF(_xlfn.MAXIFS(Сделки_raw!$A$503:$A$509,Сделки_raw!$A$503:$A$509,"&lt;="&amp;Сводная!B165)=0, "12.10.2017",_xlfn.MAXIFS(Сделки_raw!$A$503:$A$509,Сделки_raw!$A$503:$A$509,"&lt;="&amp;Сводная!B165))</f>
        <v>43385</v>
      </c>
      <c r="F165" s="7">
        <f>Купон!$C$3*(B165-E165)/365*100</f>
        <v>3.1780821917808217</v>
      </c>
      <c r="G165" s="28">
        <f t="shared" si="8"/>
        <v>-670527.53424657532</v>
      </c>
      <c r="H165" s="7">
        <f>SUM($C$3:C165)</f>
        <v>860</v>
      </c>
      <c r="I165" s="28">
        <f t="shared" si="9"/>
        <v>0</v>
      </c>
      <c r="J165" s="28">
        <f t="shared" si="10"/>
        <v>-670527.53424657532</v>
      </c>
      <c r="K165" s="24">
        <f t="shared" si="11"/>
        <v>-585812.19887774438</v>
      </c>
    </row>
    <row r="166" spans="2:11" x14ac:dyDescent="0.25">
      <c r="B166" s="36">
        <v>43531</v>
      </c>
      <c r="C166" s="23">
        <v>-410</v>
      </c>
      <c r="D166" s="6">
        <f>VLOOKUP(B166,Тикер!C164:E925,3,FALSE)</f>
        <v>99.99</v>
      </c>
      <c r="E166" s="34">
        <f>IF(_xlfn.MAXIFS(Сделки_raw!$A$503:$A$509,Сделки_raw!$A$503:$A$509,"&lt;="&amp;Сводная!B166)=0, "12.10.2017",_xlfn.MAXIFS(Сделки_raw!$A$503:$A$509,Сделки_raw!$A$503:$A$509,"&lt;="&amp;Сводная!B166))</f>
        <v>43385</v>
      </c>
      <c r="F166" s="7">
        <f>Купон!$C$3*(B166-E166)/365*100</f>
        <v>3.2</v>
      </c>
      <c r="G166" s="28">
        <f t="shared" si="8"/>
        <v>423079</v>
      </c>
      <c r="H166" s="7">
        <f>SUM($C$3:C166)</f>
        <v>450</v>
      </c>
      <c r="I166" s="28">
        <f t="shared" si="9"/>
        <v>0</v>
      </c>
      <c r="J166" s="28">
        <f t="shared" si="10"/>
        <v>423079</v>
      </c>
      <c r="K166" s="24">
        <f t="shared" si="11"/>
        <v>369528.57053932891</v>
      </c>
    </row>
    <row r="167" spans="2:11" x14ac:dyDescent="0.25">
      <c r="B167" s="36">
        <v>43538</v>
      </c>
      <c r="C167" s="23">
        <v>-350</v>
      </c>
      <c r="D167" s="6">
        <f>VLOOKUP(B167,Тикер!C165:E926,3,FALSE)</f>
        <v>100</v>
      </c>
      <c r="E167" s="34">
        <f>IF(_xlfn.MAXIFS(Сделки_raw!$A$503:$A$509,Сделки_raw!$A$503:$A$509,"&lt;="&amp;Сводная!B167)=0, "12.10.2017",_xlfn.MAXIFS(Сделки_raw!$A$503:$A$509,Сделки_raw!$A$503:$A$509,"&lt;="&amp;Сводная!B167))</f>
        <v>43385</v>
      </c>
      <c r="F167" s="7">
        <f>Купон!$C$3*(B167-E167)/365*100</f>
        <v>3.3534246575342466</v>
      </c>
      <c r="G167" s="28">
        <f t="shared" si="8"/>
        <v>361736.98630136985</v>
      </c>
      <c r="H167" s="7">
        <f>SUM($C$3:C167)</f>
        <v>100</v>
      </c>
      <c r="I167" s="28">
        <f t="shared" si="9"/>
        <v>0</v>
      </c>
      <c r="J167" s="28">
        <f t="shared" si="10"/>
        <v>361736.98630136985</v>
      </c>
      <c r="K167" s="24">
        <f t="shared" si="11"/>
        <v>315364.47860408976</v>
      </c>
    </row>
    <row r="168" spans="2:11" x14ac:dyDescent="0.25">
      <c r="B168" s="36">
        <v>43539</v>
      </c>
      <c r="C168" s="23">
        <v>-40</v>
      </c>
      <c r="D168" s="6">
        <f>VLOOKUP(B168,Тикер!C166:E927,3,FALSE)</f>
        <v>100</v>
      </c>
      <c r="E168" s="34">
        <f>IF(_xlfn.MAXIFS(Сделки_raw!$A$503:$A$509,Сделки_raw!$A$503:$A$509,"&lt;="&amp;Сводная!B168)=0, "12.10.2017",_xlfn.MAXIFS(Сделки_raw!$A$503:$A$509,Сделки_raw!$A$503:$A$509,"&lt;="&amp;Сводная!B168))</f>
        <v>43385</v>
      </c>
      <c r="F168" s="7">
        <f>Купон!$C$3*(B168-E168)/365*100</f>
        <v>3.3753424657534246</v>
      </c>
      <c r="G168" s="28">
        <f t="shared" si="8"/>
        <v>41350.136986301368</v>
      </c>
      <c r="H168" s="7">
        <f>SUM($C$3:C168)</f>
        <v>60</v>
      </c>
      <c r="I168" s="28">
        <f t="shared" si="9"/>
        <v>0</v>
      </c>
      <c r="J168" s="28">
        <f t="shared" si="10"/>
        <v>41350.136986301368</v>
      </c>
      <c r="K168" s="24">
        <f t="shared" si="11"/>
        <v>36039.733349186245</v>
      </c>
    </row>
    <row r="169" spans="2:11" x14ac:dyDescent="0.25">
      <c r="B169" s="36">
        <v>43542</v>
      </c>
      <c r="C169" s="23">
        <v>130</v>
      </c>
      <c r="D169" s="6">
        <f>VLOOKUP(B169,Тикер!C167:E928,3,FALSE)</f>
        <v>99.99</v>
      </c>
      <c r="E169" s="34">
        <f>IF(_xlfn.MAXIFS(Сделки_raw!$A$503:$A$509,Сделки_raw!$A$503:$A$509,"&lt;="&amp;Сводная!B169)=0, "12.10.2017",_xlfn.MAXIFS(Сделки_raw!$A$503:$A$509,Сделки_raw!$A$503:$A$509,"&lt;="&amp;Сводная!B169))</f>
        <v>43385</v>
      </c>
      <c r="F169" s="7">
        <f>Купон!$C$3*(B169-E169)/365*100</f>
        <v>3.441095890410959</v>
      </c>
      <c r="G169" s="28">
        <f t="shared" si="8"/>
        <v>-134460.42465753425</v>
      </c>
      <c r="H169" s="7">
        <f>SUM($C$3:C169)</f>
        <v>190</v>
      </c>
      <c r="I169" s="28">
        <f t="shared" si="9"/>
        <v>0</v>
      </c>
      <c r="J169" s="28">
        <f t="shared" si="10"/>
        <v>-134460.42465753425</v>
      </c>
      <c r="K169" s="24">
        <f t="shared" si="11"/>
        <v>-117099.04920202597</v>
      </c>
    </row>
    <row r="170" spans="2:11" x14ac:dyDescent="0.25">
      <c r="B170" s="36">
        <v>43544</v>
      </c>
      <c r="C170" s="23">
        <v>300</v>
      </c>
      <c r="D170" s="6">
        <f>VLOOKUP(B170,Тикер!C168:E929,3,FALSE)</f>
        <v>99.98</v>
      </c>
      <c r="E170" s="34">
        <f>IF(_xlfn.MAXIFS(Сделки_raw!$A$503:$A$509,Сделки_raw!$A$503:$A$509,"&lt;="&amp;Сводная!B170)=0, "12.10.2017",_xlfn.MAXIFS(Сделки_raw!$A$503:$A$509,Сделки_raw!$A$503:$A$509,"&lt;="&amp;Сводная!B170))</f>
        <v>43385</v>
      </c>
      <c r="F170" s="7">
        <f>Купон!$C$3*(B170-E170)/365*100</f>
        <v>3.4849315068493154</v>
      </c>
      <c r="G170" s="28">
        <f t="shared" si="8"/>
        <v>-310394.79452054796</v>
      </c>
      <c r="H170" s="7">
        <f>SUM($C$3:C170)</f>
        <v>490</v>
      </c>
      <c r="I170" s="28">
        <f t="shared" si="9"/>
        <v>0</v>
      </c>
      <c r="J170" s="28">
        <f t="shared" si="10"/>
        <v>-310394.79452054796</v>
      </c>
      <c r="K170" s="24">
        <f t="shared" si="11"/>
        <v>-270173.55382007343</v>
      </c>
    </row>
    <row r="171" spans="2:11" x14ac:dyDescent="0.25">
      <c r="B171" s="36">
        <v>43546</v>
      </c>
      <c r="C171" s="23">
        <v>570</v>
      </c>
      <c r="D171" s="6">
        <f>VLOOKUP(B171,Тикер!C169:E930,3,FALSE)</f>
        <v>99.98</v>
      </c>
      <c r="E171" s="34">
        <f>IF(_xlfn.MAXIFS(Сделки_raw!$A$503:$A$509,Сделки_raw!$A$503:$A$509,"&lt;="&amp;Сводная!B171)=0, "12.10.2017",_xlfn.MAXIFS(Сделки_raw!$A$503:$A$509,Сделки_raw!$A$503:$A$509,"&lt;="&amp;Сводная!B171))</f>
        <v>43385</v>
      </c>
      <c r="F171" s="7">
        <f>Купон!$C$3*(B171-E171)/365*100</f>
        <v>3.5287671232876718</v>
      </c>
      <c r="G171" s="28">
        <f t="shared" si="8"/>
        <v>-589999.97260273981</v>
      </c>
      <c r="H171" s="7">
        <f>SUM($C$3:C171)</f>
        <v>1060</v>
      </c>
      <c r="I171" s="28">
        <f t="shared" si="9"/>
        <v>0</v>
      </c>
      <c r="J171" s="28">
        <f t="shared" si="10"/>
        <v>-589999.97260273981</v>
      </c>
      <c r="K171" s="24">
        <f t="shared" si="11"/>
        <v>-513274.76582410175</v>
      </c>
    </row>
    <row r="172" spans="2:11" x14ac:dyDescent="0.25">
      <c r="B172" s="36">
        <v>43550</v>
      </c>
      <c r="C172" s="23">
        <v>40</v>
      </c>
      <c r="D172" s="6">
        <f>VLOOKUP(B172,Тикер!C170:E931,3,FALSE)</f>
        <v>99.77</v>
      </c>
      <c r="E172" s="34">
        <f>IF(_xlfn.MAXIFS(Сделки_raw!$A$503:$A$509,Сделки_raw!$A$503:$A$509,"&lt;="&amp;Сводная!B172)=0, "12.10.2017",_xlfn.MAXIFS(Сделки_raw!$A$503:$A$509,Сделки_raw!$A$503:$A$509,"&lt;="&amp;Сводная!B172))</f>
        <v>43385</v>
      </c>
      <c r="F172" s="7">
        <f>Купон!$C$3*(B172-E172)/365*100</f>
        <v>3.6164383561643838</v>
      </c>
      <c r="G172" s="28">
        <f t="shared" si="8"/>
        <v>-41354.575342465752</v>
      </c>
      <c r="H172" s="7">
        <f>SUM($C$3:C172)</f>
        <v>1100</v>
      </c>
      <c r="I172" s="28">
        <f t="shared" si="9"/>
        <v>0</v>
      </c>
      <c r="J172" s="28">
        <f t="shared" si="10"/>
        <v>-41354.575342465752</v>
      </c>
      <c r="K172" s="24">
        <f t="shared" si="11"/>
        <v>-35938.547400207499</v>
      </c>
    </row>
    <row r="173" spans="2:11" x14ac:dyDescent="0.25">
      <c r="B173" s="36">
        <v>43551</v>
      </c>
      <c r="C173" s="23">
        <v>-300</v>
      </c>
      <c r="D173" s="6">
        <f>VLOOKUP(B173,Тикер!C171:E932,3,FALSE)</f>
        <v>99.95</v>
      </c>
      <c r="E173" s="34">
        <f>IF(_xlfn.MAXIFS(Сделки_raw!$A$503:$A$509,Сделки_raw!$A$503:$A$509,"&lt;="&amp;Сводная!B173)=0, "12.10.2017",_xlfn.MAXIFS(Сделки_raw!$A$503:$A$509,Сделки_raw!$A$503:$A$509,"&lt;="&amp;Сводная!B173))</f>
        <v>43385</v>
      </c>
      <c r="F173" s="7">
        <f>Купон!$C$3*(B173-E173)/365*100</f>
        <v>3.6383561643835618</v>
      </c>
      <c r="G173" s="28">
        <f t="shared" si="8"/>
        <v>310765.0684931507</v>
      </c>
      <c r="H173" s="7">
        <f>SUM($C$3:C173)</f>
        <v>800</v>
      </c>
      <c r="I173" s="28">
        <f t="shared" si="9"/>
        <v>0</v>
      </c>
      <c r="J173" s="28">
        <f t="shared" si="10"/>
        <v>310765.0684931507</v>
      </c>
      <c r="K173" s="24">
        <f t="shared" si="11"/>
        <v>269993.87241681223</v>
      </c>
    </row>
    <row r="174" spans="2:11" x14ac:dyDescent="0.25">
      <c r="B174" s="36">
        <v>43553</v>
      </c>
      <c r="C174" s="23">
        <v>-400</v>
      </c>
      <c r="D174" s="6">
        <f>VLOOKUP(B174,Тикер!C172:E933,3,FALSE)</f>
        <v>99.99</v>
      </c>
      <c r="E174" s="34">
        <f>IF(_xlfn.MAXIFS(Сделки_raw!$A$503:$A$509,Сделки_raw!$A$503:$A$509,"&lt;="&amp;Сводная!B174)=0, "12.10.2017",_xlfn.MAXIFS(Сделки_raw!$A$503:$A$509,Сделки_raw!$A$503:$A$509,"&lt;="&amp;Сводная!B174))</f>
        <v>43385</v>
      </c>
      <c r="F174" s="7">
        <f>Купон!$C$3*(B174-E174)/365*100</f>
        <v>3.6821917808219173</v>
      </c>
      <c r="G174" s="28">
        <f t="shared" si="8"/>
        <v>414688.76712328766</v>
      </c>
      <c r="H174" s="7">
        <f>SUM($C$3:C174)</f>
        <v>400</v>
      </c>
      <c r="I174" s="28">
        <f t="shared" si="9"/>
        <v>0</v>
      </c>
      <c r="J174" s="28">
        <f t="shared" si="10"/>
        <v>414688.76712328766</v>
      </c>
      <c r="K174" s="24">
        <f t="shared" si="11"/>
        <v>360092.02180507005</v>
      </c>
    </row>
    <row r="175" spans="2:11" x14ac:dyDescent="0.25">
      <c r="B175" s="36">
        <v>43557</v>
      </c>
      <c r="C175" s="23">
        <v>220</v>
      </c>
      <c r="D175" s="6">
        <f>VLOOKUP(B175,Тикер!C173:E934,3,FALSE)</f>
        <v>100</v>
      </c>
      <c r="E175" s="34">
        <f>IF(_xlfn.MAXIFS(Сделки_raw!$A$503:$A$509,Сделки_raw!$A$503:$A$509,"&lt;="&amp;Сводная!B175)=0, "12.10.2017",_xlfn.MAXIFS(Сделки_raw!$A$503:$A$509,Сделки_raw!$A$503:$A$509,"&lt;="&amp;Сводная!B175))</f>
        <v>43385</v>
      </c>
      <c r="F175" s="7">
        <f>Купон!$C$3*(B175-E175)/365*100</f>
        <v>3.7698630136986302</v>
      </c>
      <c r="G175" s="28">
        <f t="shared" si="8"/>
        <v>-228293.69863013696</v>
      </c>
      <c r="H175" s="7">
        <f>SUM($C$3:C175)</f>
        <v>620</v>
      </c>
      <c r="I175" s="28">
        <f t="shared" si="9"/>
        <v>0</v>
      </c>
      <c r="J175" s="28">
        <f t="shared" si="10"/>
        <v>-228293.69863013696</v>
      </c>
      <c r="K175" s="24">
        <f t="shared" si="11"/>
        <v>-198026.89763881461</v>
      </c>
    </row>
    <row r="176" spans="2:11" x14ac:dyDescent="0.25">
      <c r="B176" s="36">
        <v>43559</v>
      </c>
      <c r="C176" s="23">
        <v>-480</v>
      </c>
      <c r="D176" s="6">
        <f>VLOOKUP(B176,Тикер!C174:E935,3,FALSE)</f>
        <v>99.96</v>
      </c>
      <c r="E176" s="34">
        <f>IF(_xlfn.MAXIFS(Сделки_raw!$A$503:$A$509,Сделки_raw!$A$503:$A$509,"&lt;="&amp;Сводная!B176)=0, "12.10.2017",_xlfn.MAXIFS(Сделки_raw!$A$503:$A$509,Сделки_raw!$A$503:$A$509,"&lt;="&amp;Сводная!B176))</f>
        <v>43385</v>
      </c>
      <c r="F176" s="7">
        <f>Купон!$C$3*(B176-E176)/365*100</f>
        <v>3.8136986301369866</v>
      </c>
      <c r="G176" s="28">
        <f t="shared" si="8"/>
        <v>498113.75342465751</v>
      </c>
      <c r="H176" s="7">
        <f>SUM($C$3:C176)</f>
        <v>140</v>
      </c>
      <c r="I176" s="28">
        <f t="shared" si="9"/>
        <v>0</v>
      </c>
      <c r="J176" s="28">
        <f t="shared" si="10"/>
        <v>498113.75342465751</v>
      </c>
      <c r="K176" s="24">
        <f t="shared" si="11"/>
        <v>431845.41063428612</v>
      </c>
    </row>
    <row r="177" spans="2:11" x14ac:dyDescent="0.25">
      <c r="B177" s="36">
        <v>43560</v>
      </c>
      <c r="C177" s="23">
        <v>-40</v>
      </c>
      <c r="D177" s="6">
        <f>VLOOKUP(B177,Тикер!C175:E936,3,FALSE)</f>
        <v>100</v>
      </c>
      <c r="E177" s="34">
        <f>IF(_xlfn.MAXIFS(Сделки_raw!$A$503:$A$509,Сделки_raw!$A$503:$A$509,"&lt;="&amp;Сводная!B177)=0, "12.10.2017",_xlfn.MAXIFS(Сделки_raw!$A$503:$A$509,Сделки_raw!$A$503:$A$509,"&lt;="&amp;Сводная!B177))</f>
        <v>43385</v>
      </c>
      <c r="F177" s="7">
        <f>Купон!$C$3*(B177-E177)/365*100</f>
        <v>3.8356164383561646</v>
      </c>
      <c r="G177" s="28">
        <f t="shared" si="8"/>
        <v>41534.246575342462</v>
      </c>
      <c r="H177" s="7">
        <f>SUM($C$3:C177)</f>
        <v>100</v>
      </c>
      <c r="I177" s="28">
        <f t="shared" si="9"/>
        <v>0</v>
      </c>
      <c r="J177" s="28">
        <f t="shared" si="10"/>
        <v>41534.246575342462</v>
      </c>
      <c r="K177" s="24">
        <f t="shared" si="11"/>
        <v>35999.035914904496</v>
      </c>
    </row>
    <row r="178" spans="2:11" x14ac:dyDescent="0.25">
      <c r="B178" s="36">
        <v>43564</v>
      </c>
      <c r="C178" s="23">
        <v>10</v>
      </c>
      <c r="D178" s="6">
        <f>VLOOKUP(B178,Тикер!C176:E937,3,FALSE)</f>
        <v>100</v>
      </c>
      <c r="E178" s="34">
        <f>IF(_xlfn.MAXIFS(Сделки_raw!$A$503:$A$509,Сделки_raw!$A$503:$A$509,"&lt;="&amp;Сводная!B178)=0, "12.10.2017",_xlfn.MAXIFS(Сделки_raw!$A$503:$A$509,Сделки_raw!$A$503:$A$509,"&lt;="&amp;Сводная!B178))</f>
        <v>43385</v>
      </c>
      <c r="F178" s="7">
        <f>Купон!$C$3*(B178-E178)/365*100</f>
        <v>3.9232876712328766</v>
      </c>
      <c r="G178" s="28">
        <f t="shared" si="8"/>
        <v>-10392.328767123288</v>
      </c>
      <c r="H178" s="7">
        <f>SUM($C$3:C178)</f>
        <v>110</v>
      </c>
      <c r="I178" s="28">
        <f t="shared" si="9"/>
        <v>0</v>
      </c>
      <c r="J178" s="28">
        <f t="shared" si="10"/>
        <v>-10392.328767123288</v>
      </c>
      <c r="K178" s="24">
        <f t="shared" si="11"/>
        <v>-8997.8022154685259</v>
      </c>
    </row>
    <row r="179" spans="2:11" x14ac:dyDescent="0.25">
      <c r="B179" s="36">
        <v>43565</v>
      </c>
      <c r="C179" s="23">
        <v>370</v>
      </c>
      <c r="D179" s="6">
        <f>VLOOKUP(B179,Тикер!C177:E938,3,FALSE)</f>
        <v>100</v>
      </c>
      <c r="E179" s="34">
        <f>IF(_xlfn.MAXIFS(Сделки_raw!$A$503:$A$509,Сделки_raw!$A$503:$A$509,"&lt;="&amp;Сводная!B179)=0, "12.10.2017",_xlfn.MAXIFS(Сделки_raw!$A$503:$A$509,Сделки_raw!$A$503:$A$509,"&lt;="&amp;Сводная!B179))</f>
        <v>43385</v>
      </c>
      <c r="F179" s="7">
        <f>Купон!$C$3*(B179-E179)/365*100</f>
        <v>3.9452054794520546</v>
      </c>
      <c r="G179" s="28">
        <f t="shared" si="8"/>
        <v>-384597.26027397253</v>
      </c>
      <c r="H179" s="7">
        <f>SUM($C$3:C179)</f>
        <v>480</v>
      </c>
      <c r="I179" s="28">
        <f t="shared" si="9"/>
        <v>0</v>
      </c>
      <c r="J179" s="28">
        <f t="shared" si="10"/>
        <v>-384597.26027397253</v>
      </c>
      <c r="K179" s="24">
        <f t="shared" si="11"/>
        <v>-332900.54733746813</v>
      </c>
    </row>
    <row r="180" spans="2:11" x14ac:dyDescent="0.25">
      <c r="B180" s="36">
        <v>43567</v>
      </c>
      <c r="C180" s="23">
        <v>0</v>
      </c>
      <c r="D180" s="6">
        <f>VLOOKUP(B180,Тикер!C178:E939,3,FALSE)</f>
        <v>100.16</v>
      </c>
      <c r="E180" s="34">
        <f>IF(_xlfn.MAXIFS(Сделки_raw!$A$503:$A$509,Сделки_raw!$A$503:$A$509,"&lt;="&amp;Сводная!B180)=0, "12.10.2017",_xlfn.MAXIFS(Сделки_raw!$A$503:$A$509,Сделки_raw!$A$503:$A$509,"&lt;="&amp;Сводная!B180))</f>
        <v>43567</v>
      </c>
      <c r="F180" s="7">
        <f>Купон!$C$3*(B180-E180)/365*100</f>
        <v>0</v>
      </c>
      <c r="G180" s="28">
        <f t="shared" si="8"/>
        <v>0</v>
      </c>
      <c r="H180" s="7">
        <f>SUM($C$3:C180)</f>
        <v>480</v>
      </c>
      <c r="I180" s="28">
        <f t="shared" si="9"/>
        <v>19147.2</v>
      </c>
      <c r="J180" s="28">
        <f t="shared" si="10"/>
        <v>19147.2</v>
      </c>
      <c r="K180" s="24">
        <f t="shared" si="11"/>
        <v>16564.682369008675</v>
      </c>
    </row>
    <row r="181" spans="2:11" x14ac:dyDescent="0.25">
      <c r="B181" s="36">
        <v>43570</v>
      </c>
      <c r="C181" s="23">
        <v>670</v>
      </c>
      <c r="D181" s="6">
        <f>VLOOKUP(B181,Тикер!C179:E940,3,FALSE)</f>
        <v>100.15</v>
      </c>
      <c r="E181" s="34">
        <f>IF(_xlfn.MAXIFS(Сделки_raw!$A$503:$A$509,Сделки_raw!$A$503:$A$509,"&lt;="&amp;Сводная!B181)=0, "12.10.2017",_xlfn.MAXIFS(Сделки_raw!$A$503:$A$509,Сделки_raw!$A$503:$A$509,"&lt;="&amp;Сводная!B181))</f>
        <v>43567</v>
      </c>
      <c r="F181" s="7">
        <f>Купон!$C$3*(B181-E181)/365*100</f>
        <v>6.5753424657534254E-2</v>
      </c>
      <c r="G181" s="28">
        <f t="shared" si="8"/>
        <v>-671445.54794520547</v>
      </c>
      <c r="H181" s="7">
        <f>SUM($C$3:C181)</f>
        <v>1150</v>
      </c>
      <c r="I181" s="28">
        <f t="shared" si="9"/>
        <v>0</v>
      </c>
      <c r="J181" s="28">
        <f t="shared" si="10"/>
        <v>-671445.54794520547</v>
      </c>
      <c r="K181" s="24">
        <f t="shared" si="11"/>
        <v>-580420.72499735258</v>
      </c>
    </row>
    <row r="182" spans="2:11" x14ac:dyDescent="0.25">
      <c r="B182" s="36">
        <v>43572</v>
      </c>
      <c r="C182" s="23">
        <v>-1120</v>
      </c>
      <c r="D182" s="6">
        <f>VLOOKUP(B182,Тикер!C180:E941,3,FALSE)</f>
        <v>100.17</v>
      </c>
      <c r="E182" s="34">
        <f>IF(_xlfn.MAXIFS(Сделки_raw!$A$503:$A$509,Сделки_raw!$A$503:$A$509,"&lt;="&amp;Сводная!B182)=0, "12.10.2017",_xlfn.MAXIFS(Сделки_raw!$A$503:$A$509,Сделки_raw!$A$503:$A$509,"&lt;="&amp;Сводная!B182))</f>
        <v>43567</v>
      </c>
      <c r="F182" s="7">
        <f>Купон!$C$3*(B182-E182)/365*100</f>
        <v>0.10958904109589042</v>
      </c>
      <c r="G182" s="28">
        <f t="shared" si="8"/>
        <v>1123131.397260274</v>
      </c>
      <c r="H182" s="7">
        <f>SUM($C$3:C182)</f>
        <v>30</v>
      </c>
      <c r="I182" s="28">
        <f t="shared" si="9"/>
        <v>0</v>
      </c>
      <c r="J182" s="28">
        <f t="shared" si="10"/>
        <v>1123131.397260274</v>
      </c>
      <c r="K182" s="24">
        <f t="shared" si="11"/>
        <v>970358.46056311007</v>
      </c>
    </row>
    <row r="183" spans="2:11" x14ac:dyDescent="0.25">
      <c r="B183" s="36">
        <v>43574</v>
      </c>
      <c r="C183" s="23">
        <v>510</v>
      </c>
      <c r="D183" s="6">
        <f>VLOOKUP(B183,Тикер!C181:E942,3,FALSE)</f>
        <v>100.29</v>
      </c>
      <c r="E183" s="34">
        <f>IF(_xlfn.MAXIFS(Сделки_raw!$A$503:$A$509,Сделки_raw!$A$503:$A$509,"&lt;="&amp;Сводная!B183)=0, "12.10.2017",_xlfn.MAXIFS(Сделки_raw!$A$503:$A$509,Сделки_raw!$A$503:$A$509,"&lt;="&amp;Сводная!B183))</f>
        <v>43567</v>
      </c>
      <c r="F183" s="7">
        <f>Купон!$C$3*(B183-E183)/365*100</f>
        <v>0.15342465753424658</v>
      </c>
      <c r="G183" s="28">
        <f t="shared" si="8"/>
        <v>-512261.46575342468</v>
      </c>
      <c r="H183" s="7">
        <f>SUM($C$3:C183)</f>
        <v>540</v>
      </c>
      <c r="I183" s="28">
        <f t="shared" si="9"/>
        <v>0</v>
      </c>
      <c r="J183" s="28">
        <f t="shared" si="10"/>
        <v>-512261.46575342468</v>
      </c>
      <c r="K183" s="24">
        <f t="shared" si="11"/>
        <v>-442346.74145284173</v>
      </c>
    </row>
    <row r="184" spans="2:11" x14ac:dyDescent="0.25">
      <c r="B184" s="36">
        <v>43578</v>
      </c>
      <c r="C184" s="23">
        <v>660</v>
      </c>
      <c r="D184" s="6">
        <f>VLOOKUP(B184,Тикер!C182:E943,3,FALSE)</f>
        <v>100.5</v>
      </c>
      <c r="E184" s="34">
        <f>IF(_xlfn.MAXIFS(Сделки_raw!$A$503:$A$509,Сделки_raw!$A$503:$A$509,"&lt;="&amp;Сводная!B184)=0, "12.10.2017",_xlfn.MAXIFS(Сделки_raw!$A$503:$A$509,Сделки_raw!$A$503:$A$509,"&lt;="&amp;Сводная!B184))</f>
        <v>43567</v>
      </c>
      <c r="F184" s="7">
        <f>Купон!$C$3*(B184-E184)/365*100</f>
        <v>0.24109589041095891</v>
      </c>
      <c r="G184" s="28">
        <f t="shared" si="8"/>
        <v>-664891.23287671234</v>
      </c>
      <c r="H184" s="7">
        <f>SUM($C$3:C184)</f>
        <v>1200</v>
      </c>
      <c r="I184" s="28">
        <f t="shared" si="9"/>
        <v>0</v>
      </c>
      <c r="J184" s="28">
        <f t="shared" si="10"/>
        <v>-664891.23287671234</v>
      </c>
      <c r="K184" s="24">
        <f t="shared" si="11"/>
        <v>-573536.13167116302</v>
      </c>
    </row>
    <row r="185" spans="2:11" x14ac:dyDescent="0.25">
      <c r="B185" s="36">
        <v>43579</v>
      </c>
      <c r="C185" s="23">
        <v>-940</v>
      </c>
      <c r="D185" s="6">
        <f>VLOOKUP(B185,Тикер!C183:E944,3,FALSE)</f>
        <v>100.3</v>
      </c>
      <c r="E185" s="34">
        <f>IF(_xlfn.MAXIFS(Сделки_raw!$A$503:$A$509,Сделки_raw!$A$503:$A$509,"&lt;="&amp;Сводная!B185)=0, "12.10.2017",_xlfn.MAXIFS(Сделки_raw!$A$503:$A$509,Сделки_raw!$A$503:$A$509,"&lt;="&amp;Сводная!B185))</f>
        <v>43567</v>
      </c>
      <c r="F185" s="7">
        <f>Купон!$C$3*(B185-E185)/365*100</f>
        <v>0.26301369863013702</v>
      </c>
      <c r="G185" s="28">
        <f t="shared" si="8"/>
        <v>945292.32876712328</v>
      </c>
      <c r="H185" s="7">
        <f>SUM($C$3:C185)</f>
        <v>260</v>
      </c>
      <c r="I185" s="28">
        <f t="shared" si="9"/>
        <v>0</v>
      </c>
      <c r="J185" s="28">
        <f t="shared" si="10"/>
        <v>945292.32876712328</v>
      </c>
      <c r="K185" s="24">
        <f t="shared" si="11"/>
        <v>815194.17513791681</v>
      </c>
    </row>
    <row r="186" spans="2:11" x14ac:dyDescent="0.25">
      <c r="B186" s="36">
        <v>43581</v>
      </c>
      <c r="C186" s="23">
        <v>590</v>
      </c>
      <c r="D186" s="6">
        <f>VLOOKUP(B186,Тикер!C184:E945,3,FALSE)</f>
        <v>100.2</v>
      </c>
      <c r="E186" s="34">
        <f>IF(_xlfn.MAXIFS(Сделки_raw!$A$503:$A$509,Сделки_raw!$A$503:$A$509,"&lt;="&amp;Сводная!B186)=0, "12.10.2017",_xlfn.MAXIFS(Сделки_raw!$A$503:$A$509,Сделки_raw!$A$503:$A$509,"&lt;="&amp;Сводная!B186))</f>
        <v>43567</v>
      </c>
      <c r="F186" s="7">
        <f>Купон!$C$3*(B186-E186)/365*100</f>
        <v>0.30684931506849317</v>
      </c>
      <c r="G186" s="28">
        <f t="shared" si="8"/>
        <v>-592990.41095890419</v>
      </c>
      <c r="H186" s="7">
        <f>SUM($C$3:C186)</f>
        <v>850</v>
      </c>
      <c r="I186" s="28">
        <f t="shared" si="9"/>
        <v>0</v>
      </c>
      <c r="J186" s="28">
        <f t="shared" si="10"/>
        <v>-592990.41095890419</v>
      </c>
      <c r="K186" s="24">
        <f t="shared" si="11"/>
        <v>-511107.34340149874</v>
      </c>
    </row>
    <row r="187" spans="2:11" x14ac:dyDescent="0.25">
      <c r="B187" s="36">
        <v>43585</v>
      </c>
      <c r="C187" s="23">
        <v>-160</v>
      </c>
      <c r="D187" s="6">
        <f>VLOOKUP(B187,Тикер!C185:E946,3,FALSE)</f>
        <v>100.36</v>
      </c>
      <c r="E187" s="34">
        <f>IF(_xlfn.MAXIFS(Сделки_raw!$A$503:$A$509,Сделки_raw!$A$503:$A$509,"&lt;="&amp;Сводная!B187)=0, "12.10.2017",_xlfn.MAXIFS(Сделки_raw!$A$503:$A$509,Сделки_raw!$A$503:$A$509,"&lt;="&amp;Сводная!B187))</f>
        <v>43567</v>
      </c>
      <c r="F187" s="7">
        <f>Купон!$C$3*(B187-E187)/365*100</f>
        <v>0.39452054794520547</v>
      </c>
      <c r="G187" s="28">
        <f t="shared" si="8"/>
        <v>161207.23287671234</v>
      </c>
      <c r="H187" s="7">
        <f>SUM($C$3:C187)</f>
        <v>690</v>
      </c>
      <c r="I187" s="28">
        <f t="shared" si="9"/>
        <v>0</v>
      </c>
      <c r="J187" s="28">
        <f t="shared" si="10"/>
        <v>161207.23287671234</v>
      </c>
      <c r="K187" s="24">
        <f t="shared" si="11"/>
        <v>138799.53314014775</v>
      </c>
    </row>
    <row r="188" spans="2:11" x14ac:dyDescent="0.25">
      <c r="B188" s="36">
        <v>43587</v>
      </c>
      <c r="C188" s="23">
        <v>220</v>
      </c>
      <c r="D188" s="6">
        <f>VLOOKUP(B188,Тикер!C186:E947,3,FALSE)</f>
        <v>100.16</v>
      </c>
      <c r="E188" s="34">
        <f>IF(_xlfn.MAXIFS(Сделки_raw!$A$503:$A$509,Сделки_raw!$A$503:$A$509,"&lt;="&amp;Сводная!B188)=0, "12.10.2017",_xlfn.MAXIFS(Сделки_raw!$A$503:$A$509,Сделки_raw!$A$503:$A$509,"&lt;="&amp;Сводная!B188))</f>
        <v>43567</v>
      </c>
      <c r="F188" s="7">
        <f>Купон!$C$3*(B188-E188)/365*100</f>
        <v>0.43835616438356168</v>
      </c>
      <c r="G188" s="28">
        <f t="shared" si="8"/>
        <v>-221316.38356164386</v>
      </c>
      <c r="H188" s="7">
        <f>SUM($C$3:C188)</f>
        <v>910</v>
      </c>
      <c r="I188" s="28">
        <f t="shared" si="9"/>
        <v>0</v>
      </c>
      <c r="J188" s="28">
        <f t="shared" si="10"/>
        <v>-221316.38356164386</v>
      </c>
      <c r="K188" s="24">
        <f t="shared" si="11"/>
        <v>-190452.44956175642</v>
      </c>
    </row>
    <row r="189" spans="2:11" x14ac:dyDescent="0.25">
      <c r="B189" s="36">
        <v>43588</v>
      </c>
      <c r="C189" s="23">
        <v>-360</v>
      </c>
      <c r="D189" s="6">
        <f>VLOOKUP(B189,Тикер!C187:E948,3,FALSE)</f>
        <v>100.25</v>
      </c>
      <c r="E189" s="34">
        <f>IF(_xlfn.MAXIFS(Сделки_raw!$A$503:$A$509,Сделки_raw!$A$503:$A$509,"&lt;="&amp;Сводная!B189)=0, "12.10.2017",_xlfn.MAXIFS(Сделки_raw!$A$503:$A$509,Сделки_raw!$A$503:$A$509,"&lt;="&amp;Сводная!B189))</f>
        <v>43567</v>
      </c>
      <c r="F189" s="7">
        <f>Купон!$C$3*(B189-E189)/365*100</f>
        <v>0.46027397260273967</v>
      </c>
      <c r="G189" s="28">
        <f t="shared" si="8"/>
        <v>362556.98630136979</v>
      </c>
      <c r="H189" s="7">
        <f>SUM($C$3:C189)</f>
        <v>550</v>
      </c>
      <c r="I189" s="28">
        <f t="shared" si="9"/>
        <v>0</v>
      </c>
      <c r="J189" s="28">
        <f t="shared" si="10"/>
        <v>362556.98630136979</v>
      </c>
      <c r="K189" s="24">
        <f t="shared" si="11"/>
        <v>311913.40091836441</v>
      </c>
    </row>
    <row r="190" spans="2:11" x14ac:dyDescent="0.25">
      <c r="B190" s="36">
        <v>43593</v>
      </c>
      <c r="C190" s="23">
        <v>140</v>
      </c>
      <c r="D190" s="6">
        <f>VLOOKUP(B190,Тикер!C188:E949,3,FALSE)</f>
        <v>100.15</v>
      </c>
      <c r="E190" s="34">
        <f>IF(_xlfn.MAXIFS(Сделки_raw!$A$503:$A$509,Сделки_raw!$A$503:$A$509,"&lt;="&amp;Сводная!B190)=0, "12.10.2017",_xlfn.MAXIFS(Сделки_raw!$A$503:$A$509,Сделки_raw!$A$503:$A$509,"&lt;="&amp;Сводная!B190))</f>
        <v>43567</v>
      </c>
      <c r="F190" s="7">
        <f>Купон!$C$3*(B190-E190)/365*100</f>
        <v>0.56986301369863013</v>
      </c>
      <c r="G190" s="28">
        <f t="shared" si="8"/>
        <v>-141007.80821917808</v>
      </c>
      <c r="H190" s="7">
        <f>SUM($C$3:C190)</f>
        <v>690</v>
      </c>
      <c r="I190" s="28">
        <f t="shared" si="9"/>
        <v>0</v>
      </c>
      <c r="J190" s="28">
        <f t="shared" si="10"/>
        <v>-141007.80821917808</v>
      </c>
      <c r="K190" s="24">
        <f t="shared" si="11"/>
        <v>-121150.35962796188</v>
      </c>
    </row>
    <row r="191" spans="2:11" x14ac:dyDescent="0.25">
      <c r="B191" s="36">
        <v>43598</v>
      </c>
      <c r="C191" s="23">
        <v>140</v>
      </c>
      <c r="D191" s="6">
        <f>VLOOKUP(B191,Тикер!C189:E950,3,FALSE)</f>
        <v>100.08</v>
      </c>
      <c r="E191" s="34">
        <f>IF(_xlfn.MAXIFS(Сделки_raw!$A$503:$A$509,Сделки_raw!$A$503:$A$509,"&lt;="&amp;Сводная!B191)=0, "12.10.2017",_xlfn.MAXIFS(Сделки_raw!$A$503:$A$509,Сделки_raw!$A$503:$A$509,"&lt;="&amp;Сводная!B191))</f>
        <v>43567</v>
      </c>
      <c r="F191" s="7">
        <f>Купон!$C$3*(B191-E191)/365*100</f>
        <v>0.67945205479452053</v>
      </c>
      <c r="G191" s="28">
        <f t="shared" si="8"/>
        <v>-141063.23287671231</v>
      </c>
      <c r="H191" s="7">
        <f>SUM($C$3:C191)</f>
        <v>830</v>
      </c>
      <c r="I191" s="28">
        <f t="shared" si="9"/>
        <v>0</v>
      </c>
      <c r="J191" s="28">
        <f t="shared" si="10"/>
        <v>-141063.23287671231</v>
      </c>
      <c r="K191" s="24">
        <f t="shared" si="11"/>
        <v>-121037.28349869444</v>
      </c>
    </row>
    <row r="192" spans="2:11" x14ac:dyDescent="0.25">
      <c r="B192" s="36">
        <v>43599</v>
      </c>
      <c r="C192" s="23">
        <v>-280</v>
      </c>
      <c r="D192" s="6">
        <f>VLOOKUP(B192,Тикер!C190:E951,3,FALSE)</f>
        <v>100.31</v>
      </c>
      <c r="E192" s="34">
        <f>IF(_xlfn.MAXIFS(Сделки_raw!$A$503:$A$509,Сделки_raw!$A$503:$A$509,"&lt;="&amp;Сводная!B192)=0, "12.10.2017",_xlfn.MAXIFS(Сделки_raw!$A$503:$A$509,Сделки_raw!$A$503:$A$509,"&lt;="&amp;Сводная!B192))</f>
        <v>43567</v>
      </c>
      <c r="F192" s="7">
        <f>Купон!$C$3*(B192-E192)/365*100</f>
        <v>0.70136986301369864</v>
      </c>
      <c r="G192" s="28">
        <f t="shared" si="8"/>
        <v>282831.83561643836</v>
      </c>
      <c r="H192" s="7">
        <f>SUM($C$3:C192)</f>
        <v>550</v>
      </c>
      <c r="I192" s="28">
        <f t="shared" si="9"/>
        <v>0</v>
      </c>
      <c r="J192" s="28">
        <f t="shared" si="10"/>
        <v>282831.83561643836</v>
      </c>
      <c r="K192" s="24">
        <f t="shared" si="11"/>
        <v>242615.41182404003</v>
      </c>
    </row>
    <row r="193" spans="2:11" x14ac:dyDescent="0.25">
      <c r="B193" s="36">
        <v>43600</v>
      </c>
      <c r="C193" s="23">
        <v>-230</v>
      </c>
      <c r="D193" s="6">
        <f>VLOOKUP(B193,Тикер!C191:E952,3,FALSE)</f>
        <v>100.3</v>
      </c>
      <c r="E193" s="34">
        <f>IF(_xlfn.MAXIFS(Сделки_raw!$A$503:$A$509,Сделки_raw!$A$503:$A$509,"&lt;="&amp;Сводная!B193)=0, "12.10.2017",_xlfn.MAXIFS(Сделки_raw!$A$503:$A$509,Сделки_raw!$A$503:$A$509,"&lt;="&amp;Сводная!B193))</f>
        <v>43567</v>
      </c>
      <c r="F193" s="7">
        <f>Купон!$C$3*(B193-E193)/365*100</f>
        <v>0.72328767123287674</v>
      </c>
      <c r="G193" s="28">
        <f t="shared" si="8"/>
        <v>232353.56164383559</v>
      </c>
      <c r="H193" s="7">
        <f>SUM($C$3:C193)</f>
        <v>320</v>
      </c>
      <c r="I193" s="28">
        <f t="shared" si="9"/>
        <v>0</v>
      </c>
      <c r="J193" s="28">
        <f t="shared" si="10"/>
        <v>232353.56164383559</v>
      </c>
      <c r="K193" s="24">
        <f t="shared" si="11"/>
        <v>199261.86240658196</v>
      </c>
    </row>
    <row r="194" spans="2:11" x14ac:dyDescent="0.25">
      <c r="B194" s="36">
        <v>43601</v>
      </c>
      <c r="C194" s="23">
        <v>550</v>
      </c>
      <c r="D194" s="6">
        <f>VLOOKUP(B194,Тикер!C192:E953,3,FALSE)</f>
        <v>100.31</v>
      </c>
      <c r="E194" s="34">
        <f>IF(_xlfn.MAXIFS(Сделки_raw!$A$503:$A$509,Сделки_raw!$A$503:$A$509,"&lt;="&amp;Сводная!B194)=0, "12.10.2017",_xlfn.MAXIFS(Сделки_raw!$A$503:$A$509,Сделки_raw!$A$503:$A$509,"&lt;="&amp;Сводная!B194))</f>
        <v>43567</v>
      </c>
      <c r="F194" s="7">
        <f>Купон!$C$3*(B194-E194)/365*100</f>
        <v>0.74520547945205484</v>
      </c>
      <c r="G194" s="28">
        <f t="shared" si="8"/>
        <v>-555803.63013698626</v>
      </c>
      <c r="H194" s="7">
        <f>SUM($C$3:C194)</f>
        <v>870</v>
      </c>
      <c r="I194" s="28">
        <f t="shared" si="9"/>
        <v>0</v>
      </c>
      <c r="J194" s="28">
        <f t="shared" si="10"/>
        <v>-555803.63013698626</v>
      </c>
      <c r="K194" s="24">
        <f t="shared" si="11"/>
        <v>-476519.8408814061</v>
      </c>
    </row>
    <row r="195" spans="2:11" x14ac:dyDescent="0.25">
      <c r="B195" s="36">
        <v>43605</v>
      </c>
      <c r="C195" s="23">
        <v>-660</v>
      </c>
      <c r="D195" s="6">
        <f>VLOOKUP(B195,Тикер!C193:E954,3,FALSE)</f>
        <v>100.6</v>
      </c>
      <c r="E195" s="34">
        <f>IF(_xlfn.MAXIFS(Сделки_raw!$A$503:$A$509,Сделки_raw!$A$503:$A$509,"&lt;="&amp;Сводная!B195)=0, "12.10.2017",_xlfn.MAXIFS(Сделки_raw!$A$503:$A$509,Сделки_raw!$A$503:$A$509,"&lt;="&amp;Сводная!B195))</f>
        <v>43567</v>
      </c>
      <c r="F195" s="7">
        <f>Купон!$C$3*(B195-E195)/365*100</f>
        <v>0.83287671232876703</v>
      </c>
      <c r="G195" s="28">
        <f t="shared" ref="G195:G258" si="12">-(((C195*D195)+(C195*F195))/100)*1000</f>
        <v>669456.98630136985</v>
      </c>
      <c r="H195" s="7">
        <f>SUM($C$3:C195)</f>
        <v>210</v>
      </c>
      <c r="I195" s="28">
        <f t="shared" ref="I195:I258" si="13">IF(B195 = E195, H195*39.89,0)</f>
        <v>0</v>
      </c>
      <c r="J195" s="28">
        <f t="shared" ref="J195:J258" si="14">G195+I195</f>
        <v>669456.98630136985</v>
      </c>
      <c r="K195" s="24">
        <f t="shared" si="11"/>
        <v>573351.98316641466</v>
      </c>
    </row>
    <row r="196" spans="2:11" x14ac:dyDescent="0.25">
      <c r="B196" s="36">
        <v>43608</v>
      </c>
      <c r="C196" s="23">
        <v>330</v>
      </c>
      <c r="D196" s="6">
        <f>VLOOKUP(B196,Тикер!C194:E955,3,FALSE)</f>
        <v>100.9</v>
      </c>
      <c r="E196" s="34">
        <f>IF(_xlfn.MAXIFS(Сделки_raw!$A$503:$A$509,Сделки_raw!$A$503:$A$509,"&lt;="&amp;Сводная!B196)=0, "12.10.2017",_xlfn.MAXIFS(Сделки_raw!$A$503:$A$509,Сделки_raw!$A$503:$A$509,"&lt;="&amp;Сводная!B196))</f>
        <v>43567</v>
      </c>
      <c r="F196" s="7">
        <f>Купон!$C$3*(B196-E196)/365*100</f>
        <v>0.89863013698630134</v>
      </c>
      <c r="G196" s="28">
        <f t="shared" si="12"/>
        <v>-335935.47945205477</v>
      </c>
      <c r="H196" s="7">
        <f>SUM($C$3:C196)</f>
        <v>540</v>
      </c>
      <c r="I196" s="28">
        <f t="shared" si="13"/>
        <v>0</v>
      </c>
      <c r="J196" s="28">
        <f t="shared" si="14"/>
        <v>-335935.47945205477</v>
      </c>
      <c r="K196" s="24">
        <f t="shared" ref="K196:K259" si="15">J196*POWER(1+$M$3,-(B196-$B$3)/365)</f>
        <v>-287480.76280032081</v>
      </c>
    </row>
    <row r="197" spans="2:11" x14ac:dyDescent="0.25">
      <c r="B197" s="36">
        <v>43609</v>
      </c>
      <c r="C197" s="23">
        <v>400</v>
      </c>
      <c r="D197" s="6">
        <f>VLOOKUP(B197,Тикер!C195:E956,3,FALSE)</f>
        <v>100.68</v>
      </c>
      <c r="E197" s="34">
        <f>IF(_xlfn.MAXIFS(Сделки_raw!$A$503:$A$509,Сделки_raw!$A$503:$A$509,"&lt;="&amp;Сводная!B197)=0, "12.10.2017",_xlfn.MAXIFS(Сделки_raw!$A$503:$A$509,Сделки_raw!$A$503:$A$509,"&lt;="&amp;Сводная!B197))</f>
        <v>43567</v>
      </c>
      <c r="F197" s="7">
        <f>Купон!$C$3*(B197-E197)/365*100</f>
        <v>0.92054794520547933</v>
      </c>
      <c r="G197" s="28">
        <f t="shared" si="12"/>
        <v>-406402.19178082189</v>
      </c>
      <c r="H197" s="7">
        <f>SUM($C$3:C197)</f>
        <v>940</v>
      </c>
      <c r="I197" s="28">
        <f t="shared" si="13"/>
        <v>0</v>
      </c>
      <c r="J197" s="28">
        <f t="shared" si="14"/>
        <v>-406402.19178082189</v>
      </c>
      <c r="K197" s="24">
        <f t="shared" si="15"/>
        <v>-347691.21222987719</v>
      </c>
    </row>
    <row r="198" spans="2:11" x14ac:dyDescent="0.25">
      <c r="B198" s="36">
        <v>43615</v>
      </c>
      <c r="C198" s="23">
        <v>30</v>
      </c>
      <c r="D198" s="6">
        <f>VLOOKUP(B198,Тикер!C196:E957,3,FALSE)</f>
        <v>100.39</v>
      </c>
      <c r="E198" s="34">
        <f>IF(_xlfn.MAXIFS(Сделки_raw!$A$503:$A$509,Сделки_raw!$A$503:$A$509,"&lt;="&amp;Сводная!B198)=0, "12.10.2017",_xlfn.MAXIFS(Сделки_raw!$A$503:$A$509,Сделки_raw!$A$503:$A$509,"&lt;="&amp;Сводная!B198))</f>
        <v>43567</v>
      </c>
      <c r="F198" s="7">
        <f>Купон!$C$3*(B198-E198)/365*100</f>
        <v>1.0520547945205481</v>
      </c>
      <c r="G198" s="28">
        <f t="shared" si="12"/>
        <v>-30432.616438356163</v>
      </c>
      <c r="H198" s="7">
        <f>SUM($C$3:C198)</f>
        <v>970</v>
      </c>
      <c r="I198" s="28">
        <f t="shared" si="13"/>
        <v>0</v>
      </c>
      <c r="J198" s="28">
        <f t="shared" si="14"/>
        <v>-30432.616438356163</v>
      </c>
      <c r="K198" s="24">
        <f t="shared" si="15"/>
        <v>-25994.742080353812</v>
      </c>
    </row>
    <row r="199" spans="2:11" x14ac:dyDescent="0.25">
      <c r="B199" s="36">
        <v>43616</v>
      </c>
      <c r="C199" s="23">
        <v>-680</v>
      </c>
      <c r="D199" s="6">
        <f>VLOOKUP(B199,Тикер!C197:E958,3,FALSE)</f>
        <v>100.88</v>
      </c>
      <c r="E199" s="34">
        <f>IF(_xlfn.MAXIFS(Сделки_raw!$A$503:$A$509,Сделки_raw!$A$503:$A$509,"&lt;="&amp;Сводная!B199)=0, "12.10.2017",_xlfn.MAXIFS(Сделки_raw!$A$503:$A$509,Сделки_raw!$A$503:$A$509,"&lt;="&amp;Сводная!B199))</f>
        <v>43567</v>
      </c>
      <c r="F199" s="7">
        <f>Купон!$C$3*(B199-E199)/365*100</f>
        <v>1.0739726027397261</v>
      </c>
      <c r="G199" s="28">
        <f t="shared" si="12"/>
        <v>693287.01369863003</v>
      </c>
      <c r="H199" s="7">
        <f>SUM($C$3:C199)</f>
        <v>290</v>
      </c>
      <c r="I199" s="28">
        <f t="shared" si="13"/>
        <v>0</v>
      </c>
      <c r="J199" s="28">
        <f t="shared" si="14"/>
        <v>693287.01369863003</v>
      </c>
      <c r="K199" s="24">
        <f t="shared" si="15"/>
        <v>592030.4488770701</v>
      </c>
    </row>
    <row r="200" spans="2:11" x14ac:dyDescent="0.25">
      <c r="B200" s="36">
        <v>43621</v>
      </c>
      <c r="C200" s="23">
        <v>680</v>
      </c>
      <c r="D200" s="6">
        <f>VLOOKUP(B200,Тикер!C198:E959,3,FALSE)</f>
        <v>100.84</v>
      </c>
      <c r="E200" s="34">
        <f>IF(_xlfn.MAXIFS(Сделки_raw!$A$503:$A$509,Сделки_raw!$A$503:$A$509,"&lt;="&amp;Сводная!B200)=0, "12.10.2017",_xlfn.MAXIFS(Сделки_raw!$A$503:$A$509,Сделки_raw!$A$503:$A$509,"&lt;="&amp;Сводная!B200))</f>
        <v>43567</v>
      </c>
      <c r="F200" s="7">
        <f>Купон!$C$3*(B200-E200)/365*100</f>
        <v>1.1835616438356167</v>
      </c>
      <c r="G200" s="28">
        <f t="shared" si="12"/>
        <v>-693760.21917808219</v>
      </c>
      <c r="H200" s="7">
        <f>SUM($C$3:C200)</f>
        <v>970</v>
      </c>
      <c r="I200" s="28">
        <f t="shared" si="13"/>
        <v>0</v>
      </c>
      <c r="J200" s="28">
        <f t="shared" si="14"/>
        <v>-693760.21917808219</v>
      </c>
      <c r="K200" s="24">
        <f t="shared" si="15"/>
        <v>-591649.03628823976</v>
      </c>
    </row>
    <row r="201" spans="2:11" x14ac:dyDescent="0.25">
      <c r="B201" s="36">
        <v>43623</v>
      </c>
      <c r="C201" s="23">
        <v>-330</v>
      </c>
      <c r="D201" s="6">
        <f>VLOOKUP(B201,Тикер!C199:E960,3,FALSE)</f>
        <v>100.71</v>
      </c>
      <c r="E201" s="34">
        <f>IF(_xlfn.MAXIFS(Сделки_raw!$A$503:$A$509,Сделки_raw!$A$503:$A$509,"&lt;="&amp;Сводная!B201)=0, "12.10.2017",_xlfn.MAXIFS(Сделки_raw!$A$503:$A$509,Сделки_raw!$A$503:$A$509,"&lt;="&amp;Сводная!B201))</f>
        <v>43567</v>
      </c>
      <c r="F201" s="7">
        <f>Купон!$C$3*(B201-E201)/365*100</f>
        <v>1.2273972602739727</v>
      </c>
      <c r="G201" s="28">
        <f t="shared" si="12"/>
        <v>336393.41095890402</v>
      </c>
      <c r="H201" s="7">
        <f>SUM($C$3:C201)</f>
        <v>640</v>
      </c>
      <c r="I201" s="28">
        <f t="shared" si="13"/>
        <v>0</v>
      </c>
      <c r="J201" s="28">
        <f t="shared" si="14"/>
        <v>336393.41095890402</v>
      </c>
      <c r="K201" s="24">
        <f t="shared" si="15"/>
        <v>286729.09536280815</v>
      </c>
    </row>
    <row r="202" spans="2:11" x14ac:dyDescent="0.25">
      <c r="B202" s="36">
        <v>43626</v>
      </c>
      <c r="C202" s="23">
        <v>380</v>
      </c>
      <c r="D202" s="6">
        <f>VLOOKUP(B202,Тикер!C200:E961,3,FALSE)</f>
        <v>100.85</v>
      </c>
      <c r="E202" s="34">
        <f>IF(_xlfn.MAXIFS(Сделки_raw!$A$503:$A$509,Сделки_raw!$A$503:$A$509,"&lt;="&amp;Сводная!B202)=0, "12.10.2017",_xlfn.MAXIFS(Сделки_raw!$A$503:$A$509,Сделки_raw!$A$503:$A$509,"&lt;="&amp;Сводная!B202))</f>
        <v>43567</v>
      </c>
      <c r="F202" s="7">
        <f>Купон!$C$3*(B202-E202)/365*100</f>
        <v>1.2931506849315069</v>
      </c>
      <c r="G202" s="28">
        <f t="shared" si="12"/>
        <v>-388143.9726027397</v>
      </c>
      <c r="H202" s="7">
        <f>SUM($C$3:C202)</f>
        <v>1020</v>
      </c>
      <c r="I202" s="28">
        <f t="shared" si="13"/>
        <v>0</v>
      </c>
      <c r="J202" s="28">
        <f t="shared" si="14"/>
        <v>-388143.9726027397</v>
      </c>
      <c r="K202" s="24">
        <f t="shared" si="15"/>
        <v>-330576.06388097029</v>
      </c>
    </row>
    <row r="203" spans="2:11" x14ac:dyDescent="0.25">
      <c r="B203" s="36">
        <v>43627</v>
      </c>
      <c r="C203" s="23">
        <v>20</v>
      </c>
      <c r="D203" s="6">
        <f>VLOOKUP(B203,Тикер!C201:E962,3,FALSE)</f>
        <v>100.89</v>
      </c>
      <c r="E203" s="34">
        <f>IF(_xlfn.MAXIFS(Сделки_raw!$A$503:$A$509,Сделки_raw!$A$503:$A$509,"&lt;="&amp;Сводная!B203)=0, "12.10.2017",_xlfn.MAXIFS(Сделки_raw!$A$503:$A$509,Сделки_raw!$A$503:$A$509,"&lt;="&amp;Сводная!B203))</f>
        <v>43567</v>
      </c>
      <c r="F203" s="7">
        <f>Купон!$C$3*(B203-E203)/365*100</f>
        <v>1.3150684931506849</v>
      </c>
      <c r="G203" s="28">
        <f t="shared" si="12"/>
        <v>-20441.013698630137</v>
      </c>
      <c r="H203" s="7">
        <f>SUM($C$3:C203)</f>
        <v>1040</v>
      </c>
      <c r="I203" s="28">
        <f t="shared" si="13"/>
        <v>0</v>
      </c>
      <c r="J203" s="28">
        <f t="shared" si="14"/>
        <v>-20441.013698630137</v>
      </c>
      <c r="K203" s="24">
        <f t="shared" si="15"/>
        <v>-17404.668065124159</v>
      </c>
    </row>
    <row r="204" spans="2:11" x14ac:dyDescent="0.25">
      <c r="B204" s="36">
        <v>43630</v>
      </c>
      <c r="C204" s="23">
        <v>-140</v>
      </c>
      <c r="D204" s="6">
        <f>VLOOKUP(B204,Тикер!C202:E963,3,FALSE)</f>
        <v>100.99</v>
      </c>
      <c r="E204" s="34">
        <f>IF(_xlfn.MAXIFS(Сделки_raw!$A$503:$A$509,Сделки_raw!$A$503:$A$509,"&lt;="&amp;Сводная!B204)=0, "12.10.2017",_xlfn.MAXIFS(Сделки_raw!$A$503:$A$509,Сделки_raw!$A$503:$A$509,"&lt;="&amp;Сводная!B204))</f>
        <v>43567</v>
      </c>
      <c r="F204" s="7">
        <f>Купон!$C$3*(B204-E204)/365*100</f>
        <v>1.3808219178082191</v>
      </c>
      <c r="G204" s="28">
        <f t="shared" si="12"/>
        <v>143319.15068493152</v>
      </c>
      <c r="H204" s="7">
        <f>SUM($C$3:C204)</f>
        <v>900</v>
      </c>
      <c r="I204" s="28">
        <f t="shared" si="13"/>
        <v>0</v>
      </c>
      <c r="J204" s="28">
        <f t="shared" si="14"/>
        <v>143319.15068493152</v>
      </c>
      <c r="K204" s="24">
        <f t="shared" si="15"/>
        <v>121933.15617606643</v>
      </c>
    </row>
    <row r="205" spans="2:11" x14ac:dyDescent="0.25">
      <c r="B205" s="36">
        <v>43637</v>
      </c>
      <c r="C205" s="23">
        <v>750</v>
      </c>
      <c r="D205" s="6">
        <f>VLOOKUP(B205,Тикер!C203:E964,3,FALSE)</f>
        <v>101.18</v>
      </c>
      <c r="E205" s="34">
        <f>IF(_xlfn.MAXIFS(Сделки_raw!$A$503:$A$509,Сделки_raw!$A$503:$A$509,"&lt;="&amp;Сводная!B205)=0, "12.10.2017",_xlfn.MAXIFS(Сделки_raw!$A$503:$A$509,Сделки_raw!$A$503:$A$509,"&lt;="&amp;Сводная!B205))</f>
        <v>43567</v>
      </c>
      <c r="F205" s="7">
        <f>Купон!$C$3*(B205-E205)/365*100</f>
        <v>1.5342465753424659</v>
      </c>
      <c r="G205" s="28">
        <f t="shared" si="12"/>
        <v>-770356.84931506857</v>
      </c>
      <c r="H205" s="7">
        <f>SUM($C$3:C205)</f>
        <v>1650</v>
      </c>
      <c r="I205" s="28">
        <f t="shared" si="13"/>
        <v>0</v>
      </c>
      <c r="J205" s="28">
        <f t="shared" si="14"/>
        <v>-770356.84931506857</v>
      </c>
      <c r="K205" s="24">
        <f t="shared" si="15"/>
        <v>-654188.4067567857</v>
      </c>
    </row>
    <row r="206" spans="2:11" x14ac:dyDescent="0.25">
      <c r="B206" s="36">
        <v>43641</v>
      </c>
      <c r="C206" s="23">
        <v>-1180</v>
      </c>
      <c r="D206" s="6">
        <f>VLOOKUP(B206,Тикер!C204:E965,3,FALSE)</f>
        <v>101</v>
      </c>
      <c r="E206" s="34">
        <f>IF(_xlfn.MAXIFS(Сделки_raw!$A$503:$A$509,Сделки_raw!$A$503:$A$509,"&lt;="&amp;Сводная!B206)=0, "12.10.2017",_xlfn.MAXIFS(Сделки_raw!$A$503:$A$509,Сделки_raw!$A$503:$A$509,"&lt;="&amp;Сводная!B206))</f>
        <v>43567</v>
      </c>
      <c r="F206" s="7">
        <f>Купон!$C$3*(B206-E206)/365*100</f>
        <v>1.6219178082191781</v>
      </c>
      <c r="G206" s="28">
        <f t="shared" si="12"/>
        <v>1210938.6301369863</v>
      </c>
      <c r="H206" s="7">
        <f>SUM($C$3:C206)</f>
        <v>470</v>
      </c>
      <c r="I206" s="28">
        <f t="shared" si="13"/>
        <v>0</v>
      </c>
      <c r="J206" s="28">
        <f t="shared" si="14"/>
        <v>1210938.6301369863</v>
      </c>
      <c r="K206" s="24">
        <f t="shared" si="15"/>
        <v>1027240.3279634651</v>
      </c>
    </row>
    <row r="207" spans="2:11" x14ac:dyDescent="0.25">
      <c r="B207" s="36">
        <v>43650</v>
      </c>
      <c r="C207" s="23">
        <v>280</v>
      </c>
      <c r="D207" s="6">
        <f>VLOOKUP(B207,Тикер!C205:E966,3,FALSE)</f>
        <v>100.87</v>
      </c>
      <c r="E207" s="34">
        <f>IF(_xlfn.MAXIFS(Сделки_raw!$A$503:$A$509,Сделки_raw!$A$503:$A$509,"&lt;="&amp;Сводная!B207)=0, "12.10.2017",_xlfn.MAXIFS(Сделки_raw!$A$503:$A$509,Сделки_raw!$A$503:$A$509,"&lt;="&amp;Сводная!B207))</f>
        <v>43567</v>
      </c>
      <c r="F207" s="7">
        <f>Купон!$C$3*(B207-E207)/365*100</f>
        <v>1.8191780821917809</v>
      </c>
      <c r="G207" s="28">
        <f t="shared" si="12"/>
        <v>-287529.69863013696</v>
      </c>
      <c r="H207" s="7">
        <f>SUM($C$3:C207)</f>
        <v>750</v>
      </c>
      <c r="I207" s="28">
        <f t="shared" si="13"/>
        <v>0</v>
      </c>
      <c r="J207" s="28">
        <f t="shared" si="14"/>
        <v>-287529.69863013696</v>
      </c>
      <c r="K207" s="24">
        <f t="shared" si="15"/>
        <v>-243329.88880516661</v>
      </c>
    </row>
    <row r="208" spans="2:11" x14ac:dyDescent="0.25">
      <c r="B208" s="36">
        <v>43654</v>
      </c>
      <c r="C208" s="23">
        <v>-80</v>
      </c>
      <c r="D208" s="6">
        <f>VLOOKUP(B208,Тикер!C206:E967,3,FALSE)</f>
        <v>100.9</v>
      </c>
      <c r="E208" s="34">
        <f>IF(_xlfn.MAXIFS(Сделки_raw!$A$503:$A$509,Сделки_raw!$A$503:$A$509,"&lt;="&amp;Сводная!B208)=0, "12.10.2017",_xlfn.MAXIFS(Сделки_raw!$A$503:$A$509,Сделки_raw!$A$503:$A$509,"&lt;="&amp;Сводная!B208))</f>
        <v>43567</v>
      </c>
      <c r="F208" s="7">
        <f>Купон!$C$3*(B208-E208)/365*100</f>
        <v>1.9068493150684933</v>
      </c>
      <c r="G208" s="28">
        <f t="shared" si="12"/>
        <v>82245.479452054788</v>
      </c>
      <c r="H208" s="7">
        <f>SUM($C$3:C208)</f>
        <v>670</v>
      </c>
      <c r="I208" s="28">
        <f t="shared" si="13"/>
        <v>0</v>
      </c>
      <c r="J208" s="28">
        <f t="shared" si="14"/>
        <v>82245.479452054788</v>
      </c>
      <c r="K208" s="24">
        <f t="shared" si="15"/>
        <v>69528.653196980362</v>
      </c>
    </row>
    <row r="209" spans="2:11" x14ac:dyDescent="0.25">
      <c r="B209" s="36">
        <v>43655</v>
      </c>
      <c r="C209" s="23">
        <v>440</v>
      </c>
      <c r="D209" s="6">
        <f>VLOOKUP(B209,Тикер!C207:E968,3,FALSE)</f>
        <v>100.8</v>
      </c>
      <c r="E209" s="34">
        <f>IF(_xlfn.MAXIFS(Сделки_raw!$A$503:$A$509,Сделки_raw!$A$503:$A$509,"&lt;="&amp;Сводная!B209)=0, "12.10.2017",_xlfn.MAXIFS(Сделки_raw!$A$503:$A$509,Сделки_raw!$A$503:$A$509,"&lt;="&amp;Сводная!B209))</f>
        <v>43567</v>
      </c>
      <c r="F209" s="7">
        <f>Купон!$C$3*(B209-E209)/365*100</f>
        <v>1.9287671232876713</v>
      </c>
      <c r="G209" s="28">
        <f t="shared" si="12"/>
        <v>-452006.57534246572</v>
      </c>
      <c r="H209" s="7">
        <f>SUM($C$3:C209)</f>
        <v>1110</v>
      </c>
      <c r="I209" s="28">
        <f t="shared" si="13"/>
        <v>0</v>
      </c>
      <c r="J209" s="28">
        <f t="shared" si="14"/>
        <v>-452006.57534246572</v>
      </c>
      <c r="K209" s="24">
        <f t="shared" si="15"/>
        <v>-382015.76946188952</v>
      </c>
    </row>
    <row r="210" spans="2:11" x14ac:dyDescent="0.25">
      <c r="B210" s="36">
        <v>43656</v>
      </c>
      <c r="C210" s="23">
        <v>-630</v>
      </c>
      <c r="D210" s="6">
        <f>VLOOKUP(B210,Тикер!C208:E969,3,FALSE)</f>
        <v>100.79</v>
      </c>
      <c r="E210" s="34">
        <f>IF(_xlfn.MAXIFS(Сделки_raw!$A$503:$A$509,Сделки_raw!$A$503:$A$509,"&lt;="&amp;Сводная!B210)=0, "12.10.2017",_xlfn.MAXIFS(Сделки_raw!$A$503:$A$509,Сделки_raw!$A$503:$A$509,"&lt;="&amp;Сводная!B210))</f>
        <v>43567</v>
      </c>
      <c r="F210" s="7">
        <f>Купон!$C$3*(B210-E210)/365*100</f>
        <v>1.9506849315068493</v>
      </c>
      <c r="G210" s="28">
        <f t="shared" si="12"/>
        <v>647266.31506849325</v>
      </c>
      <c r="H210" s="7">
        <f>SUM($C$3:C210)</f>
        <v>480</v>
      </c>
      <c r="I210" s="28">
        <f t="shared" si="13"/>
        <v>0</v>
      </c>
      <c r="J210" s="28">
        <f t="shared" si="14"/>
        <v>647266.31506849325</v>
      </c>
      <c r="K210" s="24">
        <f t="shared" si="15"/>
        <v>546895.44007661717</v>
      </c>
    </row>
    <row r="211" spans="2:11" x14ac:dyDescent="0.25">
      <c r="B211" s="36">
        <v>43658</v>
      </c>
      <c r="C211" s="23">
        <v>80</v>
      </c>
      <c r="D211" s="6">
        <f>VLOOKUP(B211,Тикер!C209:E970,3,FALSE)</f>
        <v>100.86</v>
      </c>
      <c r="E211" s="34">
        <f>IF(_xlfn.MAXIFS(Сделки_raw!$A$503:$A$509,Сделки_raw!$A$503:$A$509,"&lt;="&amp;Сводная!B211)=0, "12.10.2017",_xlfn.MAXIFS(Сделки_raw!$A$503:$A$509,Сделки_raw!$A$503:$A$509,"&lt;="&amp;Сводная!B211))</f>
        <v>43567</v>
      </c>
      <c r="F211" s="7">
        <f>Купон!$C$3*(B211-E211)/365*100</f>
        <v>1.9945205479452055</v>
      </c>
      <c r="G211" s="28">
        <f t="shared" si="12"/>
        <v>-82283.616438356155</v>
      </c>
      <c r="H211" s="7">
        <f>SUM($C$3:C211)</f>
        <v>560</v>
      </c>
      <c r="I211" s="28">
        <f t="shared" si="13"/>
        <v>0</v>
      </c>
      <c r="J211" s="28">
        <f t="shared" si="14"/>
        <v>-82283.616438356155</v>
      </c>
      <c r="K211" s="24">
        <f t="shared" si="15"/>
        <v>-69487.099376930477</v>
      </c>
    </row>
    <row r="212" spans="2:11" x14ac:dyDescent="0.25">
      <c r="B212" s="36">
        <v>43664</v>
      </c>
      <c r="C212" s="23">
        <v>580</v>
      </c>
      <c r="D212" s="6">
        <f>VLOOKUP(B212,Тикер!C210:E971,3,FALSE)</f>
        <v>100.7</v>
      </c>
      <c r="E212" s="34">
        <f>IF(_xlfn.MAXIFS(Сделки_raw!$A$503:$A$509,Сделки_raw!$A$503:$A$509,"&lt;="&amp;Сводная!B212)=0, "12.10.2017",_xlfn.MAXIFS(Сделки_raw!$A$503:$A$509,Сделки_raw!$A$503:$A$509,"&lt;="&amp;Сводная!B212))</f>
        <v>43567</v>
      </c>
      <c r="F212" s="7">
        <f>Купон!$C$3*(B212-E212)/365*100</f>
        <v>2.1260273972602737</v>
      </c>
      <c r="G212" s="28">
        <f t="shared" si="12"/>
        <v>-596390.95890410955</v>
      </c>
      <c r="H212" s="7">
        <f>SUM($C$3:C212)</f>
        <v>1140</v>
      </c>
      <c r="I212" s="28">
        <f t="shared" si="13"/>
        <v>0</v>
      </c>
      <c r="J212" s="28">
        <f t="shared" si="14"/>
        <v>-596390.95890410955</v>
      </c>
      <c r="K212" s="24">
        <f t="shared" si="15"/>
        <v>-502840.68672827294</v>
      </c>
    </row>
    <row r="213" spans="2:11" x14ac:dyDescent="0.25">
      <c r="B213" s="36">
        <v>43665</v>
      </c>
      <c r="C213" s="23">
        <v>10</v>
      </c>
      <c r="D213" s="6">
        <f>VLOOKUP(B213,Тикер!C211:E972,3,FALSE)</f>
        <v>100.7</v>
      </c>
      <c r="E213" s="34">
        <f>IF(_xlfn.MAXIFS(Сделки_raw!$A$503:$A$509,Сделки_raw!$A$503:$A$509,"&lt;="&amp;Сводная!B213)=0, "12.10.2017",_xlfn.MAXIFS(Сделки_raw!$A$503:$A$509,Сделки_raw!$A$503:$A$509,"&lt;="&amp;Сводная!B213))</f>
        <v>43567</v>
      </c>
      <c r="F213" s="7">
        <f>Купон!$C$3*(B213-E213)/365*100</f>
        <v>2.1479452054794521</v>
      </c>
      <c r="G213" s="28">
        <f t="shared" si="12"/>
        <v>-10284.794520547946</v>
      </c>
      <c r="H213" s="7">
        <f>SUM($C$3:C213)</f>
        <v>1150</v>
      </c>
      <c r="I213" s="28">
        <f t="shared" si="13"/>
        <v>0</v>
      </c>
      <c r="J213" s="28">
        <f t="shared" si="14"/>
        <v>-10284.794520547946</v>
      </c>
      <c r="K213" s="24">
        <f t="shared" si="15"/>
        <v>-8669.2142678006639</v>
      </c>
    </row>
    <row r="214" spans="2:11" x14ac:dyDescent="0.25">
      <c r="B214" s="36">
        <v>43669</v>
      </c>
      <c r="C214" s="23">
        <v>480</v>
      </c>
      <c r="D214" s="6">
        <f>VLOOKUP(B214,Тикер!C212:E973,3,FALSE)</f>
        <v>100.79</v>
      </c>
      <c r="E214" s="34">
        <f>IF(_xlfn.MAXIFS(Сделки_raw!$A$503:$A$509,Сделки_raw!$A$503:$A$509,"&lt;="&amp;Сводная!B214)=0, "12.10.2017",_xlfn.MAXIFS(Сделки_raw!$A$503:$A$509,Сделки_raw!$A$503:$A$509,"&lt;="&amp;Сводная!B214))</f>
        <v>43567</v>
      </c>
      <c r="F214" s="7">
        <f>Купон!$C$3*(B214-E214)/365*100</f>
        <v>2.2356164383561645</v>
      </c>
      <c r="G214" s="28">
        <f t="shared" si="12"/>
        <v>-494522.9589041096</v>
      </c>
      <c r="H214" s="7">
        <f>SUM($C$3:C214)</f>
        <v>1630</v>
      </c>
      <c r="I214" s="28">
        <f t="shared" si="13"/>
        <v>0</v>
      </c>
      <c r="J214" s="28">
        <f t="shared" si="14"/>
        <v>-494522.9589041096</v>
      </c>
      <c r="K214" s="24">
        <f t="shared" si="15"/>
        <v>-416398.93360763561</v>
      </c>
    </row>
    <row r="215" spans="2:11" x14ac:dyDescent="0.25">
      <c r="B215" s="36">
        <v>43676</v>
      </c>
      <c r="C215" s="23">
        <v>-1330</v>
      </c>
      <c r="D215" s="6">
        <f>VLOOKUP(B215,Тикер!C213:E974,3,FALSE)</f>
        <v>100.65</v>
      </c>
      <c r="E215" s="34">
        <f>IF(_xlfn.MAXIFS(Сделки_raw!$A$503:$A$509,Сделки_raw!$A$503:$A$509,"&lt;="&amp;Сводная!B215)=0, "12.10.2017",_xlfn.MAXIFS(Сделки_raw!$A$503:$A$509,Сделки_raw!$A$503:$A$509,"&lt;="&amp;Сводная!B215))</f>
        <v>43567</v>
      </c>
      <c r="F215" s="7">
        <f>Купон!$C$3*(B215-E215)/365*100</f>
        <v>2.3890410958904109</v>
      </c>
      <c r="G215" s="28">
        <f t="shared" si="12"/>
        <v>1370419.2465753427</v>
      </c>
      <c r="H215" s="7">
        <f>SUM($C$3:C215)</f>
        <v>300</v>
      </c>
      <c r="I215" s="28">
        <f t="shared" si="13"/>
        <v>0</v>
      </c>
      <c r="J215" s="28">
        <f t="shared" si="14"/>
        <v>1370419.2465753427</v>
      </c>
      <c r="K215" s="24">
        <f t="shared" si="15"/>
        <v>1151780.9852589569</v>
      </c>
    </row>
    <row r="216" spans="2:11" x14ac:dyDescent="0.25">
      <c r="B216" s="36">
        <v>43685</v>
      </c>
      <c r="C216" s="23">
        <v>650</v>
      </c>
      <c r="D216" s="6">
        <f>VLOOKUP(B216,Тикер!C214:E975,3,FALSE)</f>
        <v>101.01</v>
      </c>
      <c r="E216" s="34">
        <f>IF(_xlfn.MAXIFS(Сделки_raw!$A$503:$A$509,Сделки_raw!$A$503:$A$509,"&lt;="&amp;Сводная!B216)=0, "12.10.2017",_xlfn.MAXIFS(Сделки_raw!$A$503:$A$509,Сделки_raw!$A$503:$A$509,"&lt;="&amp;Сводная!B216))</f>
        <v>43567</v>
      </c>
      <c r="F216" s="7">
        <f>Купон!$C$3*(B216-E216)/365*100</f>
        <v>2.5863013698630137</v>
      </c>
      <c r="G216" s="28">
        <f t="shared" si="12"/>
        <v>-673375.95890410955</v>
      </c>
      <c r="H216" s="7">
        <f>SUM($C$3:C216)</f>
        <v>950</v>
      </c>
      <c r="I216" s="28">
        <f t="shared" si="13"/>
        <v>0</v>
      </c>
      <c r="J216" s="28">
        <f t="shared" si="14"/>
        <v>-673375.95890410955</v>
      </c>
      <c r="K216" s="24">
        <f t="shared" si="15"/>
        <v>-564594.81265692704</v>
      </c>
    </row>
    <row r="217" spans="2:11" x14ac:dyDescent="0.25">
      <c r="B217" s="36">
        <v>43686</v>
      </c>
      <c r="C217" s="23">
        <v>40</v>
      </c>
      <c r="D217" s="6">
        <f>VLOOKUP(B217,Тикер!C215:E976,3,FALSE)</f>
        <v>101.2</v>
      </c>
      <c r="E217" s="34">
        <f>IF(_xlfn.MAXIFS(Сделки_raw!$A$503:$A$509,Сделки_raw!$A$503:$A$509,"&lt;="&amp;Сводная!B217)=0, "12.10.2017",_xlfn.MAXIFS(Сделки_raw!$A$503:$A$509,Сделки_raw!$A$503:$A$509,"&lt;="&amp;Сводная!B217))</f>
        <v>43567</v>
      </c>
      <c r="F217" s="7">
        <f>Купон!$C$3*(B217-E217)/365*100</f>
        <v>2.6082191780821917</v>
      </c>
      <c r="G217" s="28">
        <f t="shared" si="12"/>
        <v>-41523.287671232873</v>
      </c>
      <c r="H217" s="7">
        <f>SUM($C$3:C217)</f>
        <v>990</v>
      </c>
      <c r="I217" s="28">
        <f t="shared" si="13"/>
        <v>0</v>
      </c>
      <c r="J217" s="28">
        <f t="shared" si="14"/>
        <v>-41523.287671232873</v>
      </c>
      <c r="K217" s="24">
        <f t="shared" si="15"/>
        <v>-34806.13230892719</v>
      </c>
    </row>
    <row r="218" spans="2:11" x14ac:dyDescent="0.25">
      <c r="B218" s="36">
        <v>43696</v>
      </c>
      <c r="C218" s="23">
        <v>580</v>
      </c>
      <c r="D218" s="6">
        <f>VLOOKUP(B218,Тикер!C216:E977,3,FALSE)</f>
        <v>101.11</v>
      </c>
      <c r="E218" s="34">
        <f>IF(_xlfn.MAXIFS(Сделки_raw!$A$503:$A$509,Сделки_raw!$A$503:$A$509,"&lt;="&amp;Сводная!B218)=0, "12.10.2017",_xlfn.MAXIFS(Сделки_raw!$A$503:$A$509,Сделки_raw!$A$503:$A$509,"&lt;="&amp;Сводная!B218))</f>
        <v>43567</v>
      </c>
      <c r="F218" s="7">
        <f>Купон!$C$3*(B218-E218)/365*100</f>
        <v>2.8273972602739725</v>
      </c>
      <c r="G218" s="28">
        <f t="shared" si="12"/>
        <v>-602836.90410958906</v>
      </c>
      <c r="H218" s="7">
        <f>SUM($C$3:C218)</f>
        <v>1570</v>
      </c>
      <c r="I218" s="28">
        <f t="shared" si="13"/>
        <v>0</v>
      </c>
      <c r="J218" s="28">
        <f t="shared" si="14"/>
        <v>-602836.90410958906</v>
      </c>
      <c r="K218" s="24">
        <f t="shared" si="15"/>
        <v>-503977.84469381411</v>
      </c>
    </row>
    <row r="219" spans="2:11" x14ac:dyDescent="0.25">
      <c r="B219" s="36">
        <v>43705</v>
      </c>
      <c r="C219" s="23">
        <v>-460</v>
      </c>
      <c r="D219" s="6">
        <f>VLOOKUP(B219,Тикер!C217:E978,3,FALSE)</f>
        <v>101.23</v>
      </c>
      <c r="E219" s="34">
        <f>IF(_xlfn.MAXIFS(Сделки_raw!$A$503:$A$509,Сделки_raw!$A$503:$A$509,"&lt;="&amp;Сводная!B219)=0, "12.10.2017",_xlfn.MAXIFS(Сделки_raw!$A$503:$A$509,Сделки_raw!$A$503:$A$509,"&lt;="&amp;Сводная!B219))</f>
        <v>43567</v>
      </c>
      <c r="F219" s="7">
        <f>Купон!$C$3*(B219-E219)/365*100</f>
        <v>3.0246575342465754</v>
      </c>
      <c r="G219" s="28">
        <f t="shared" si="12"/>
        <v>479571.42465753428</v>
      </c>
      <c r="H219" s="7">
        <f>SUM($C$3:C219)</f>
        <v>1110</v>
      </c>
      <c r="I219" s="28">
        <f t="shared" si="13"/>
        <v>0</v>
      </c>
      <c r="J219" s="28">
        <f t="shared" si="14"/>
        <v>479571.42465753428</v>
      </c>
      <c r="K219" s="24">
        <f t="shared" si="15"/>
        <v>399970.29033775668</v>
      </c>
    </row>
    <row r="220" spans="2:11" x14ac:dyDescent="0.25">
      <c r="B220" s="36">
        <v>43706</v>
      </c>
      <c r="C220" s="23">
        <v>-140</v>
      </c>
      <c r="D220" s="6">
        <f>VLOOKUP(B220,Тикер!C218:E979,3,FALSE)</f>
        <v>101.2</v>
      </c>
      <c r="E220" s="34">
        <f>IF(_xlfn.MAXIFS(Сделки_raw!$A$503:$A$509,Сделки_raw!$A$503:$A$509,"&lt;="&amp;Сводная!B220)=0, "12.10.2017",_xlfn.MAXIFS(Сделки_raw!$A$503:$A$509,Сделки_raw!$A$503:$A$509,"&lt;="&amp;Сводная!B220))</f>
        <v>43567</v>
      </c>
      <c r="F220" s="7">
        <f>Купон!$C$3*(B220-E220)/365*100</f>
        <v>3.0465753424657538</v>
      </c>
      <c r="G220" s="28">
        <f t="shared" si="12"/>
        <v>145945.20547945207</v>
      </c>
      <c r="H220" s="7">
        <f>SUM($C$3:C220)</f>
        <v>970</v>
      </c>
      <c r="I220" s="28">
        <f t="shared" si="13"/>
        <v>0</v>
      </c>
      <c r="J220" s="28">
        <f t="shared" si="14"/>
        <v>145945.20547945207</v>
      </c>
      <c r="K220" s="24">
        <f t="shared" si="15"/>
        <v>121688.35656043701</v>
      </c>
    </row>
    <row r="221" spans="2:11" x14ac:dyDescent="0.25">
      <c r="B221" s="36">
        <v>43707</v>
      </c>
      <c r="C221" s="23">
        <v>-40</v>
      </c>
      <c r="D221" s="6">
        <f>VLOOKUP(B221,Тикер!C219:E980,3,FALSE)</f>
        <v>101.2</v>
      </c>
      <c r="E221" s="34">
        <f>IF(_xlfn.MAXIFS(Сделки_raw!$A$503:$A$509,Сделки_raw!$A$503:$A$509,"&lt;="&amp;Сводная!B221)=0, "12.10.2017",_xlfn.MAXIFS(Сделки_raw!$A$503:$A$509,Сделки_raw!$A$503:$A$509,"&lt;="&amp;Сводная!B221))</f>
        <v>43567</v>
      </c>
      <c r="F221" s="7">
        <f>Купон!$C$3*(B221-E221)/365*100</f>
        <v>3.0684931506849318</v>
      </c>
      <c r="G221" s="28">
        <f t="shared" si="12"/>
        <v>41707.397260273974</v>
      </c>
      <c r="H221" s="7">
        <f>SUM($C$3:C221)</f>
        <v>930</v>
      </c>
      <c r="I221" s="28">
        <f t="shared" si="13"/>
        <v>0</v>
      </c>
      <c r="J221" s="28">
        <f t="shared" si="14"/>
        <v>41707.397260273974</v>
      </c>
      <c r="K221" s="24">
        <f t="shared" si="15"/>
        <v>34766.185263940533</v>
      </c>
    </row>
    <row r="222" spans="2:11" x14ac:dyDescent="0.25">
      <c r="B222" s="36">
        <v>43710</v>
      </c>
      <c r="C222" s="23">
        <v>-680</v>
      </c>
      <c r="D222" s="6">
        <f>VLOOKUP(B222,Тикер!C220:E981,3,FALSE)</f>
        <v>101.23</v>
      </c>
      <c r="E222" s="34">
        <f>IF(_xlfn.MAXIFS(Сделки_raw!$A$503:$A$509,Сделки_raw!$A$503:$A$509,"&lt;="&amp;Сводная!B222)=0, "12.10.2017",_xlfn.MAXIFS(Сделки_raw!$A$503:$A$509,Сделки_raw!$A$503:$A$509,"&lt;="&amp;Сводная!B222))</f>
        <v>43567</v>
      </c>
      <c r="F222" s="7">
        <f>Купон!$C$3*(B222-E222)/365*100</f>
        <v>3.1342465753424658</v>
      </c>
      <c r="G222" s="28">
        <f t="shared" si="12"/>
        <v>709676.87671232887</v>
      </c>
      <c r="H222" s="7">
        <f>SUM($C$3:C222)</f>
        <v>250</v>
      </c>
      <c r="I222" s="28">
        <f t="shared" si="13"/>
        <v>0</v>
      </c>
      <c r="J222" s="28">
        <f t="shared" si="14"/>
        <v>709676.87671232887</v>
      </c>
      <c r="K222" s="24">
        <f t="shared" si="15"/>
        <v>591097.17020603188</v>
      </c>
    </row>
    <row r="223" spans="2:11" x14ac:dyDescent="0.25">
      <c r="B223" s="36">
        <v>43714</v>
      </c>
      <c r="C223" s="23">
        <v>570</v>
      </c>
      <c r="D223" s="6">
        <f>VLOOKUP(B223,Тикер!C221:E982,3,FALSE)</f>
        <v>101.41</v>
      </c>
      <c r="E223" s="34">
        <f>IF(_xlfn.MAXIFS(Сделки_raw!$A$503:$A$509,Сделки_raw!$A$503:$A$509,"&lt;="&amp;Сводная!B223)=0, "12.10.2017",_xlfn.MAXIFS(Сделки_raw!$A$503:$A$509,Сделки_raw!$A$503:$A$509,"&lt;="&amp;Сводная!B223))</f>
        <v>43567</v>
      </c>
      <c r="F223" s="7">
        <f>Купон!$C$3*(B223-E223)/365*100</f>
        <v>3.2219178082191782</v>
      </c>
      <c r="G223" s="28">
        <f t="shared" si="12"/>
        <v>-596401.93150684936</v>
      </c>
      <c r="H223" s="7">
        <f>SUM($C$3:C223)</f>
        <v>820</v>
      </c>
      <c r="I223" s="28">
        <f t="shared" si="13"/>
        <v>0</v>
      </c>
      <c r="J223" s="28">
        <f t="shared" si="14"/>
        <v>-596401.93150684936</v>
      </c>
      <c r="K223" s="24">
        <f t="shared" si="15"/>
        <v>-496222.32402557443</v>
      </c>
    </row>
    <row r="224" spans="2:11" x14ac:dyDescent="0.25">
      <c r="B224" s="36">
        <v>43721</v>
      </c>
      <c r="C224" s="23">
        <v>-130</v>
      </c>
      <c r="D224" s="6">
        <f>VLOOKUP(B224,Тикер!C222:E983,3,FALSE)</f>
        <v>101.31</v>
      </c>
      <c r="E224" s="34">
        <f>IF(_xlfn.MAXIFS(Сделки_raw!$A$503:$A$509,Сделки_raw!$A$503:$A$509,"&lt;="&amp;Сводная!B224)=0, "12.10.2017",_xlfn.MAXIFS(Сделки_raw!$A$503:$A$509,Сделки_raw!$A$503:$A$509,"&lt;="&amp;Сводная!B224))</f>
        <v>43567</v>
      </c>
      <c r="F224" s="7">
        <f>Купон!$C$3*(B224-E224)/365*100</f>
        <v>3.3753424657534246</v>
      </c>
      <c r="G224" s="28">
        <f t="shared" si="12"/>
        <v>136090.94520547945</v>
      </c>
      <c r="H224" s="7">
        <f>SUM($C$3:C224)</f>
        <v>690</v>
      </c>
      <c r="I224" s="28">
        <f t="shared" si="13"/>
        <v>0</v>
      </c>
      <c r="J224" s="28">
        <f t="shared" si="14"/>
        <v>136090.94520547945</v>
      </c>
      <c r="K224" s="24">
        <f t="shared" si="15"/>
        <v>113021.16852873749</v>
      </c>
    </row>
    <row r="225" spans="2:11" x14ac:dyDescent="0.25">
      <c r="B225" s="36">
        <v>43724</v>
      </c>
      <c r="C225" s="23">
        <v>1480</v>
      </c>
      <c r="D225" s="6">
        <f>VLOOKUP(B225,Тикер!C223:E984,3,FALSE)</f>
        <v>101.21</v>
      </c>
      <c r="E225" s="34">
        <f>IF(_xlfn.MAXIFS(Сделки_raw!$A$503:$A$509,Сделки_raw!$A$503:$A$509,"&lt;="&amp;Сводная!B225)=0, "12.10.2017",_xlfn.MAXIFS(Сделки_raw!$A$503:$A$509,Сделки_raw!$A$503:$A$509,"&lt;="&amp;Сводная!B225))</f>
        <v>43567</v>
      </c>
      <c r="F225" s="7">
        <f>Купон!$C$3*(B225-E225)/365*100</f>
        <v>3.441095890410959</v>
      </c>
      <c r="G225" s="28">
        <f t="shared" si="12"/>
        <v>-1548836.219178082</v>
      </c>
      <c r="H225" s="7">
        <f>SUM($C$3:C225)</f>
        <v>2170</v>
      </c>
      <c r="I225" s="28">
        <f t="shared" si="13"/>
        <v>0</v>
      </c>
      <c r="J225" s="28">
        <f t="shared" si="14"/>
        <v>-1548836.219178082</v>
      </c>
      <c r="K225" s="24">
        <f t="shared" si="15"/>
        <v>-1285258.0495671865</v>
      </c>
    </row>
    <row r="226" spans="2:11" x14ac:dyDescent="0.25">
      <c r="B226" s="36">
        <v>43725</v>
      </c>
      <c r="C226" s="23">
        <v>-790</v>
      </c>
      <c r="D226" s="6">
        <f>VLOOKUP(B226,Тикер!C224:E985,3,FALSE)</f>
        <v>101.2</v>
      </c>
      <c r="E226" s="34">
        <f>IF(_xlfn.MAXIFS(Сделки_raw!$A$503:$A$509,Сделки_raw!$A$503:$A$509,"&lt;="&amp;Сводная!B226)=0, "12.10.2017",_xlfn.MAXIFS(Сделки_raw!$A$503:$A$509,Сделки_raw!$A$503:$A$509,"&lt;="&amp;Сводная!B226))</f>
        <v>43567</v>
      </c>
      <c r="F226" s="7">
        <f>Купон!$C$3*(B226-E226)/365*100</f>
        <v>3.4630136986301374</v>
      </c>
      <c r="G226" s="28">
        <f t="shared" si="12"/>
        <v>826837.80821917811</v>
      </c>
      <c r="H226" s="7">
        <f>SUM($C$3:C226)</f>
        <v>1380</v>
      </c>
      <c r="I226" s="28">
        <f t="shared" si="13"/>
        <v>0</v>
      </c>
      <c r="J226" s="28">
        <f t="shared" si="14"/>
        <v>826837.80821917811</v>
      </c>
      <c r="K226" s="24">
        <f t="shared" si="15"/>
        <v>685945.99002782535</v>
      </c>
    </row>
    <row r="227" spans="2:11" x14ac:dyDescent="0.25">
      <c r="B227" s="36">
        <v>43733</v>
      </c>
      <c r="C227" s="23">
        <v>-1280</v>
      </c>
      <c r="D227" s="6">
        <f>VLOOKUP(B227,Тикер!C225:E986,3,FALSE)</f>
        <v>101.31</v>
      </c>
      <c r="E227" s="34">
        <f>IF(_xlfn.MAXIFS(Сделки_raw!$A$503:$A$509,Сделки_raw!$A$503:$A$509,"&lt;="&amp;Сводная!B227)=0, "12.10.2017",_xlfn.MAXIFS(Сделки_raw!$A$503:$A$509,Сделки_raw!$A$503:$A$509,"&lt;="&amp;Сводная!B227))</f>
        <v>43567</v>
      </c>
      <c r="F227" s="7">
        <f>Купон!$C$3*(B227-E227)/365*100</f>
        <v>3.6383561643835618</v>
      </c>
      <c r="G227" s="28">
        <f t="shared" si="12"/>
        <v>1343338.9589041097</v>
      </c>
      <c r="H227" s="7">
        <f>SUM($C$3:C227)</f>
        <v>100</v>
      </c>
      <c r="I227" s="28">
        <f t="shared" si="13"/>
        <v>0</v>
      </c>
      <c r="J227" s="28">
        <f t="shared" si="14"/>
        <v>1343338.9589041097</v>
      </c>
      <c r="K227" s="24">
        <f t="shared" si="15"/>
        <v>1112072.927245718</v>
      </c>
    </row>
    <row r="228" spans="2:11" x14ac:dyDescent="0.25">
      <c r="B228" s="36">
        <v>43734</v>
      </c>
      <c r="C228" s="23">
        <v>580</v>
      </c>
      <c r="D228" s="6">
        <f>VLOOKUP(B228,Тикер!C226:E987,3,FALSE)</f>
        <v>101.38</v>
      </c>
      <c r="E228" s="34">
        <f>IF(_xlfn.MAXIFS(Сделки_raw!$A$503:$A$509,Сделки_raw!$A$503:$A$509,"&lt;="&amp;Сводная!B228)=0, "12.10.2017",_xlfn.MAXIFS(Сделки_raw!$A$503:$A$509,Сделки_raw!$A$503:$A$509,"&lt;="&amp;Сводная!B228))</f>
        <v>43567</v>
      </c>
      <c r="F228" s="7">
        <f>Купон!$C$3*(B228-E228)/365*100</f>
        <v>3.6602739726027393</v>
      </c>
      <c r="G228" s="28">
        <f t="shared" si="12"/>
        <v>-609233.58904109581</v>
      </c>
      <c r="H228" s="7">
        <f>SUM($C$3:C228)</f>
        <v>680</v>
      </c>
      <c r="I228" s="28">
        <f t="shared" si="13"/>
        <v>0</v>
      </c>
      <c r="J228" s="28">
        <f t="shared" si="14"/>
        <v>-609233.58904109581</v>
      </c>
      <c r="K228" s="24">
        <f t="shared" si="15"/>
        <v>-504215.5735198778</v>
      </c>
    </row>
    <row r="229" spans="2:11" x14ac:dyDescent="0.25">
      <c r="B229" s="36">
        <v>43746</v>
      </c>
      <c r="C229" s="23">
        <v>-610</v>
      </c>
      <c r="D229" s="6">
        <f>VLOOKUP(B229,Тикер!C227:E988,3,FALSE)</f>
        <v>101.48</v>
      </c>
      <c r="E229" s="34">
        <f>IF(_xlfn.MAXIFS(Сделки_raw!$A$503:$A$509,Сделки_raw!$A$503:$A$509,"&lt;="&amp;Сводная!B229)=0, "12.10.2017",_xlfn.MAXIFS(Сделки_raw!$A$503:$A$509,Сделки_raw!$A$503:$A$509,"&lt;="&amp;Сводная!B229))</f>
        <v>43567</v>
      </c>
      <c r="F229" s="7">
        <f>Купон!$C$3*(B229-E229)/365*100</f>
        <v>3.9232876712328766</v>
      </c>
      <c r="G229" s="28">
        <f t="shared" si="12"/>
        <v>642960.05479452061</v>
      </c>
      <c r="H229" s="7">
        <f>SUM($C$3:C229)</f>
        <v>70</v>
      </c>
      <c r="I229" s="28">
        <f t="shared" si="13"/>
        <v>0</v>
      </c>
      <c r="J229" s="28">
        <f t="shared" si="14"/>
        <v>642960.05479452061</v>
      </c>
      <c r="K229" s="24">
        <f t="shared" si="15"/>
        <v>530436.62575402996</v>
      </c>
    </row>
    <row r="230" spans="2:11" x14ac:dyDescent="0.25">
      <c r="B230" s="36">
        <v>43748</v>
      </c>
      <c r="C230" s="23">
        <v>420</v>
      </c>
      <c r="D230" s="6">
        <f>VLOOKUP(B230,Тикер!C228:E989,3,FALSE)</f>
        <v>101.76</v>
      </c>
      <c r="E230" s="34">
        <f>IF(_xlfn.MAXIFS(Сделки_raw!$A$503:$A$509,Сделки_raw!$A$503:$A$509,"&lt;="&amp;Сводная!B230)=0, "12.10.2017",_xlfn.MAXIFS(Сделки_raw!$A$503:$A$509,Сделки_raw!$A$503:$A$509,"&lt;="&amp;Сводная!B230))</f>
        <v>43567</v>
      </c>
      <c r="F230" s="7">
        <f>Купон!$C$3*(B230-E230)/365*100</f>
        <v>3.967123287671233</v>
      </c>
      <c r="G230" s="28">
        <f t="shared" si="12"/>
        <v>-444053.91780821921</v>
      </c>
      <c r="H230" s="7">
        <f>SUM($C$3:C230)</f>
        <v>490</v>
      </c>
      <c r="I230" s="28">
        <f t="shared" si="13"/>
        <v>0</v>
      </c>
      <c r="J230" s="28">
        <f t="shared" si="14"/>
        <v>-444053.91780821921</v>
      </c>
      <c r="K230" s="24">
        <f t="shared" si="15"/>
        <v>-366146.370457688</v>
      </c>
    </row>
    <row r="231" spans="2:11" x14ac:dyDescent="0.25">
      <c r="B231" s="36">
        <v>43749</v>
      </c>
      <c r="C231" s="23">
        <v>170</v>
      </c>
      <c r="D231" s="6">
        <f>VLOOKUP(B231,Тикер!C229:E990,3,FALSE)</f>
        <v>101.28</v>
      </c>
      <c r="E231" s="34">
        <f>IF(_xlfn.MAXIFS(Сделки_raw!$A$503:$A$509,Сделки_raw!$A$503:$A$509,"&lt;="&amp;Сводная!B231)=0, "12.10.2017",_xlfn.MAXIFS(Сделки_raw!$A$503:$A$509,Сделки_raw!$A$503:$A$509,"&lt;="&amp;Сводная!B231))</f>
        <v>43749</v>
      </c>
      <c r="F231" s="7">
        <f>Купон!$C$3*(B231-E231)/365*100</f>
        <v>0</v>
      </c>
      <c r="G231" s="28">
        <f t="shared" si="12"/>
        <v>-172176</v>
      </c>
      <c r="H231" s="7">
        <f>SUM($C$3:C231)</f>
        <v>660</v>
      </c>
      <c r="I231" s="28">
        <f t="shared" si="13"/>
        <v>26327.4</v>
      </c>
      <c r="J231" s="28">
        <f t="shared" si="14"/>
        <v>-145848.6</v>
      </c>
      <c r="K231" s="24">
        <f t="shared" si="15"/>
        <v>-120228.11828511779</v>
      </c>
    </row>
    <row r="232" spans="2:11" x14ac:dyDescent="0.25">
      <c r="B232" s="36">
        <v>43752</v>
      </c>
      <c r="C232" s="23">
        <v>630</v>
      </c>
      <c r="D232" s="6">
        <f>VLOOKUP(B232,Тикер!C230:E991,3,FALSE)</f>
        <v>101.36</v>
      </c>
      <c r="E232" s="34">
        <f>IF(_xlfn.MAXIFS(Сделки_raw!$A$503:$A$509,Сделки_raw!$A$503:$A$509,"&lt;="&amp;Сводная!B232)=0, "12.10.2017",_xlfn.MAXIFS(Сделки_raw!$A$503:$A$509,Сделки_raw!$A$503:$A$509,"&lt;="&amp;Сводная!B232))</f>
        <v>43749</v>
      </c>
      <c r="F232" s="7">
        <f>Купон!$C$3*(B232-E232)/365*100</f>
        <v>6.5753424657534254E-2</v>
      </c>
      <c r="G232" s="28">
        <f t="shared" si="12"/>
        <v>-638982.24657534249</v>
      </c>
      <c r="H232" s="7">
        <f>SUM($C$3:C232)</f>
        <v>1290</v>
      </c>
      <c r="I232" s="28">
        <f t="shared" si="13"/>
        <v>0</v>
      </c>
      <c r="J232" s="28">
        <f t="shared" si="14"/>
        <v>-638982.24657534249</v>
      </c>
      <c r="K232" s="24">
        <f t="shared" si="15"/>
        <v>-526316.33720187284</v>
      </c>
    </row>
    <row r="233" spans="2:11" x14ac:dyDescent="0.25">
      <c r="B233" s="36">
        <v>43753</v>
      </c>
      <c r="C233" s="23">
        <v>110</v>
      </c>
      <c r="D233" s="6">
        <f>VLOOKUP(B233,Тикер!C231:E992,3,FALSE)</f>
        <v>101.5</v>
      </c>
      <c r="E233" s="34">
        <f>IF(_xlfn.MAXIFS(Сделки_raw!$A$503:$A$509,Сделки_raw!$A$503:$A$509,"&lt;="&amp;Сводная!B233)=0, "12.10.2017",_xlfn.MAXIFS(Сделки_raw!$A$503:$A$509,Сделки_raw!$A$503:$A$509,"&lt;="&amp;Сводная!B233))</f>
        <v>43749</v>
      </c>
      <c r="F233" s="7">
        <f>Купон!$C$3*(B233-E233)/365*100</f>
        <v>8.7671232876712329E-2</v>
      </c>
      <c r="G233" s="28">
        <f t="shared" si="12"/>
        <v>-111746.43835616438</v>
      </c>
      <c r="H233" s="7">
        <f>SUM($C$3:C233)</f>
        <v>1400</v>
      </c>
      <c r="I233" s="28">
        <f t="shared" si="13"/>
        <v>0</v>
      </c>
      <c r="J233" s="28">
        <f t="shared" si="14"/>
        <v>-111746.43835616438</v>
      </c>
      <c r="K233" s="24">
        <f t="shared" si="15"/>
        <v>-92018.787619616618</v>
      </c>
    </row>
    <row r="234" spans="2:11" x14ac:dyDescent="0.25">
      <c r="B234" s="36">
        <v>43754</v>
      </c>
      <c r="C234" s="23">
        <v>310</v>
      </c>
      <c r="D234" s="6">
        <f>VLOOKUP(B234,Тикер!C232:E993,3,FALSE)</f>
        <v>101.59</v>
      </c>
      <c r="E234" s="34">
        <f>IF(_xlfn.MAXIFS(Сделки_raw!$A$503:$A$509,Сделки_raw!$A$503:$A$509,"&lt;="&amp;Сводная!B234)=0, "12.10.2017",_xlfn.MAXIFS(Сделки_raw!$A$503:$A$509,Сделки_raw!$A$503:$A$509,"&lt;="&amp;Сводная!B234))</f>
        <v>43749</v>
      </c>
      <c r="F234" s="7">
        <f>Купон!$C$3*(B234-E234)/365*100</f>
        <v>0.10958904109589042</v>
      </c>
      <c r="G234" s="28">
        <f t="shared" si="12"/>
        <v>-315268.72602739726</v>
      </c>
      <c r="H234" s="7">
        <f>SUM($C$3:C234)</f>
        <v>1710</v>
      </c>
      <c r="I234" s="28">
        <f t="shared" si="13"/>
        <v>0</v>
      </c>
      <c r="J234" s="28">
        <f t="shared" si="14"/>
        <v>-315268.72602739726</v>
      </c>
      <c r="K234" s="24">
        <f t="shared" si="15"/>
        <v>-259542.4899621747</v>
      </c>
    </row>
    <row r="235" spans="2:11" x14ac:dyDescent="0.25">
      <c r="B235" s="36">
        <v>43756</v>
      </c>
      <c r="C235" s="23">
        <v>60</v>
      </c>
      <c r="D235" s="6">
        <f>VLOOKUP(B235,Тикер!C233:E994,3,FALSE)</f>
        <v>101.74</v>
      </c>
      <c r="E235" s="34">
        <f>IF(_xlfn.MAXIFS(Сделки_raw!$A$503:$A$509,Сделки_raw!$A$503:$A$509,"&lt;="&amp;Сводная!B235)=0, "12.10.2017",_xlfn.MAXIFS(Сделки_raw!$A$503:$A$509,Сделки_raw!$A$503:$A$509,"&lt;="&amp;Сводная!B235))</f>
        <v>43749</v>
      </c>
      <c r="F235" s="7">
        <f>Купон!$C$3*(B235-E235)/365*100</f>
        <v>0.15342465753424658</v>
      </c>
      <c r="G235" s="28">
        <f t="shared" si="12"/>
        <v>-61136.05479452054</v>
      </c>
      <c r="H235" s="7">
        <f>SUM($C$3:C235)</f>
        <v>1770</v>
      </c>
      <c r="I235" s="28">
        <f t="shared" si="13"/>
        <v>0</v>
      </c>
      <c r="J235" s="28">
        <f t="shared" si="14"/>
        <v>-61136.05479452054</v>
      </c>
      <c r="K235" s="24">
        <f t="shared" si="15"/>
        <v>-50303.071108637807</v>
      </c>
    </row>
    <row r="236" spans="2:11" x14ac:dyDescent="0.25">
      <c r="B236" s="36">
        <v>43762</v>
      </c>
      <c r="C236" s="23">
        <v>-1520</v>
      </c>
      <c r="D236" s="6">
        <f>VLOOKUP(B236,Тикер!C234:E995,3,FALSE)</f>
        <v>101.69</v>
      </c>
      <c r="E236" s="34">
        <f>IF(_xlfn.MAXIFS(Сделки_raw!$A$503:$A$509,Сделки_raw!$A$503:$A$509,"&lt;="&amp;Сводная!B236)=0, "12.10.2017",_xlfn.MAXIFS(Сделки_raw!$A$503:$A$509,Сделки_raw!$A$503:$A$509,"&lt;="&amp;Сводная!B236))</f>
        <v>43749</v>
      </c>
      <c r="F236" s="7">
        <f>Купон!$C$3*(B236-E236)/365*100</f>
        <v>0.28493150684931506</v>
      </c>
      <c r="G236" s="28">
        <f t="shared" si="12"/>
        <v>1550018.9589041097</v>
      </c>
      <c r="H236" s="7">
        <f>SUM($C$3:C236)</f>
        <v>250</v>
      </c>
      <c r="I236" s="28">
        <f t="shared" si="13"/>
        <v>0</v>
      </c>
      <c r="J236" s="28">
        <f t="shared" si="14"/>
        <v>1550018.9589041097</v>
      </c>
      <c r="K236" s="24">
        <f t="shared" si="15"/>
        <v>1273334.9183244419</v>
      </c>
    </row>
    <row r="237" spans="2:11" x14ac:dyDescent="0.25">
      <c r="B237" s="36">
        <v>43770</v>
      </c>
      <c r="C237" s="23">
        <v>50</v>
      </c>
      <c r="D237" s="6">
        <f>VLOOKUP(B237,Тикер!C235:E996,3,FALSE)</f>
        <v>101.76</v>
      </c>
      <c r="E237" s="34">
        <f>IF(_xlfn.MAXIFS(Сделки_raw!$A$503:$A$509,Сделки_raw!$A$503:$A$509,"&lt;="&amp;Сводная!B237)=0, "12.10.2017",_xlfn.MAXIFS(Сделки_raw!$A$503:$A$509,Сделки_raw!$A$503:$A$509,"&lt;="&amp;Сводная!B237))</f>
        <v>43749</v>
      </c>
      <c r="F237" s="7">
        <f>Купон!$C$3*(B237-E237)/365*100</f>
        <v>0.46027397260273967</v>
      </c>
      <c r="G237" s="28">
        <f t="shared" si="12"/>
        <v>-51110.136986301368</v>
      </c>
      <c r="H237" s="7">
        <f>SUM($C$3:C237)</f>
        <v>300</v>
      </c>
      <c r="I237" s="28">
        <f t="shared" si="13"/>
        <v>0</v>
      </c>
      <c r="J237" s="28">
        <f t="shared" si="14"/>
        <v>-51110.136986301368</v>
      </c>
      <c r="K237" s="24">
        <f t="shared" si="15"/>
        <v>-41897.754442336554</v>
      </c>
    </row>
    <row r="238" spans="2:11" x14ac:dyDescent="0.25">
      <c r="B238" s="36">
        <v>43775</v>
      </c>
      <c r="C238" s="23">
        <v>-130</v>
      </c>
      <c r="D238" s="6">
        <f>VLOOKUP(B238,Тикер!C236:E997,3,FALSE)</f>
        <v>101.68</v>
      </c>
      <c r="E238" s="34">
        <f>IF(_xlfn.MAXIFS(Сделки_raw!$A$503:$A$509,Сделки_raw!$A$503:$A$509,"&lt;="&amp;Сводная!B238)=0, "12.10.2017",_xlfn.MAXIFS(Сделки_raw!$A$503:$A$509,Сделки_raw!$A$503:$A$509,"&lt;="&amp;Сводная!B238))</f>
        <v>43749</v>
      </c>
      <c r="F238" s="7">
        <f>Купон!$C$3*(B238-E238)/365*100</f>
        <v>0.56986301369863013</v>
      </c>
      <c r="G238" s="28">
        <f t="shared" si="12"/>
        <v>132924.82191780824</v>
      </c>
      <c r="H238" s="7">
        <f>SUM($C$3:C238)</f>
        <v>170</v>
      </c>
      <c r="I238" s="28">
        <f t="shared" si="13"/>
        <v>0</v>
      </c>
      <c r="J238" s="28">
        <f t="shared" si="14"/>
        <v>132924.82191780824</v>
      </c>
      <c r="K238" s="24">
        <f t="shared" si="15"/>
        <v>108821.21712277712</v>
      </c>
    </row>
    <row r="239" spans="2:11" x14ac:dyDescent="0.25">
      <c r="B239" s="36">
        <v>43776</v>
      </c>
      <c r="C239" s="23">
        <v>690</v>
      </c>
      <c r="D239" s="6">
        <f>VLOOKUP(B239,Тикер!C237:E998,3,FALSE)</f>
        <v>101.65</v>
      </c>
      <c r="E239" s="34">
        <f>IF(_xlfn.MAXIFS(Сделки_raw!$A$503:$A$509,Сделки_raw!$A$503:$A$509,"&lt;="&amp;Сводная!B239)=0, "12.10.2017",_xlfn.MAXIFS(Сделки_raw!$A$503:$A$509,Сделки_raw!$A$503:$A$509,"&lt;="&amp;Сводная!B239))</f>
        <v>43749</v>
      </c>
      <c r="F239" s="7">
        <f>Купон!$C$3*(B239-E239)/365*100</f>
        <v>0.59178082191780834</v>
      </c>
      <c r="G239" s="28">
        <f t="shared" si="12"/>
        <v>-705468.28767123283</v>
      </c>
      <c r="H239" s="7">
        <f>SUM($C$3:C239)</f>
        <v>860</v>
      </c>
      <c r="I239" s="28">
        <f t="shared" si="13"/>
        <v>0</v>
      </c>
      <c r="J239" s="28">
        <f t="shared" si="14"/>
        <v>-705468.28767123283</v>
      </c>
      <c r="K239" s="24">
        <f t="shared" si="15"/>
        <v>-577390.64869705529</v>
      </c>
    </row>
    <row r="240" spans="2:11" x14ac:dyDescent="0.25">
      <c r="B240" s="36">
        <v>43777</v>
      </c>
      <c r="C240" s="23">
        <v>920</v>
      </c>
      <c r="D240" s="6">
        <f>VLOOKUP(B240,Тикер!C238:E999,3,FALSE)</f>
        <v>101.76</v>
      </c>
      <c r="E240" s="34">
        <f>IF(_xlfn.MAXIFS(Сделки_raw!$A$503:$A$509,Сделки_raw!$A$503:$A$509,"&lt;="&amp;Сводная!B240)=0, "12.10.2017",_xlfn.MAXIFS(Сделки_raw!$A$503:$A$509,Сделки_raw!$A$503:$A$509,"&lt;="&amp;Сводная!B240))</f>
        <v>43749</v>
      </c>
      <c r="F240" s="7">
        <f>Купон!$C$3*(B240-E240)/365*100</f>
        <v>0.61369863013698633</v>
      </c>
      <c r="G240" s="28">
        <f t="shared" si="12"/>
        <v>-941838.02739726042</v>
      </c>
      <c r="H240" s="7">
        <f>SUM($C$3:C240)</f>
        <v>1780</v>
      </c>
      <c r="I240" s="28">
        <f t="shared" si="13"/>
        <v>0</v>
      </c>
      <c r="J240" s="28">
        <f t="shared" si="14"/>
        <v>-941838.02739726042</v>
      </c>
      <c r="K240" s="24">
        <f t="shared" si="15"/>
        <v>-770642.98446026421</v>
      </c>
    </row>
    <row r="241" spans="2:11" x14ac:dyDescent="0.25">
      <c r="B241" s="36">
        <v>43784</v>
      </c>
      <c r="C241" s="23">
        <v>-1550</v>
      </c>
      <c r="D241" s="6">
        <f>VLOOKUP(B241,Тикер!C239:E1000,3,FALSE)</f>
        <v>101.75</v>
      </c>
      <c r="E241" s="34">
        <f>IF(_xlfn.MAXIFS(Сделки_raw!$A$503:$A$509,Сделки_raw!$A$503:$A$509,"&lt;="&amp;Сводная!B241)=0, "12.10.2017",_xlfn.MAXIFS(Сделки_raw!$A$503:$A$509,Сделки_raw!$A$503:$A$509,"&lt;="&amp;Сводная!B241))</f>
        <v>43749</v>
      </c>
      <c r="F241" s="7">
        <f>Купон!$C$3*(B241-E241)/365*100</f>
        <v>0.76712328767123295</v>
      </c>
      <c r="G241" s="28">
        <f t="shared" si="12"/>
        <v>1589015.4109589043</v>
      </c>
      <c r="H241" s="7">
        <f>SUM($C$3:C241)</f>
        <v>230</v>
      </c>
      <c r="I241" s="28">
        <f t="shared" si="13"/>
        <v>0</v>
      </c>
      <c r="J241" s="28">
        <f t="shared" si="14"/>
        <v>1589015.4109589043</v>
      </c>
      <c r="K241" s="24">
        <f t="shared" si="15"/>
        <v>1297772.0679896066</v>
      </c>
    </row>
    <row r="242" spans="2:11" x14ac:dyDescent="0.25">
      <c r="B242" s="36">
        <v>43791</v>
      </c>
      <c r="C242" s="23">
        <v>610</v>
      </c>
      <c r="D242" s="6">
        <f>VLOOKUP(B242,Тикер!C240:E1001,3,FALSE)</f>
        <v>101.61</v>
      </c>
      <c r="E242" s="34">
        <f>IF(_xlfn.MAXIFS(Сделки_raw!$A$503:$A$509,Сделки_raw!$A$503:$A$509,"&lt;="&amp;Сводная!B242)=0, "12.10.2017",_xlfn.MAXIFS(Сделки_raw!$A$503:$A$509,Сделки_raw!$A$503:$A$509,"&lt;="&amp;Сводная!B242))</f>
        <v>43749</v>
      </c>
      <c r="F242" s="7">
        <f>Купон!$C$3*(B242-E242)/365*100</f>
        <v>0.92054794520547933</v>
      </c>
      <c r="G242" s="28">
        <f t="shared" si="12"/>
        <v>-625436.34246575343</v>
      </c>
      <c r="H242" s="7">
        <f>SUM($C$3:C242)</f>
        <v>840</v>
      </c>
      <c r="I242" s="28">
        <f t="shared" si="13"/>
        <v>0</v>
      </c>
      <c r="J242" s="28">
        <f t="shared" si="14"/>
        <v>-625436.34246575343</v>
      </c>
      <c r="K242" s="24">
        <f t="shared" si="15"/>
        <v>-509855.05834725755</v>
      </c>
    </row>
    <row r="243" spans="2:11" x14ac:dyDescent="0.25">
      <c r="B243" s="36">
        <v>43796</v>
      </c>
      <c r="C243" s="23">
        <v>370</v>
      </c>
      <c r="D243" s="6">
        <f>VLOOKUP(B243,Тикер!C241:E1002,3,FALSE)</f>
        <v>101.76</v>
      </c>
      <c r="E243" s="34">
        <f>IF(_xlfn.MAXIFS(Сделки_raw!$A$503:$A$509,Сделки_raw!$A$503:$A$509,"&lt;="&amp;Сводная!B243)=0, "12.10.2017",_xlfn.MAXIFS(Сделки_raw!$A$503:$A$509,Сделки_raw!$A$503:$A$509,"&lt;="&amp;Сводная!B243))</f>
        <v>43749</v>
      </c>
      <c r="F243" s="7">
        <f>Купон!$C$3*(B243-E243)/365*100</f>
        <v>1.0301369863013701</v>
      </c>
      <c r="G243" s="28">
        <f t="shared" si="12"/>
        <v>-380323.50684931508</v>
      </c>
      <c r="H243" s="7">
        <f>SUM($C$3:C243)</f>
        <v>1210</v>
      </c>
      <c r="I243" s="28">
        <f t="shared" si="13"/>
        <v>0</v>
      </c>
      <c r="J243" s="28">
        <f t="shared" si="14"/>
        <v>-380323.50684931508</v>
      </c>
      <c r="K243" s="24">
        <f t="shared" si="15"/>
        <v>-309628.24962237314</v>
      </c>
    </row>
    <row r="244" spans="2:11" x14ac:dyDescent="0.25">
      <c r="B244" s="36">
        <v>43803</v>
      </c>
      <c r="C244" s="23">
        <v>-160</v>
      </c>
      <c r="D244" s="6">
        <f>VLOOKUP(B244,Тикер!C242:E1003,3,FALSE)</f>
        <v>101.63</v>
      </c>
      <c r="E244" s="34">
        <f>IF(_xlfn.MAXIFS(Сделки_raw!$A$503:$A$509,Сделки_raw!$A$503:$A$509,"&lt;="&amp;Сводная!B244)=0, "12.10.2017",_xlfn.MAXIFS(Сделки_raw!$A$503:$A$509,Сделки_raw!$A$503:$A$509,"&lt;="&amp;Сводная!B244))</f>
        <v>43749</v>
      </c>
      <c r="F244" s="7">
        <f>Купон!$C$3*(B244-E244)/365*100</f>
        <v>1.1835616438356167</v>
      </c>
      <c r="G244" s="28">
        <f t="shared" si="12"/>
        <v>164501.69863013696</v>
      </c>
      <c r="H244" s="7">
        <f>SUM($C$3:C244)</f>
        <v>1050</v>
      </c>
      <c r="I244" s="28">
        <f t="shared" si="13"/>
        <v>0</v>
      </c>
      <c r="J244" s="28">
        <f t="shared" si="14"/>
        <v>164501.69863013696</v>
      </c>
      <c r="K244" s="24">
        <f t="shared" si="15"/>
        <v>133675.27960123107</v>
      </c>
    </row>
    <row r="245" spans="2:11" x14ac:dyDescent="0.25">
      <c r="B245" s="36">
        <v>43805</v>
      </c>
      <c r="C245" s="23">
        <v>-110</v>
      </c>
      <c r="D245" s="6">
        <f>VLOOKUP(B245,Тикер!C243:E1004,3,FALSE)</f>
        <v>101.83</v>
      </c>
      <c r="E245" s="34">
        <f>IF(_xlfn.MAXIFS(Сделки_raw!$A$503:$A$509,Сделки_raw!$A$503:$A$509,"&lt;="&amp;Сводная!B245)=0, "12.10.2017",_xlfn.MAXIFS(Сделки_raw!$A$503:$A$509,Сделки_raw!$A$503:$A$509,"&lt;="&amp;Сводная!B245))</f>
        <v>43749</v>
      </c>
      <c r="F245" s="7">
        <f>Купон!$C$3*(B245-E245)/365*100</f>
        <v>1.2273972602739727</v>
      </c>
      <c r="G245" s="28">
        <f t="shared" si="12"/>
        <v>113363.13698630135</v>
      </c>
      <c r="H245" s="7">
        <f>SUM($C$3:C245)</f>
        <v>940</v>
      </c>
      <c r="I245" s="28">
        <f t="shared" si="13"/>
        <v>0</v>
      </c>
      <c r="J245" s="28">
        <f t="shared" si="14"/>
        <v>113363.13698630135</v>
      </c>
      <c r="K245" s="24">
        <f t="shared" si="15"/>
        <v>92070.835771289654</v>
      </c>
    </row>
    <row r="246" spans="2:11" x14ac:dyDescent="0.25">
      <c r="B246" s="36">
        <v>43808</v>
      </c>
      <c r="C246" s="23">
        <v>-450</v>
      </c>
      <c r="D246" s="6">
        <f>VLOOKUP(B246,Тикер!C244:E1005,3,FALSE)</f>
        <v>101.65</v>
      </c>
      <c r="E246" s="34">
        <f>IF(_xlfn.MAXIFS(Сделки_raw!$A$503:$A$509,Сделки_raw!$A$503:$A$509,"&lt;="&amp;Сводная!B246)=0, "12.10.2017",_xlfn.MAXIFS(Сделки_raw!$A$503:$A$509,Сделки_raw!$A$503:$A$509,"&lt;="&amp;Сводная!B246))</f>
        <v>43749</v>
      </c>
      <c r="F246" s="7">
        <f>Купон!$C$3*(B246-E246)/365*100</f>
        <v>1.2931506849315069</v>
      </c>
      <c r="G246" s="28">
        <f t="shared" si="12"/>
        <v>463244.17808219179</v>
      </c>
      <c r="H246" s="7">
        <f>SUM($C$3:C246)</f>
        <v>490</v>
      </c>
      <c r="I246" s="28">
        <f t="shared" si="13"/>
        <v>0</v>
      </c>
      <c r="J246" s="28">
        <f t="shared" si="14"/>
        <v>463244.17808219179</v>
      </c>
      <c r="K246" s="24">
        <f t="shared" si="15"/>
        <v>375936.48290560953</v>
      </c>
    </row>
    <row r="247" spans="2:11" x14ac:dyDescent="0.25">
      <c r="B247" s="36">
        <v>43811</v>
      </c>
      <c r="C247" s="23">
        <v>510</v>
      </c>
      <c r="D247" s="6">
        <f>VLOOKUP(B247,Тикер!C245:E1006,3,FALSE)</f>
        <v>102.07</v>
      </c>
      <c r="E247" s="34">
        <f>IF(_xlfn.MAXIFS(Сделки_raw!$A$503:$A$509,Сделки_raw!$A$503:$A$509,"&lt;="&amp;Сводная!B247)=0, "12.10.2017",_xlfn.MAXIFS(Сделки_raw!$A$503:$A$509,Сделки_raw!$A$503:$A$509,"&lt;="&amp;Сводная!B247))</f>
        <v>43749</v>
      </c>
      <c r="F247" s="7">
        <f>Купон!$C$3*(B247-E247)/365*100</f>
        <v>1.3589041095890411</v>
      </c>
      <c r="G247" s="28">
        <f t="shared" si="12"/>
        <v>-527487.41095890407</v>
      </c>
      <c r="H247" s="7">
        <f>SUM($C$3:C247)</f>
        <v>1000</v>
      </c>
      <c r="I247" s="28">
        <f t="shared" si="13"/>
        <v>0</v>
      </c>
      <c r="J247" s="28">
        <f t="shared" si="14"/>
        <v>-527487.41095890407</v>
      </c>
      <c r="K247" s="24">
        <f t="shared" si="15"/>
        <v>-427731.14778427733</v>
      </c>
    </row>
    <row r="248" spans="2:11" x14ac:dyDescent="0.25">
      <c r="B248" s="36">
        <v>43816</v>
      </c>
      <c r="C248" s="23">
        <v>-70</v>
      </c>
      <c r="D248" s="6">
        <f>VLOOKUP(B248,Тикер!C246:E1007,3,FALSE)</f>
        <v>101.88</v>
      </c>
      <c r="E248" s="34">
        <f>IF(_xlfn.MAXIFS(Сделки_raw!$A$503:$A$509,Сделки_raw!$A$503:$A$509,"&lt;="&amp;Сводная!B248)=0, "12.10.2017",_xlfn.MAXIFS(Сделки_raw!$A$503:$A$509,Сделки_raw!$A$503:$A$509,"&lt;="&amp;Сводная!B248))</f>
        <v>43749</v>
      </c>
      <c r="F248" s="7">
        <f>Купон!$C$3*(B248-E248)/365*100</f>
        <v>1.4684931506849317</v>
      </c>
      <c r="G248" s="28">
        <f t="shared" si="12"/>
        <v>72343.945205479438</v>
      </c>
      <c r="H248" s="7">
        <f>SUM($C$3:C248)</f>
        <v>930</v>
      </c>
      <c r="I248" s="28">
        <f t="shared" si="13"/>
        <v>0</v>
      </c>
      <c r="J248" s="28">
        <f t="shared" si="14"/>
        <v>72343.945205479438</v>
      </c>
      <c r="K248" s="24">
        <f t="shared" si="15"/>
        <v>58584.773684940614</v>
      </c>
    </row>
    <row r="249" spans="2:11" x14ac:dyDescent="0.25">
      <c r="B249" s="36">
        <v>43817</v>
      </c>
      <c r="C249" s="23">
        <v>-760</v>
      </c>
      <c r="D249" s="6">
        <f>VLOOKUP(B249,Тикер!C247:E1008,3,FALSE)</f>
        <v>102.01</v>
      </c>
      <c r="E249" s="34">
        <f>IF(_xlfn.MAXIFS(Сделки_raw!$A$503:$A$509,Сделки_raw!$A$503:$A$509,"&lt;="&amp;Сводная!B249)=0, "12.10.2017",_xlfn.MAXIFS(Сделки_raw!$A$503:$A$509,Сделки_raw!$A$503:$A$509,"&lt;="&amp;Сводная!B249))</f>
        <v>43749</v>
      </c>
      <c r="F249" s="7">
        <f>Купон!$C$3*(B249-E249)/365*100</f>
        <v>1.4904109589041097</v>
      </c>
      <c r="G249" s="28">
        <f t="shared" si="12"/>
        <v>786603.12328767136</v>
      </c>
      <c r="H249" s="7">
        <f>SUM($C$3:C249)</f>
        <v>170</v>
      </c>
      <c r="I249" s="28">
        <f t="shared" si="13"/>
        <v>0</v>
      </c>
      <c r="J249" s="28">
        <f t="shared" si="14"/>
        <v>786603.12328767136</v>
      </c>
      <c r="K249" s="24">
        <f t="shared" si="15"/>
        <v>636829.23457573634</v>
      </c>
    </row>
    <row r="250" spans="2:11" x14ac:dyDescent="0.25">
      <c r="B250" s="36">
        <v>43818</v>
      </c>
      <c r="C250" s="23">
        <v>330</v>
      </c>
      <c r="D250" s="6">
        <f>VLOOKUP(B250,Тикер!C248:E1009,3,FALSE)</f>
        <v>102.03</v>
      </c>
      <c r="E250" s="34">
        <f>IF(_xlfn.MAXIFS(Сделки_raw!$A$503:$A$509,Сделки_raw!$A$503:$A$509,"&lt;="&amp;Сводная!B250)=0, "12.10.2017",_xlfn.MAXIFS(Сделки_raw!$A$503:$A$509,Сделки_raw!$A$503:$A$509,"&lt;="&amp;Сводная!B250))</f>
        <v>43749</v>
      </c>
      <c r="F250" s="7">
        <f>Купон!$C$3*(B250-E250)/365*100</f>
        <v>1.5123287671232877</v>
      </c>
      <c r="G250" s="28">
        <f t="shared" si="12"/>
        <v>-341689.68493150687</v>
      </c>
      <c r="H250" s="7">
        <f>SUM($C$3:C250)</f>
        <v>500</v>
      </c>
      <c r="I250" s="28">
        <f t="shared" si="13"/>
        <v>0</v>
      </c>
      <c r="J250" s="28">
        <f t="shared" si="14"/>
        <v>-341689.68493150687</v>
      </c>
      <c r="K250" s="24">
        <f t="shared" si="15"/>
        <v>-276556.55196978088</v>
      </c>
    </row>
    <row r="251" spans="2:11" x14ac:dyDescent="0.25">
      <c r="B251" s="36">
        <v>43819</v>
      </c>
      <c r="C251" s="23">
        <v>540</v>
      </c>
      <c r="D251" s="6">
        <f>VLOOKUP(B251,Тикер!C249:E1010,3,FALSE)</f>
        <v>102</v>
      </c>
      <c r="E251" s="34">
        <f>IF(_xlfn.MAXIFS(Сделки_raw!$A$503:$A$509,Сделки_raw!$A$503:$A$509,"&lt;="&amp;Сводная!B251)=0, "12.10.2017",_xlfn.MAXIFS(Сделки_raw!$A$503:$A$509,Сделки_raw!$A$503:$A$509,"&lt;="&amp;Сводная!B251))</f>
        <v>43749</v>
      </c>
      <c r="F251" s="7">
        <f>Купон!$C$3*(B251-E251)/365*100</f>
        <v>1.5342465753424659</v>
      </c>
      <c r="G251" s="28">
        <f t="shared" si="12"/>
        <v>-559084.93150684936</v>
      </c>
      <c r="H251" s="7">
        <f>SUM($C$3:C251)</f>
        <v>1040</v>
      </c>
      <c r="I251" s="28">
        <f t="shared" si="13"/>
        <v>0</v>
      </c>
      <c r="J251" s="28">
        <f t="shared" si="14"/>
        <v>-559084.93150684936</v>
      </c>
      <c r="K251" s="24">
        <f t="shared" si="15"/>
        <v>-452391.70046251075</v>
      </c>
    </row>
    <row r="252" spans="2:11" x14ac:dyDescent="0.25">
      <c r="B252" s="36">
        <v>43823</v>
      </c>
      <c r="C252" s="23">
        <v>-80</v>
      </c>
      <c r="D252" s="6">
        <f>VLOOKUP(B252,Тикер!C250:E1011,3,FALSE)</f>
        <v>101.9</v>
      </c>
      <c r="E252" s="34">
        <f>IF(_xlfn.MAXIFS(Сделки_raw!$A$503:$A$509,Сделки_raw!$A$503:$A$509,"&lt;="&amp;Сводная!B252)=0, "12.10.2017",_xlfn.MAXIFS(Сделки_raw!$A$503:$A$509,Сделки_raw!$A$503:$A$509,"&lt;="&amp;Сводная!B252))</f>
        <v>43749</v>
      </c>
      <c r="F252" s="7">
        <f>Купон!$C$3*(B252-E252)/365*100</f>
        <v>1.6219178082191781</v>
      </c>
      <c r="G252" s="28">
        <f t="shared" si="12"/>
        <v>82817.534246575349</v>
      </c>
      <c r="H252" s="7">
        <f>SUM($C$3:C252)</f>
        <v>960</v>
      </c>
      <c r="I252" s="28">
        <f t="shared" si="13"/>
        <v>0</v>
      </c>
      <c r="J252" s="28">
        <f t="shared" si="14"/>
        <v>82817.534246575349</v>
      </c>
      <c r="K252" s="24">
        <f t="shared" si="15"/>
        <v>66941.920742668721</v>
      </c>
    </row>
    <row r="253" spans="2:11" x14ac:dyDescent="0.25">
      <c r="B253" s="36">
        <v>43829</v>
      </c>
      <c r="C253" s="23">
        <v>-540</v>
      </c>
      <c r="D253" s="6">
        <f>VLOOKUP(B253,Тикер!C251:E1012,3,FALSE)</f>
        <v>102.1</v>
      </c>
      <c r="E253" s="34">
        <f>IF(_xlfn.MAXIFS(Сделки_raw!$A$503:$A$509,Сделки_raw!$A$503:$A$509,"&lt;="&amp;Сводная!B253)=0, "12.10.2017",_xlfn.MAXIFS(Сделки_raw!$A$503:$A$509,Сделки_raw!$A$503:$A$509,"&lt;="&amp;Сводная!B253))</f>
        <v>43749</v>
      </c>
      <c r="F253" s="7">
        <f>Купон!$C$3*(B253-E253)/365*100</f>
        <v>1.7534246575342467</v>
      </c>
      <c r="G253" s="28">
        <f t="shared" si="12"/>
        <v>560808.49315068498</v>
      </c>
      <c r="H253" s="7">
        <f>SUM($C$3:C253)</f>
        <v>420</v>
      </c>
      <c r="I253" s="28">
        <f t="shared" si="13"/>
        <v>0</v>
      </c>
      <c r="J253" s="28">
        <f t="shared" si="14"/>
        <v>560808.49315068498</v>
      </c>
      <c r="K253" s="24">
        <f t="shared" si="15"/>
        <v>452583.79854133877</v>
      </c>
    </row>
    <row r="254" spans="2:11" x14ac:dyDescent="0.25">
      <c r="B254" s="36">
        <v>43833</v>
      </c>
      <c r="C254" s="23">
        <v>130</v>
      </c>
      <c r="D254" s="6">
        <f>VLOOKUP(B254,Тикер!C252:E1013,3,FALSE)</f>
        <v>102.09</v>
      </c>
      <c r="E254" s="34">
        <f>IF(_xlfn.MAXIFS(Сделки_raw!$A$503:$A$509,Сделки_raw!$A$503:$A$509,"&lt;="&amp;Сводная!B254)=0, "12.10.2017",_xlfn.MAXIFS(Сделки_raw!$A$503:$A$509,Сделки_raw!$A$503:$A$509,"&lt;="&amp;Сводная!B254))</f>
        <v>43749</v>
      </c>
      <c r="F254" s="7">
        <f>Купон!$C$3*(B254-E254)/365*100</f>
        <v>1.8410958904109587</v>
      </c>
      <c r="G254" s="28">
        <f t="shared" si="12"/>
        <v>-135110.42465753425</v>
      </c>
      <c r="H254" s="7">
        <f>SUM($C$3:C254)</f>
        <v>550</v>
      </c>
      <c r="I254" s="28">
        <f t="shared" si="13"/>
        <v>0</v>
      </c>
      <c r="J254" s="28">
        <f t="shared" si="14"/>
        <v>-135110.42465753425</v>
      </c>
      <c r="K254" s="24">
        <f t="shared" si="15"/>
        <v>-108921.17351109083</v>
      </c>
    </row>
    <row r="255" spans="2:11" x14ac:dyDescent="0.25">
      <c r="B255" s="36">
        <v>43836</v>
      </c>
      <c r="C255" s="23">
        <v>120</v>
      </c>
      <c r="D255" s="6">
        <f>VLOOKUP(B255,Тикер!C253:E1014,3,FALSE)</f>
        <v>102.22</v>
      </c>
      <c r="E255" s="34">
        <f>IF(_xlfn.MAXIFS(Сделки_raw!$A$503:$A$509,Сделки_raw!$A$503:$A$509,"&lt;="&amp;Сводная!B255)=0, "12.10.2017",_xlfn.MAXIFS(Сделки_raw!$A$503:$A$509,Сделки_raw!$A$503:$A$509,"&lt;="&amp;Сводная!B255))</f>
        <v>43749</v>
      </c>
      <c r="F255" s="7">
        <f>Купон!$C$3*(B255-E255)/365*100</f>
        <v>1.9068493150684933</v>
      </c>
      <c r="G255" s="28">
        <f t="shared" si="12"/>
        <v>-124952.2191780822</v>
      </c>
      <c r="H255" s="7">
        <f>SUM($C$3:C255)</f>
        <v>670</v>
      </c>
      <c r="I255" s="28">
        <f t="shared" si="13"/>
        <v>0</v>
      </c>
      <c r="J255" s="28">
        <f t="shared" si="14"/>
        <v>-124952.2191780822</v>
      </c>
      <c r="K255" s="24">
        <f t="shared" si="15"/>
        <v>-100651.83576799367</v>
      </c>
    </row>
    <row r="256" spans="2:11" x14ac:dyDescent="0.25">
      <c r="B256" s="36">
        <v>43840</v>
      </c>
      <c r="C256" s="23">
        <v>-130</v>
      </c>
      <c r="D256" s="6">
        <f>VLOOKUP(B256,Тикер!C254:E1015,3,FALSE)</f>
        <v>101.93</v>
      </c>
      <c r="E256" s="34">
        <f>IF(_xlfn.MAXIFS(Сделки_raw!$A$503:$A$509,Сделки_raw!$A$503:$A$509,"&lt;="&amp;Сводная!B256)=0, "12.10.2017",_xlfn.MAXIFS(Сделки_raw!$A$503:$A$509,Сделки_raw!$A$503:$A$509,"&lt;="&amp;Сводная!B256))</f>
        <v>43749</v>
      </c>
      <c r="F256" s="7">
        <f>Купон!$C$3*(B256-E256)/365*100</f>
        <v>1.9945205479452055</v>
      </c>
      <c r="G256" s="28">
        <f t="shared" si="12"/>
        <v>135101.87671232878</v>
      </c>
      <c r="H256" s="7">
        <f>SUM($C$3:C256)</f>
        <v>540</v>
      </c>
      <c r="I256" s="28">
        <f t="shared" si="13"/>
        <v>0</v>
      </c>
      <c r="J256" s="28">
        <f t="shared" si="14"/>
        <v>135101.87671232878</v>
      </c>
      <c r="K256" s="24">
        <f t="shared" si="15"/>
        <v>108712.16387171407</v>
      </c>
    </row>
    <row r="257" spans="2:11" x14ac:dyDescent="0.25">
      <c r="B257" s="36">
        <v>43846</v>
      </c>
      <c r="C257" s="23">
        <v>160</v>
      </c>
      <c r="D257" s="6">
        <f>VLOOKUP(B257,Тикер!C255:E1016,3,FALSE)</f>
        <v>101.72</v>
      </c>
      <c r="E257" s="34">
        <f>IF(_xlfn.MAXIFS(Сделки_raw!$A$503:$A$509,Сделки_raw!$A$503:$A$509,"&lt;="&amp;Сводная!B257)=0, "12.10.2017",_xlfn.MAXIFS(Сделки_raw!$A$503:$A$509,Сделки_raw!$A$503:$A$509,"&lt;="&amp;Сводная!B257))</f>
        <v>43749</v>
      </c>
      <c r="F257" s="7">
        <f>Купон!$C$3*(B257-E257)/365*100</f>
        <v>2.1260273972602737</v>
      </c>
      <c r="G257" s="28">
        <f t="shared" si="12"/>
        <v>-166153.64383561647</v>
      </c>
      <c r="H257" s="7">
        <f>SUM($C$3:C257)</f>
        <v>700</v>
      </c>
      <c r="I257" s="28">
        <f t="shared" si="13"/>
        <v>0</v>
      </c>
      <c r="J257" s="28">
        <f t="shared" si="14"/>
        <v>-166153.64383561647</v>
      </c>
      <c r="K257" s="24">
        <f t="shared" si="15"/>
        <v>-133485.83303405924</v>
      </c>
    </row>
    <row r="258" spans="2:11" x14ac:dyDescent="0.25">
      <c r="B258" s="36">
        <v>43852</v>
      </c>
      <c r="C258" s="23">
        <v>-150</v>
      </c>
      <c r="D258" s="6">
        <f>VLOOKUP(B258,Тикер!C256:E1017,3,FALSE)</f>
        <v>101.75</v>
      </c>
      <c r="E258" s="34">
        <f>IF(_xlfn.MAXIFS(Сделки_raw!$A$503:$A$509,Сделки_raw!$A$503:$A$509,"&lt;="&amp;Сводная!B258)=0, "12.10.2017",_xlfn.MAXIFS(Сделки_raw!$A$503:$A$509,Сделки_raw!$A$503:$A$509,"&lt;="&amp;Сводная!B258))</f>
        <v>43749</v>
      </c>
      <c r="F258" s="7">
        <f>Купон!$C$3*(B258-E258)/365*100</f>
        <v>2.2575342465753425</v>
      </c>
      <c r="G258" s="28">
        <f t="shared" si="12"/>
        <v>156011.30136986301</v>
      </c>
      <c r="H258" s="7">
        <f>SUM($C$3:C258)</f>
        <v>550</v>
      </c>
      <c r="I258" s="28">
        <f t="shared" si="13"/>
        <v>0</v>
      </c>
      <c r="J258" s="28">
        <f t="shared" si="14"/>
        <v>156011.30136986301</v>
      </c>
      <c r="K258" s="24">
        <f t="shared" si="15"/>
        <v>125138.20275034108</v>
      </c>
    </row>
    <row r="259" spans="2:11" x14ac:dyDescent="0.25">
      <c r="B259" s="36">
        <v>43853</v>
      </c>
      <c r="C259" s="23">
        <v>290</v>
      </c>
      <c r="D259" s="6">
        <f>VLOOKUP(B259,Тикер!C257:E1018,3,FALSE)</f>
        <v>101.78</v>
      </c>
      <c r="E259" s="34">
        <f>IF(_xlfn.MAXIFS(Сделки_raw!$A$503:$A$509,Сделки_raw!$A$503:$A$509,"&lt;="&amp;Сводная!B259)=0, "12.10.2017",_xlfn.MAXIFS(Сделки_raw!$A$503:$A$509,Сделки_raw!$A$503:$A$509,"&lt;="&amp;Сводная!B259))</f>
        <v>43749</v>
      </c>
      <c r="F259" s="7">
        <f>Купон!$C$3*(B259-E259)/365*100</f>
        <v>2.2794520547945205</v>
      </c>
      <c r="G259" s="28">
        <f t="shared" ref="G259:G322" si="16">-(((C259*D259)+(C259*F259))/100)*1000</f>
        <v>-301772.41095890413</v>
      </c>
      <c r="H259" s="7">
        <f>SUM($C$3:C259)</f>
        <v>840</v>
      </c>
      <c r="I259" s="28">
        <f t="shared" ref="I259:I322" si="17">IF(B259 = E259, H259*39.89,0)</f>
        <v>0</v>
      </c>
      <c r="J259" s="28">
        <f t="shared" ref="J259:J322" si="18">G259+I259</f>
        <v>-301772.41095890413</v>
      </c>
      <c r="K259" s="24">
        <f t="shared" si="15"/>
        <v>-241990.40383397121</v>
      </c>
    </row>
    <row r="260" spans="2:11" x14ac:dyDescent="0.25">
      <c r="B260" s="36">
        <v>43854</v>
      </c>
      <c r="C260" s="23">
        <v>220</v>
      </c>
      <c r="D260" s="6">
        <f>VLOOKUP(B260,Тикер!C258:E1019,3,FALSE)</f>
        <v>101.8</v>
      </c>
      <c r="E260" s="34">
        <f>IF(_xlfn.MAXIFS(Сделки_raw!$A$503:$A$509,Сделки_raw!$A$503:$A$509,"&lt;="&amp;Сводная!B260)=0, "12.10.2017",_xlfn.MAXIFS(Сделки_raw!$A$503:$A$509,Сделки_raw!$A$503:$A$509,"&lt;="&amp;Сводная!B260))</f>
        <v>43749</v>
      </c>
      <c r="F260" s="7">
        <f>Купон!$C$3*(B260-E260)/365*100</f>
        <v>2.3013698630136985</v>
      </c>
      <c r="G260" s="28">
        <f t="shared" si="16"/>
        <v>-229023.01369863015</v>
      </c>
      <c r="H260" s="7">
        <f>SUM($C$3:C260)</f>
        <v>1060</v>
      </c>
      <c r="I260" s="28">
        <f t="shared" si="17"/>
        <v>0</v>
      </c>
      <c r="J260" s="28">
        <f t="shared" si="18"/>
        <v>-229023.01369863015</v>
      </c>
      <c r="K260" s="24">
        <f t="shared" ref="K260:K323" si="19">J260*POWER(1+$M$3,-(B260-$B$3)/365)</f>
        <v>-183604.1506558063</v>
      </c>
    </row>
    <row r="261" spans="2:11" x14ac:dyDescent="0.25">
      <c r="B261" s="36">
        <v>43858</v>
      </c>
      <c r="C261" s="23">
        <v>-560</v>
      </c>
      <c r="D261" s="6">
        <f>VLOOKUP(B261,Тикер!C259:E1020,3,FALSE)</f>
        <v>101.69</v>
      </c>
      <c r="E261" s="34">
        <f>IF(_xlfn.MAXIFS(Сделки_raw!$A$503:$A$509,Сделки_raw!$A$503:$A$509,"&lt;="&amp;Сводная!B261)=0, "12.10.2017",_xlfn.MAXIFS(Сделки_raw!$A$503:$A$509,Сделки_raw!$A$503:$A$509,"&lt;="&amp;Сводная!B261))</f>
        <v>43749</v>
      </c>
      <c r="F261" s="7">
        <f>Купон!$C$3*(B261-E261)/365*100</f>
        <v>2.3890410958904109</v>
      </c>
      <c r="G261" s="28">
        <f t="shared" si="16"/>
        <v>582842.63013698638</v>
      </c>
      <c r="H261" s="7">
        <f>SUM($C$3:C261)</f>
        <v>500</v>
      </c>
      <c r="I261" s="28">
        <f t="shared" si="17"/>
        <v>0</v>
      </c>
      <c r="J261" s="28">
        <f t="shared" si="18"/>
        <v>582842.63013698638</v>
      </c>
      <c r="K261" s="24">
        <f t="shared" si="19"/>
        <v>466760.08554216666</v>
      </c>
    </row>
    <row r="262" spans="2:11" x14ac:dyDescent="0.25">
      <c r="B262" s="36">
        <v>43860</v>
      </c>
      <c r="C262" s="23">
        <v>-200</v>
      </c>
      <c r="D262" s="6">
        <f>VLOOKUP(B262,Тикер!C260:E1021,3,FALSE)</f>
        <v>102.01</v>
      </c>
      <c r="E262" s="34">
        <f>IF(_xlfn.MAXIFS(Сделки_raw!$A$503:$A$509,Сделки_raw!$A$503:$A$509,"&lt;="&amp;Сводная!B262)=0, "12.10.2017",_xlfn.MAXIFS(Сделки_raw!$A$503:$A$509,Сделки_raw!$A$503:$A$509,"&lt;="&amp;Сводная!B262))</f>
        <v>43749</v>
      </c>
      <c r="F262" s="7">
        <f>Купон!$C$3*(B262-E262)/365*100</f>
        <v>2.4328767123287673</v>
      </c>
      <c r="G262" s="28">
        <f t="shared" si="16"/>
        <v>208885.75342465754</v>
      </c>
      <c r="H262" s="7">
        <f>SUM($C$3:C262)</f>
        <v>300</v>
      </c>
      <c r="I262" s="28">
        <f t="shared" si="17"/>
        <v>0</v>
      </c>
      <c r="J262" s="28">
        <f t="shared" si="18"/>
        <v>208885.75342465754</v>
      </c>
      <c r="K262" s="24">
        <f t="shared" si="19"/>
        <v>167194.01931337803</v>
      </c>
    </row>
    <row r="263" spans="2:11" x14ac:dyDescent="0.25">
      <c r="B263" s="36">
        <v>43861</v>
      </c>
      <c r="C263" s="23">
        <v>160</v>
      </c>
      <c r="D263" s="6">
        <f>VLOOKUP(B263,Тикер!C261:E1022,3,FALSE)</f>
        <v>101.85</v>
      </c>
      <c r="E263" s="34">
        <f>IF(_xlfn.MAXIFS(Сделки_raw!$A$503:$A$509,Сделки_raw!$A$503:$A$509,"&lt;="&amp;Сводная!B263)=0, "12.10.2017",_xlfn.MAXIFS(Сделки_raw!$A$503:$A$509,Сделки_raw!$A$503:$A$509,"&lt;="&amp;Сводная!B263))</f>
        <v>43749</v>
      </c>
      <c r="F263" s="7">
        <f>Купон!$C$3*(B263-E263)/365*100</f>
        <v>2.4547945205479453</v>
      </c>
      <c r="G263" s="28">
        <f t="shared" si="16"/>
        <v>-166887.67123287669</v>
      </c>
      <c r="H263" s="7">
        <f>SUM($C$3:C263)</f>
        <v>460</v>
      </c>
      <c r="I263" s="28">
        <f t="shared" si="17"/>
        <v>0</v>
      </c>
      <c r="J263" s="28">
        <f t="shared" si="18"/>
        <v>-166887.67123287669</v>
      </c>
      <c r="K263" s="24">
        <f t="shared" si="19"/>
        <v>-133542.93896328096</v>
      </c>
    </row>
    <row r="264" spans="2:11" x14ac:dyDescent="0.25">
      <c r="B264" s="36">
        <v>43864</v>
      </c>
      <c r="C264" s="23">
        <v>720</v>
      </c>
      <c r="D264" s="6">
        <f>VLOOKUP(B264,Тикер!C262:E1023,3,FALSE)</f>
        <v>101.92</v>
      </c>
      <c r="E264" s="34">
        <f>IF(_xlfn.MAXIFS(Сделки_raw!$A$503:$A$509,Сделки_raw!$A$503:$A$509,"&lt;="&amp;Сводная!B264)=0, "12.10.2017",_xlfn.MAXIFS(Сделки_raw!$A$503:$A$509,Сделки_raw!$A$503:$A$509,"&lt;="&amp;Сводная!B264))</f>
        <v>43749</v>
      </c>
      <c r="F264" s="7">
        <f>Купон!$C$3*(B264-E264)/365*100</f>
        <v>2.5205479452054798</v>
      </c>
      <c r="G264" s="28">
        <f t="shared" si="16"/>
        <v>-751971.94520547939</v>
      </c>
      <c r="H264" s="7">
        <f>SUM($C$3:C264)</f>
        <v>1180</v>
      </c>
      <c r="I264" s="28">
        <f t="shared" si="17"/>
        <v>0</v>
      </c>
      <c r="J264" s="28">
        <f t="shared" si="18"/>
        <v>-751971.94520547939</v>
      </c>
      <c r="K264" s="24">
        <f t="shared" si="19"/>
        <v>-601246.53595070553</v>
      </c>
    </row>
    <row r="265" spans="2:11" x14ac:dyDescent="0.25">
      <c r="B265" s="36">
        <v>43865</v>
      </c>
      <c r="C265" s="23">
        <v>-610</v>
      </c>
      <c r="D265" s="6">
        <f>VLOOKUP(B265,Тикер!C263:E1024,3,FALSE)</f>
        <v>101.84</v>
      </c>
      <c r="E265" s="34">
        <f>IF(_xlfn.MAXIFS(Сделки_raw!$A$503:$A$509,Сделки_raw!$A$503:$A$509,"&lt;="&amp;Сводная!B265)=0, "12.10.2017",_xlfn.MAXIFS(Сделки_raw!$A$503:$A$509,Сделки_raw!$A$503:$A$509,"&lt;="&amp;Сводная!B265))</f>
        <v>43749</v>
      </c>
      <c r="F265" s="7">
        <f>Купон!$C$3*(B265-E265)/365*100</f>
        <v>2.5424657534246573</v>
      </c>
      <c r="G265" s="28">
        <f t="shared" si="16"/>
        <v>636733.04109589045</v>
      </c>
      <c r="H265" s="7">
        <f>SUM($C$3:C265)</f>
        <v>570</v>
      </c>
      <c r="I265" s="28">
        <f t="shared" si="17"/>
        <v>0</v>
      </c>
      <c r="J265" s="28">
        <f t="shared" si="18"/>
        <v>636733.04109589045</v>
      </c>
      <c r="K265" s="24">
        <f t="shared" si="19"/>
        <v>508971.06540875247</v>
      </c>
    </row>
    <row r="266" spans="2:11" x14ac:dyDescent="0.25">
      <c r="B266" s="36">
        <v>43866</v>
      </c>
      <c r="C266" s="23">
        <v>320</v>
      </c>
      <c r="D266" s="6">
        <f>VLOOKUP(B266,Тикер!C264:E1025,3,FALSE)</f>
        <v>101.79</v>
      </c>
      <c r="E266" s="34">
        <f>IF(_xlfn.MAXIFS(Сделки_raw!$A$503:$A$509,Сделки_raw!$A$503:$A$509,"&lt;="&amp;Сводная!B266)=0, "12.10.2017",_xlfn.MAXIFS(Сделки_raw!$A$503:$A$509,Сделки_raw!$A$503:$A$509,"&lt;="&amp;Сводная!B266))</f>
        <v>43749</v>
      </c>
      <c r="F266" s="7">
        <f>Купон!$C$3*(B266-E266)/365*100</f>
        <v>2.5643835616438357</v>
      </c>
      <c r="G266" s="28">
        <f t="shared" si="16"/>
        <v>-333934.0273972603</v>
      </c>
      <c r="H266" s="7">
        <f>SUM($C$3:C266)</f>
        <v>890</v>
      </c>
      <c r="I266" s="28">
        <f t="shared" si="17"/>
        <v>0</v>
      </c>
      <c r="J266" s="28">
        <f t="shared" si="18"/>
        <v>-333934.0273972603</v>
      </c>
      <c r="K266" s="24">
        <f t="shared" si="19"/>
        <v>-266858.56129925512</v>
      </c>
    </row>
    <row r="267" spans="2:11" x14ac:dyDescent="0.25">
      <c r="B267" s="36">
        <v>43868</v>
      </c>
      <c r="C267" s="23">
        <v>-520</v>
      </c>
      <c r="D267" s="6">
        <f>VLOOKUP(B267,Тикер!C265:E1026,3,FALSE)</f>
        <v>101.78</v>
      </c>
      <c r="E267" s="34">
        <f>IF(_xlfn.MAXIFS(Сделки_raw!$A$503:$A$509,Сделки_raw!$A$503:$A$509,"&lt;="&amp;Сводная!B267)=0, "12.10.2017",_xlfn.MAXIFS(Сделки_raw!$A$503:$A$509,Сделки_raw!$A$503:$A$509,"&lt;="&amp;Сводная!B267))</f>
        <v>43749</v>
      </c>
      <c r="F267" s="7">
        <f>Купон!$C$3*(B267-E267)/365*100</f>
        <v>2.6082191780821917</v>
      </c>
      <c r="G267" s="28">
        <f t="shared" si="16"/>
        <v>542818.73972602736</v>
      </c>
      <c r="H267" s="7">
        <f>SUM($C$3:C267)</f>
        <v>370</v>
      </c>
      <c r="I267" s="28">
        <f t="shared" si="17"/>
        <v>0</v>
      </c>
      <c r="J267" s="28">
        <f t="shared" si="18"/>
        <v>542818.73972602736</v>
      </c>
      <c r="K267" s="24">
        <f t="shared" si="19"/>
        <v>433555.61313564761</v>
      </c>
    </row>
    <row r="268" spans="2:11" x14ac:dyDescent="0.25">
      <c r="B268" s="36">
        <v>43871</v>
      </c>
      <c r="C268" s="23">
        <v>-290</v>
      </c>
      <c r="D268" s="6">
        <f>VLOOKUP(B268,Тикер!C266:E1027,3,FALSE)</f>
        <v>101.93</v>
      </c>
      <c r="E268" s="34">
        <f>IF(_xlfn.MAXIFS(Сделки_raw!$A$503:$A$509,Сделки_raw!$A$503:$A$509,"&lt;="&amp;Сводная!B268)=0, "12.10.2017",_xlfn.MAXIFS(Сделки_raw!$A$503:$A$509,Сделки_raw!$A$503:$A$509,"&lt;="&amp;Сводная!B268))</f>
        <v>43749</v>
      </c>
      <c r="F268" s="7">
        <f>Купон!$C$3*(B268-E268)/365*100</f>
        <v>2.6739726027397261</v>
      </c>
      <c r="G268" s="28">
        <f t="shared" si="16"/>
        <v>303351.52054794523</v>
      </c>
      <c r="H268" s="7">
        <f>SUM($C$3:C268)</f>
        <v>80</v>
      </c>
      <c r="I268" s="28">
        <f t="shared" si="17"/>
        <v>0</v>
      </c>
      <c r="J268" s="28">
        <f t="shared" si="18"/>
        <v>303351.52054794523</v>
      </c>
      <c r="K268" s="24">
        <f t="shared" si="19"/>
        <v>242097.57033511967</v>
      </c>
    </row>
    <row r="269" spans="2:11" x14ac:dyDescent="0.25">
      <c r="B269" s="36">
        <v>43874</v>
      </c>
      <c r="C269" s="23">
        <v>400</v>
      </c>
      <c r="D269" s="6">
        <f>VLOOKUP(B269,Тикер!C267:E1028,3,FALSE)</f>
        <v>101.83</v>
      </c>
      <c r="E269" s="34">
        <f>IF(_xlfn.MAXIFS(Сделки_raw!$A$503:$A$509,Сделки_raw!$A$503:$A$509,"&lt;="&amp;Сводная!B269)=0, "12.10.2017",_xlfn.MAXIFS(Сделки_raw!$A$503:$A$509,Сделки_raw!$A$503:$A$509,"&lt;="&amp;Сводная!B269))</f>
        <v>43749</v>
      </c>
      <c r="F269" s="7">
        <f>Купон!$C$3*(B269-E269)/365*100</f>
        <v>2.7397260273972601</v>
      </c>
      <c r="G269" s="28">
        <f t="shared" si="16"/>
        <v>-418278.90410958906</v>
      </c>
      <c r="H269" s="7">
        <f>SUM($C$3:C269)</f>
        <v>480</v>
      </c>
      <c r="I269" s="28">
        <f t="shared" si="17"/>
        <v>0</v>
      </c>
      <c r="J269" s="28">
        <f t="shared" si="18"/>
        <v>-418278.90410958906</v>
      </c>
      <c r="K269" s="24">
        <f t="shared" si="19"/>
        <v>-333552.72274134861</v>
      </c>
    </row>
    <row r="270" spans="2:11" x14ac:dyDescent="0.25">
      <c r="B270" s="36">
        <v>43875</v>
      </c>
      <c r="C270" s="23">
        <v>650</v>
      </c>
      <c r="D270" s="6">
        <f>VLOOKUP(B270,Тикер!C268:E1029,3,FALSE)</f>
        <v>101.9</v>
      </c>
      <c r="E270" s="34">
        <f>IF(_xlfn.MAXIFS(Сделки_raw!$A$503:$A$509,Сделки_raw!$A$503:$A$509,"&lt;="&amp;Сводная!B270)=0, "12.10.2017",_xlfn.MAXIFS(Сделки_raw!$A$503:$A$509,Сделки_raw!$A$503:$A$509,"&lt;="&amp;Сводная!B270))</f>
        <v>43749</v>
      </c>
      <c r="F270" s="7">
        <f>Купон!$C$3*(B270-E270)/365*100</f>
        <v>2.7616438356164381</v>
      </c>
      <c r="G270" s="28">
        <f t="shared" si="16"/>
        <v>-680300.68493150675</v>
      </c>
      <c r="H270" s="7">
        <f>SUM($C$3:C270)</f>
        <v>1130</v>
      </c>
      <c r="I270" s="28">
        <f t="shared" si="17"/>
        <v>0</v>
      </c>
      <c r="J270" s="28">
        <f t="shared" si="18"/>
        <v>-680300.68493150675</v>
      </c>
      <c r="K270" s="24">
        <f t="shared" si="19"/>
        <v>-542355.68241740635</v>
      </c>
    </row>
    <row r="271" spans="2:11" x14ac:dyDescent="0.25">
      <c r="B271" s="36">
        <v>43878</v>
      </c>
      <c r="C271" s="23">
        <v>750</v>
      </c>
      <c r="D271" s="6">
        <f>VLOOKUP(B271,Тикер!C269:E1030,3,FALSE)</f>
        <v>101.87</v>
      </c>
      <c r="E271" s="34">
        <f>IF(_xlfn.MAXIFS(Сделки_raw!$A$503:$A$509,Сделки_raw!$A$503:$A$509,"&lt;="&amp;Сводная!B271)=0, "12.10.2017",_xlfn.MAXIFS(Сделки_raw!$A$503:$A$509,Сделки_raw!$A$503:$A$509,"&lt;="&amp;Сводная!B271))</f>
        <v>43749</v>
      </c>
      <c r="F271" s="7">
        <f>Купон!$C$3*(B271-E271)/365*100</f>
        <v>2.8273972602739725</v>
      </c>
      <c r="G271" s="28">
        <f t="shared" si="16"/>
        <v>-785230.47945205483</v>
      </c>
      <c r="H271" s="7">
        <f>SUM($C$3:C271)</f>
        <v>1880</v>
      </c>
      <c r="I271" s="28">
        <f t="shared" si="17"/>
        <v>0</v>
      </c>
      <c r="J271" s="28">
        <f t="shared" si="18"/>
        <v>-785230.47945205483</v>
      </c>
      <c r="K271" s="24">
        <f t="shared" si="19"/>
        <v>-625510.65107335174</v>
      </c>
    </row>
    <row r="272" spans="2:11" x14ac:dyDescent="0.25">
      <c r="B272" s="36">
        <v>43879</v>
      </c>
      <c r="C272" s="23">
        <v>380</v>
      </c>
      <c r="D272" s="6">
        <f>VLOOKUP(B272,Тикер!C270:E1031,3,FALSE)</f>
        <v>101.95</v>
      </c>
      <c r="E272" s="34">
        <f>IF(_xlfn.MAXIFS(Сделки_raw!$A$503:$A$509,Сделки_raw!$A$503:$A$509,"&lt;="&amp;Сводная!B272)=0, "12.10.2017",_xlfn.MAXIFS(Сделки_raw!$A$503:$A$509,Сделки_raw!$A$503:$A$509,"&lt;="&amp;Сводная!B272))</f>
        <v>43749</v>
      </c>
      <c r="F272" s="7">
        <f>Купон!$C$3*(B272-E272)/365*100</f>
        <v>2.849315068493151</v>
      </c>
      <c r="G272" s="28">
        <f t="shared" si="16"/>
        <v>-398237.39726027398</v>
      </c>
      <c r="H272" s="7">
        <f>SUM($C$3:C272)</f>
        <v>2260</v>
      </c>
      <c r="I272" s="28">
        <f t="shared" si="17"/>
        <v>0</v>
      </c>
      <c r="J272" s="28">
        <f t="shared" si="18"/>
        <v>-398237.39726027398</v>
      </c>
      <c r="K272" s="24">
        <f t="shared" si="19"/>
        <v>-317149.73963532143</v>
      </c>
    </row>
    <row r="273" spans="2:11" x14ac:dyDescent="0.25">
      <c r="B273" s="36">
        <v>43881</v>
      </c>
      <c r="C273" s="23">
        <v>-2250</v>
      </c>
      <c r="D273" s="6">
        <f>VLOOKUP(B273,Тикер!C271:E1032,3,FALSE)</f>
        <v>101.94</v>
      </c>
      <c r="E273" s="34">
        <f>IF(_xlfn.MAXIFS(Сделки_raw!$A$503:$A$509,Сделки_raw!$A$503:$A$509,"&lt;="&amp;Сводная!B273)=0, "12.10.2017",_xlfn.MAXIFS(Сделки_raw!$A$503:$A$509,Сделки_raw!$A$503:$A$509,"&lt;="&amp;Сводная!B273))</f>
        <v>43749</v>
      </c>
      <c r="F273" s="7">
        <f>Купон!$C$3*(B273-E273)/365*100</f>
        <v>2.893150684931507</v>
      </c>
      <c r="G273" s="28">
        <f t="shared" si="16"/>
        <v>2358745.8904109588</v>
      </c>
      <c r="H273" s="7">
        <f>SUM($C$3:C273)</f>
        <v>10</v>
      </c>
      <c r="I273" s="28">
        <f t="shared" si="17"/>
        <v>0</v>
      </c>
      <c r="J273" s="28">
        <f t="shared" si="18"/>
        <v>2358745.8904109588</v>
      </c>
      <c r="K273" s="24">
        <f t="shared" si="19"/>
        <v>1877469.9332751762</v>
      </c>
    </row>
    <row r="274" spans="2:11" x14ac:dyDescent="0.25">
      <c r="B274" s="36">
        <v>43882</v>
      </c>
      <c r="C274" s="23">
        <v>140</v>
      </c>
      <c r="D274" s="6">
        <f>VLOOKUP(B274,Тикер!C272:E1033,3,FALSE)</f>
        <v>101.96</v>
      </c>
      <c r="E274" s="34">
        <f>IF(_xlfn.MAXIFS(Сделки_raw!$A$503:$A$509,Сделки_raw!$A$503:$A$509,"&lt;="&amp;Сводная!B274)=0, "12.10.2017",_xlfn.MAXIFS(Сделки_raw!$A$503:$A$509,Сделки_raw!$A$503:$A$509,"&lt;="&amp;Сводная!B274))</f>
        <v>43749</v>
      </c>
      <c r="F274" s="7">
        <f>Купон!$C$3*(B274-E274)/365*100</f>
        <v>2.9150684931506849</v>
      </c>
      <c r="G274" s="28">
        <f t="shared" si="16"/>
        <v>-146825.09589041094</v>
      </c>
      <c r="H274" s="7">
        <f>SUM($C$3:C274)</f>
        <v>150</v>
      </c>
      <c r="I274" s="28">
        <f t="shared" si="17"/>
        <v>0</v>
      </c>
      <c r="J274" s="28">
        <f t="shared" si="18"/>
        <v>-146825.09589041094</v>
      </c>
      <c r="K274" s="24">
        <f t="shared" si="19"/>
        <v>-116836.05522300811</v>
      </c>
    </row>
    <row r="275" spans="2:11" x14ac:dyDescent="0.25">
      <c r="B275" s="36">
        <v>43886</v>
      </c>
      <c r="C275" s="23">
        <v>-10</v>
      </c>
      <c r="D275" s="6">
        <f>VLOOKUP(B275,Тикер!C273:E1034,3,FALSE)</f>
        <v>101.62</v>
      </c>
      <c r="E275" s="34">
        <f>IF(_xlfn.MAXIFS(Сделки_raw!$A$503:$A$509,Сделки_raw!$A$503:$A$509,"&lt;="&amp;Сводная!B275)=0, "12.10.2017",_xlfn.MAXIFS(Сделки_raw!$A$503:$A$509,Сделки_raw!$A$503:$A$509,"&lt;="&amp;Сводная!B275))</f>
        <v>43749</v>
      </c>
      <c r="F275" s="7">
        <f>Купон!$C$3*(B275-E275)/365*100</f>
        <v>3.0027397260273974</v>
      </c>
      <c r="G275" s="28">
        <f t="shared" si="16"/>
        <v>10462.273972602741</v>
      </c>
      <c r="H275" s="7">
        <f>SUM($C$3:C275)</f>
        <v>140</v>
      </c>
      <c r="I275" s="28">
        <f t="shared" si="17"/>
        <v>0</v>
      </c>
      <c r="J275" s="28">
        <f t="shared" si="18"/>
        <v>10462.273972602741</v>
      </c>
      <c r="K275" s="24">
        <f t="shared" si="19"/>
        <v>8316.5214604121684</v>
      </c>
    </row>
    <row r="276" spans="2:11" x14ac:dyDescent="0.25">
      <c r="B276" s="36">
        <v>43887</v>
      </c>
      <c r="C276" s="23">
        <v>690</v>
      </c>
      <c r="D276" s="6">
        <f>VLOOKUP(B276,Тикер!C274:E1035,3,FALSE)</f>
        <v>101.58</v>
      </c>
      <c r="E276" s="34">
        <f>IF(_xlfn.MAXIFS(Сделки_raw!$A$503:$A$509,Сделки_raw!$A$503:$A$509,"&lt;="&amp;Сводная!B276)=0, "12.10.2017",_xlfn.MAXIFS(Сделки_raw!$A$503:$A$509,Сделки_raw!$A$503:$A$509,"&lt;="&amp;Сводная!B276))</f>
        <v>43749</v>
      </c>
      <c r="F276" s="7">
        <f>Купон!$C$3*(B276-E276)/365*100</f>
        <v>3.0246575342465754</v>
      </c>
      <c r="G276" s="28">
        <f t="shared" si="16"/>
        <v>-721772.1369863014</v>
      </c>
      <c r="H276" s="7">
        <f>SUM($C$3:C276)</f>
        <v>830</v>
      </c>
      <c r="I276" s="28">
        <f t="shared" si="17"/>
        <v>0</v>
      </c>
      <c r="J276" s="28">
        <f t="shared" si="18"/>
        <v>-721772.1369863014</v>
      </c>
      <c r="K276" s="24">
        <f t="shared" si="19"/>
        <v>-573588.57808506046</v>
      </c>
    </row>
    <row r="277" spans="2:11" x14ac:dyDescent="0.25">
      <c r="B277" s="36">
        <v>43889</v>
      </c>
      <c r="C277" s="23">
        <v>-560</v>
      </c>
      <c r="D277" s="6">
        <f>VLOOKUP(B277,Тикер!C275:E1036,3,FALSE)</f>
        <v>101.1</v>
      </c>
      <c r="E277" s="34">
        <f>IF(_xlfn.MAXIFS(Сделки_raw!$A$503:$A$509,Сделки_raw!$A$503:$A$509,"&lt;="&amp;Сводная!B277)=0, "12.10.2017",_xlfn.MAXIFS(Сделки_raw!$A$503:$A$509,Сделки_raw!$A$503:$A$509,"&lt;="&amp;Сводная!B277))</f>
        <v>43749</v>
      </c>
      <c r="F277" s="7">
        <f>Купон!$C$3*(B277-E277)/365*100</f>
        <v>3.0684931506849318</v>
      </c>
      <c r="G277" s="28">
        <f t="shared" si="16"/>
        <v>583343.56164383562</v>
      </c>
      <c r="H277" s="7">
        <f>SUM($C$3:C277)</f>
        <v>270</v>
      </c>
      <c r="I277" s="28">
        <f t="shared" si="17"/>
        <v>0</v>
      </c>
      <c r="J277" s="28">
        <f t="shared" si="18"/>
        <v>583343.56164383562</v>
      </c>
      <c r="K277" s="24">
        <f t="shared" si="19"/>
        <v>463334.14541066228</v>
      </c>
    </row>
    <row r="278" spans="2:11" x14ac:dyDescent="0.25">
      <c r="B278" s="36">
        <v>43896</v>
      </c>
      <c r="C278" s="23">
        <v>710</v>
      </c>
      <c r="D278" s="6">
        <f>VLOOKUP(B278,Тикер!C276:E1037,3,FALSE)</f>
        <v>101.5</v>
      </c>
      <c r="E278" s="34">
        <f>IF(_xlfn.MAXIFS(Сделки_raw!$A$503:$A$509,Сделки_raw!$A$503:$A$509,"&lt;="&amp;Сводная!B278)=0, "12.10.2017",_xlfn.MAXIFS(Сделки_raw!$A$503:$A$509,Сделки_raw!$A$503:$A$509,"&lt;="&amp;Сводная!B278))</f>
        <v>43749</v>
      </c>
      <c r="F278" s="7">
        <f>Купон!$C$3*(B278-E278)/365*100</f>
        <v>3.2219178082191782</v>
      </c>
      <c r="G278" s="28">
        <f t="shared" si="16"/>
        <v>-743525.61643835623</v>
      </c>
      <c r="H278" s="7">
        <f>SUM($C$3:C278)</f>
        <v>980</v>
      </c>
      <c r="I278" s="28">
        <f t="shared" si="17"/>
        <v>0</v>
      </c>
      <c r="J278" s="28">
        <f t="shared" si="18"/>
        <v>-743525.61643835623</v>
      </c>
      <c r="K278" s="24">
        <f t="shared" si="19"/>
        <v>-589466.51413302193</v>
      </c>
    </row>
    <row r="279" spans="2:11" x14ac:dyDescent="0.25">
      <c r="B279" s="36">
        <v>43901</v>
      </c>
      <c r="C279" s="23">
        <v>500</v>
      </c>
      <c r="D279" s="6">
        <f>VLOOKUP(B279,Тикер!C277:E1038,3,FALSE)</f>
        <v>100.8</v>
      </c>
      <c r="E279" s="34">
        <f>IF(_xlfn.MAXIFS(Сделки_raw!$A$503:$A$509,Сделки_raw!$A$503:$A$509,"&lt;="&amp;Сводная!B279)=0, "12.10.2017",_xlfn.MAXIFS(Сделки_raw!$A$503:$A$509,Сделки_raw!$A$503:$A$509,"&lt;="&amp;Сводная!B279))</f>
        <v>43749</v>
      </c>
      <c r="F279" s="7">
        <f>Купон!$C$3*(B279-E279)/365*100</f>
        <v>3.3315068493150681</v>
      </c>
      <c r="G279" s="28">
        <f t="shared" si="16"/>
        <v>-520657.53424657532</v>
      </c>
      <c r="H279" s="7">
        <f>SUM($C$3:C279)</f>
        <v>1480</v>
      </c>
      <c r="I279" s="28">
        <f t="shared" si="17"/>
        <v>0</v>
      </c>
      <c r="J279" s="28">
        <f t="shared" si="18"/>
        <v>-520657.53424657532</v>
      </c>
      <c r="K279" s="24">
        <f t="shared" si="19"/>
        <v>-412229.57865900965</v>
      </c>
    </row>
    <row r="280" spans="2:11" x14ac:dyDescent="0.25">
      <c r="B280" s="36">
        <v>43903</v>
      </c>
      <c r="C280" s="23">
        <v>-1140</v>
      </c>
      <c r="D280" s="6">
        <f>VLOOKUP(B280,Тикер!C278:E1039,3,FALSE)</f>
        <v>100.71</v>
      </c>
      <c r="E280" s="34">
        <f>IF(_xlfn.MAXIFS(Сделки_raw!$A$503:$A$509,Сделки_raw!$A$503:$A$509,"&lt;="&amp;Сводная!B280)=0, "12.10.2017",_xlfn.MAXIFS(Сделки_raw!$A$503:$A$509,Сделки_raw!$A$503:$A$509,"&lt;="&amp;Сводная!B280))</f>
        <v>43749</v>
      </c>
      <c r="F280" s="7">
        <f>Купон!$C$3*(B280-E280)/365*100</f>
        <v>3.3753424657534246</v>
      </c>
      <c r="G280" s="28">
        <f t="shared" si="16"/>
        <v>1186572.9041095891</v>
      </c>
      <c r="H280" s="7">
        <f>SUM($C$3:C280)</f>
        <v>340</v>
      </c>
      <c r="I280" s="28">
        <f t="shared" si="17"/>
        <v>0</v>
      </c>
      <c r="J280" s="28">
        <f t="shared" si="18"/>
        <v>1186572.9041095891</v>
      </c>
      <c r="K280" s="24">
        <f t="shared" si="19"/>
        <v>938968.31152011652</v>
      </c>
    </row>
    <row r="281" spans="2:11" x14ac:dyDescent="0.25">
      <c r="B281" s="36">
        <v>43908</v>
      </c>
      <c r="C281" s="23">
        <v>120</v>
      </c>
      <c r="D281" s="6">
        <f>VLOOKUP(B281,Тикер!C279:E1040,3,FALSE)</f>
        <v>100.72</v>
      </c>
      <c r="E281" s="34">
        <f>IF(_xlfn.MAXIFS(Сделки_raw!$A$503:$A$509,Сделки_raw!$A$503:$A$509,"&lt;="&amp;Сводная!B281)=0, "12.10.2017",_xlfn.MAXIFS(Сделки_raw!$A$503:$A$509,Сделки_raw!$A$503:$A$509,"&lt;="&amp;Сводная!B281))</f>
        <v>43749</v>
      </c>
      <c r="F281" s="7">
        <f>Купон!$C$3*(B281-E281)/365*100</f>
        <v>3.4849315068493154</v>
      </c>
      <c r="G281" s="28">
        <f t="shared" si="16"/>
        <v>-125045.91780821919</v>
      </c>
      <c r="H281" s="7">
        <f>SUM($C$3:C281)</f>
        <v>460</v>
      </c>
      <c r="I281" s="28">
        <f t="shared" si="17"/>
        <v>0</v>
      </c>
      <c r="J281" s="28">
        <f t="shared" si="18"/>
        <v>-125045.91780821919</v>
      </c>
      <c r="K281" s="24">
        <f t="shared" si="19"/>
        <v>-98821.130373936874</v>
      </c>
    </row>
    <row r="282" spans="2:11" x14ac:dyDescent="0.25">
      <c r="B282" s="36">
        <v>43910</v>
      </c>
      <c r="C282" s="23">
        <v>-360</v>
      </c>
      <c r="D282" s="6">
        <f>VLOOKUP(B282,Тикер!C280:E1041,3,FALSE)</f>
        <v>100.77</v>
      </c>
      <c r="E282" s="34">
        <f>IF(_xlfn.MAXIFS(Сделки_raw!$A$503:$A$509,Сделки_raw!$A$503:$A$509,"&lt;="&amp;Сводная!B282)=0, "12.10.2017",_xlfn.MAXIFS(Сделки_raw!$A$503:$A$509,Сделки_raw!$A$503:$A$509,"&lt;="&amp;Сводная!B282))</f>
        <v>43749</v>
      </c>
      <c r="F282" s="7">
        <f>Купон!$C$3*(B282-E282)/365*100</f>
        <v>3.5287671232876718</v>
      </c>
      <c r="G282" s="28">
        <f t="shared" si="16"/>
        <v>375475.56164383556</v>
      </c>
      <c r="H282" s="7">
        <f>SUM($C$3:C282)</f>
        <v>100</v>
      </c>
      <c r="I282" s="28">
        <f t="shared" si="17"/>
        <v>0</v>
      </c>
      <c r="J282" s="28">
        <f t="shared" si="18"/>
        <v>375475.56164383556</v>
      </c>
      <c r="K282" s="24">
        <f t="shared" si="19"/>
        <v>296572.9180068766</v>
      </c>
    </row>
    <row r="283" spans="2:11" x14ac:dyDescent="0.25">
      <c r="B283" s="36">
        <v>43914</v>
      </c>
      <c r="C283" s="23">
        <v>280</v>
      </c>
      <c r="D283" s="6">
        <f>VLOOKUP(B283,Тикер!C281:E1042,3,FALSE)</f>
        <v>100.76</v>
      </c>
      <c r="E283" s="34">
        <f>IF(_xlfn.MAXIFS(Сделки_raw!$A$503:$A$509,Сделки_raw!$A$503:$A$509,"&lt;="&amp;Сводная!B283)=0, "12.10.2017",_xlfn.MAXIFS(Сделки_raw!$A$503:$A$509,Сделки_raw!$A$503:$A$509,"&lt;="&amp;Сводная!B283))</f>
        <v>43749</v>
      </c>
      <c r="F283" s="7">
        <f>Купон!$C$3*(B283-E283)/365*100</f>
        <v>3.6164383561643838</v>
      </c>
      <c r="G283" s="28">
        <f t="shared" si="16"/>
        <v>-292254.0273972603</v>
      </c>
      <c r="H283" s="7">
        <f>SUM($C$3:C283)</f>
        <v>380</v>
      </c>
      <c r="I283" s="28">
        <f t="shared" si="17"/>
        <v>0</v>
      </c>
      <c r="J283" s="28">
        <f t="shared" si="18"/>
        <v>-292254.0273972603</v>
      </c>
      <c r="K283" s="24">
        <f t="shared" si="19"/>
        <v>-230594.71586868248</v>
      </c>
    </row>
    <row r="284" spans="2:11" x14ac:dyDescent="0.25">
      <c r="B284" s="36">
        <v>43915</v>
      </c>
      <c r="C284" s="23">
        <v>690</v>
      </c>
      <c r="D284" s="6">
        <f>VLOOKUP(B284,Тикер!C282:E1043,3,FALSE)</f>
        <v>101.01</v>
      </c>
      <c r="E284" s="34">
        <f>IF(_xlfn.MAXIFS(Сделки_raw!$A$503:$A$509,Сделки_raw!$A$503:$A$509,"&lt;="&amp;Сводная!B284)=0, "12.10.2017",_xlfn.MAXIFS(Сделки_raw!$A$503:$A$509,Сделки_raw!$A$503:$A$509,"&lt;="&amp;Сводная!B284))</f>
        <v>43749</v>
      </c>
      <c r="F284" s="7">
        <f>Купон!$C$3*(B284-E284)/365*100</f>
        <v>3.6383561643835618</v>
      </c>
      <c r="G284" s="28">
        <f t="shared" si="16"/>
        <v>-722073.65753424668</v>
      </c>
      <c r="H284" s="7">
        <f>SUM($C$3:C284)</f>
        <v>1070</v>
      </c>
      <c r="I284" s="28">
        <f t="shared" si="17"/>
        <v>0</v>
      </c>
      <c r="J284" s="28">
        <f t="shared" si="18"/>
        <v>-722073.65753424668</v>
      </c>
      <c r="K284" s="24">
        <f t="shared" si="19"/>
        <v>-569580.49133698281</v>
      </c>
    </row>
    <row r="285" spans="2:11" x14ac:dyDescent="0.25">
      <c r="B285" s="36">
        <v>43916</v>
      </c>
      <c r="C285" s="23">
        <v>-220</v>
      </c>
      <c r="D285" s="6">
        <f>VLOOKUP(B285,Тикер!C283:E1044,3,FALSE)</f>
        <v>101</v>
      </c>
      <c r="E285" s="34">
        <f>IF(_xlfn.MAXIFS(Сделки_raw!$A$503:$A$509,Сделки_raw!$A$503:$A$509,"&lt;="&amp;Сводная!B285)=0, "12.10.2017",_xlfn.MAXIFS(Сделки_raw!$A$503:$A$509,Сделки_raw!$A$503:$A$509,"&lt;="&amp;Сводная!B285))</f>
        <v>43749</v>
      </c>
      <c r="F285" s="7">
        <f>Купон!$C$3*(B285-E285)/365*100</f>
        <v>3.6602739726027393</v>
      </c>
      <c r="G285" s="28">
        <f t="shared" si="16"/>
        <v>230252.60273972602</v>
      </c>
      <c r="H285" s="7">
        <f>SUM($C$3:C285)</f>
        <v>850</v>
      </c>
      <c r="I285" s="28">
        <f t="shared" si="17"/>
        <v>0</v>
      </c>
      <c r="J285" s="28">
        <f t="shared" si="18"/>
        <v>230252.60273972602</v>
      </c>
      <c r="K285" s="24">
        <f t="shared" si="19"/>
        <v>181577.86713458001</v>
      </c>
    </row>
    <row r="286" spans="2:11" x14ac:dyDescent="0.25">
      <c r="B286" s="36">
        <v>43924</v>
      </c>
      <c r="C286" s="23">
        <v>-640</v>
      </c>
      <c r="D286" s="6">
        <f>VLOOKUP(B286,Тикер!C284:E1045,3,FALSE)</f>
        <v>101.45</v>
      </c>
      <c r="E286" s="34">
        <f>IF(_xlfn.MAXIFS(Сделки_raw!$A$503:$A$509,Сделки_raw!$A$503:$A$509,"&lt;="&amp;Сводная!B286)=0, "12.10.2017",_xlfn.MAXIFS(Сделки_raw!$A$503:$A$509,Сделки_raw!$A$503:$A$509,"&lt;="&amp;Сводная!B286))</f>
        <v>43749</v>
      </c>
      <c r="F286" s="7">
        <f>Купон!$C$3*(B286-E286)/365*100</f>
        <v>3.8356164383561646</v>
      </c>
      <c r="G286" s="28">
        <f t="shared" si="16"/>
        <v>673827.94520547951</v>
      </c>
      <c r="H286" s="7">
        <f>SUM($C$3:C286)</f>
        <v>210</v>
      </c>
      <c r="I286" s="28">
        <f t="shared" si="17"/>
        <v>0</v>
      </c>
      <c r="J286" s="28">
        <f t="shared" si="18"/>
        <v>673827.94520547951</v>
      </c>
      <c r="K286" s="24">
        <f t="shared" si="19"/>
        <v>530255.8202233765</v>
      </c>
    </row>
    <row r="287" spans="2:11" x14ac:dyDescent="0.25">
      <c r="B287" s="36">
        <v>43927</v>
      </c>
      <c r="C287" s="23">
        <v>520</v>
      </c>
      <c r="D287" s="6">
        <f>VLOOKUP(B287,Тикер!C285:E1046,3,FALSE)</f>
        <v>101.35</v>
      </c>
      <c r="E287" s="34">
        <f>IF(_xlfn.MAXIFS(Сделки_raw!$A$503:$A$509,Сделки_raw!$A$503:$A$509,"&lt;="&amp;Сводная!B287)=0, "12.10.2017",_xlfn.MAXIFS(Сделки_raw!$A$503:$A$509,Сделки_raw!$A$503:$A$509,"&lt;="&amp;Сводная!B287))</f>
        <v>43749</v>
      </c>
      <c r="F287" s="7">
        <f>Купон!$C$3*(B287-E287)/365*100</f>
        <v>3.9013698630136986</v>
      </c>
      <c r="G287" s="28">
        <f t="shared" si="16"/>
        <v>-547307.12328767113</v>
      </c>
      <c r="H287" s="7">
        <f>SUM($C$3:C287)</f>
        <v>730</v>
      </c>
      <c r="I287" s="28">
        <f t="shared" si="17"/>
        <v>0</v>
      </c>
      <c r="J287" s="28">
        <f t="shared" si="18"/>
        <v>-547307.12328767113</v>
      </c>
      <c r="K287" s="24">
        <f t="shared" si="19"/>
        <v>-430349.99311685713</v>
      </c>
    </row>
    <row r="288" spans="2:11" x14ac:dyDescent="0.25">
      <c r="B288" s="36">
        <v>43928</v>
      </c>
      <c r="C288" s="23">
        <v>300</v>
      </c>
      <c r="D288" s="6">
        <f>VLOOKUP(B288,Тикер!C286:E1047,3,FALSE)</f>
        <v>101.29</v>
      </c>
      <c r="E288" s="34">
        <f>IF(_xlfn.MAXIFS(Сделки_raw!$A$503:$A$509,Сделки_raw!$A$503:$A$509,"&lt;="&amp;Сводная!B288)=0, "12.10.2017",_xlfn.MAXIFS(Сделки_raw!$A$503:$A$509,Сделки_raw!$A$503:$A$509,"&lt;="&amp;Сводная!B288))</f>
        <v>43749</v>
      </c>
      <c r="F288" s="7">
        <f>Купон!$C$3*(B288-E288)/365*100</f>
        <v>3.9232876712328766</v>
      </c>
      <c r="G288" s="28">
        <f t="shared" si="16"/>
        <v>-315639.86301369866</v>
      </c>
      <c r="H288" s="7">
        <f>SUM($C$3:C288)</f>
        <v>1030</v>
      </c>
      <c r="I288" s="28">
        <f t="shared" si="17"/>
        <v>0</v>
      </c>
      <c r="J288" s="28">
        <f t="shared" si="18"/>
        <v>-315639.86301369866</v>
      </c>
      <c r="K288" s="24">
        <f t="shared" si="19"/>
        <v>-248123.16023252378</v>
      </c>
    </row>
    <row r="289" spans="2:11" x14ac:dyDescent="0.25">
      <c r="B289" s="36">
        <v>43929</v>
      </c>
      <c r="C289" s="23">
        <v>170</v>
      </c>
      <c r="D289" s="6">
        <f>VLOOKUP(B289,Тикер!C287:E1048,3,FALSE)</f>
        <v>101.25</v>
      </c>
      <c r="E289" s="34">
        <f>IF(_xlfn.MAXIFS(Сделки_raw!$A$503:$A$509,Сделки_raw!$A$503:$A$509,"&lt;="&amp;Сводная!B289)=0, "12.10.2017",_xlfn.MAXIFS(Сделки_raw!$A$503:$A$509,Сделки_raw!$A$503:$A$509,"&lt;="&amp;Сводная!B289))</f>
        <v>43749</v>
      </c>
      <c r="F289" s="7">
        <f>Купон!$C$3*(B289-E289)/365*100</f>
        <v>3.9452054794520546</v>
      </c>
      <c r="G289" s="28">
        <f t="shared" si="16"/>
        <v>-178831.84931506851</v>
      </c>
      <c r="H289" s="7">
        <f>SUM($C$3:C289)</f>
        <v>1200</v>
      </c>
      <c r="I289" s="28">
        <f t="shared" si="17"/>
        <v>0</v>
      </c>
      <c r="J289" s="28">
        <f t="shared" si="18"/>
        <v>-178831.84931506851</v>
      </c>
      <c r="K289" s="24">
        <f t="shared" si="19"/>
        <v>-140541.6614337154</v>
      </c>
    </row>
    <row r="290" spans="2:11" x14ac:dyDescent="0.25">
      <c r="B290" s="36">
        <v>43931</v>
      </c>
      <c r="C290" s="23">
        <v>0</v>
      </c>
      <c r="D290" s="6">
        <f>VLOOKUP(B290,Тикер!C288:E1049,3,FALSE)</f>
        <v>101.23</v>
      </c>
      <c r="E290" s="34">
        <f>IF(_xlfn.MAXIFS(Сделки_raw!$A$503:$A$509,Сделки_raw!$A$503:$A$509,"&lt;="&amp;Сводная!B290)=0, "12.10.2017",_xlfn.MAXIFS(Сделки_raw!$A$503:$A$509,Сделки_raw!$A$503:$A$509,"&lt;="&amp;Сводная!B290))</f>
        <v>43931</v>
      </c>
      <c r="F290" s="7">
        <f>Купон!$C$3*(B290-E290)/365*100</f>
        <v>0</v>
      </c>
      <c r="G290" s="28">
        <f t="shared" si="16"/>
        <v>0</v>
      </c>
      <c r="H290" s="7">
        <f>SUM($C$3:C290)</f>
        <v>1200</v>
      </c>
      <c r="I290" s="28">
        <f t="shared" si="17"/>
        <v>47868</v>
      </c>
      <c r="J290" s="28">
        <f t="shared" si="18"/>
        <v>47868</v>
      </c>
      <c r="K290" s="24">
        <f t="shared" si="19"/>
        <v>37598.889142848981</v>
      </c>
    </row>
    <row r="291" spans="2:11" x14ac:dyDescent="0.25">
      <c r="B291" s="36">
        <v>43934</v>
      </c>
      <c r="C291" s="23">
        <v>150</v>
      </c>
      <c r="D291" s="6">
        <f>VLOOKUP(B291,Тикер!C289:E1050,3,FALSE)</f>
        <v>101.18</v>
      </c>
      <c r="E291" s="34">
        <f>IF(_xlfn.MAXIFS(Сделки_raw!$A$503:$A$509,Сделки_raw!$A$503:$A$509,"&lt;="&amp;Сводная!B291)=0, "12.10.2017",_xlfn.MAXIFS(Сделки_raw!$A$503:$A$509,Сделки_raw!$A$503:$A$509,"&lt;="&amp;Сводная!B291))</f>
        <v>43931</v>
      </c>
      <c r="F291" s="7">
        <f>Купон!$C$3*(B291-E291)/365*100</f>
        <v>6.5753424657534254E-2</v>
      </c>
      <c r="G291" s="28">
        <f t="shared" si="16"/>
        <v>-151868.63013698632</v>
      </c>
      <c r="H291" s="7">
        <f>SUM($C$3:C291)</f>
        <v>1350</v>
      </c>
      <c r="I291" s="28">
        <f t="shared" si="17"/>
        <v>0</v>
      </c>
      <c r="J291" s="28">
        <f t="shared" si="18"/>
        <v>-151868.63013698632</v>
      </c>
      <c r="K291" s="24">
        <f t="shared" si="19"/>
        <v>-119193.36508026425</v>
      </c>
    </row>
    <row r="292" spans="2:11" x14ac:dyDescent="0.25">
      <c r="B292" s="36">
        <v>43936</v>
      </c>
      <c r="C292" s="23">
        <v>-970</v>
      </c>
      <c r="D292" s="6">
        <f>VLOOKUP(B292,Тикер!C290:E1051,3,FALSE)</f>
        <v>101.1</v>
      </c>
      <c r="E292" s="34">
        <f>IF(_xlfn.MAXIFS(Сделки_raw!$A$503:$A$509,Сделки_raw!$A$503:$A$509,"&lt;="&amp;Сводная!B292)=0, "12.10.2017",_xlfn.MAXIFS(Сделки_raw!$A$503:$A$509,Сделки_raw!$A$503:$A$509,"&lt;="&amp;Сводная!B292))</f>
        <v>43931</v>
      </c>
      <c r="F292" s="7">
        <f>Купон!$C$3*(B292-E292)/365*100</f>
        <v>0.10958904109589042</v>
      </c>
      <c r="G292" s="28">
        <f t="shared" si="16"/>
        <v>981733.01369863003</v>
      </c>
      <c r="H292" s="7">
        <f>SUM($C$3:C292)</f>
        <v>380</v>
      </c>
      <c r="I292" s="28">
        <f t="shared" si="17"/>
        <v>0</v>
      </c>
      <c r="J292" s="28">
        <f t="shared" si="18"/>
        <v>981733.01369863003</v>
      </c>
      <c r="K292" s="24">
        <f t="shared" si="19"/>
        <v>770099.6339752567</v>
      </c>
    </row>
    <row r="293" spans="2:11" x14ac:dyDescent="0.25">
      <c r="B293" s="36">
        <v>43938</v>
      </c>
      <c r="C293" s="23">
        <v>-130</v>
      </c>
      <c r="D293" s="6">
        <f>VLOOKUP(B293,Тикер!C291:E1052,3,FALSE)</f>
        <v>101.38</v>
      </c>
      <c r="E293" s="34">
        <f>IF(_xlfn.MAXIFS(Сделки_raw!$A$503:$A$509,Сделки_raw!$A$503:$A$509,"&lt;="&amp;Сводная!B293)=0, "12.10.2017",_xlfn.MAXIFS(Сделки_raw!$A$503:$A$509,Сделки_raw!$A$503:$A$509,"&lt;="&amp;Сводная!B293))</f>
        <v>43931</v>
      </c>
      <c r="F293" s="7">
        <f>Купон!$C$3*(B293-E293)/365*100</f>
        <v>0.15342465753424658</v>
      </c>
      <c r="G293" s="28">
        <f t="shared" si="16"/>
        <v>131993.45205479453</v>
      </c>
      <c r="H293" s="7">
        <f>SUM($C$3:C293)</f>
        <v>250</v>
      </c>
      <c r="I293" s="28">
        <f t="shared" si="17"/>
        <v>0</v>
      </c>
      <c r="J293" s="28">
        <f t="shared" si="18"/>
        <v>131993.45205479453</v>
      </c>
      <c r="K293" s="24">
        <f t="shared" si="19"/>
        <v>103484.52829390144</v>
      </c>
    </row>
    <row r="294" spans="2:11" x14ac:dyDescent="0.25">
      <c r="B294" s="36">
        <v>43942</v>
      </c>
      <c r="C294" s="23">
        <v>390</v>
      </c>
      <c r="D294" s="6">
        <f>VLOOKUP(B294,Тикер!C292:E1053,3,FALSE)</f>
        <v>101.18</v>
      </c>
      <c r="E294" s="34">
        <f>IF(_xlfn.MAXIFS(Сделки_raw!$A$503:$A$509,Сделки_raw!$A$503:$A$509,"&lt;="&amp;Сводная!B294)=0, "12.10.2017",_xlfn.MAXIFS(Сделки_raw!$A$503:$A$509,Сделки_raw!$A$503:$A$509,"&lt;="&amp;Сводная!B294))</f>
        <v>43931</v>
      </c>
      <c r="F294" s="7">
        <f>Купон!$C$3*(B294-E294)/365*100</f>
        <v>0.24109589041095891</v>
      </c>
      <c r="G294" s="28">
        <f t="shared" si="16"/>
        <v>-395542.27397260279</v>
      </c>
      <c r="H294" s="7">
        <f>SUM($C$3:C294)</f>
        <v>640</v>
      </c>
      <c r="I294" s="28">
        <f t="shared" si="17"/>
        <v>0</v>
      </c>
      <c r="J294" s="28">
        <f t="shared" si="18"/>
        <v>-395542.27397260279</v>
      </c>
      <c r="K294" s="24">
        <f t="shared" si="19"/>
        <v>-309781.14091977687</v>
      </c>
    </row>
    <row r="295" spans="2:11" x14ac:dyDescent="0.25">
      <c r="B295" s="36">
        <v>43943</v>
      </c>
      <c r="C295" s="23">
        <v>40</v>
      </c>
      <c r="D295" s="6">
        <f>VLOOKUP(B295,Тикер!C293:E1054,3,FALSE)</f>
        <v>101.43</v>
      </c>
      <c r="E295" s="34">
        <f>IF(_xlfn.MAXIFS(Сделки_raw!$A$503:$A$509,Сделки_raw!$A$503:$A$509,"&lt;="&amp;Сводная!B295)=0, "12.10.2017",_xlfn.MAXIFS(Сделки_raw!$A$503:$A$509,Сделки_raw!$A$503:$A$509,"&lt;="&amp;Сводная!B295))</f>
        <v>43931</v>
      </c>
      <c r="F295" s="7">
        <f>Купон!$C$3*(B295-E295)/365*100</f>
        <v>0.26301369863013702</v>
      </c>
      <c r="G295" s="28">
        <f t="shared" si="16"/>
        <v>-40677.205479452059</v>
      </c>
      <c r="H295" s="7">
        <f>SUM($C$3:C295)</f>
        <v>680</v>
      </c>
      <c r="I295" s="28">
        <f t="shared" si="17"/>
        <v>0</v>
      </c>
      <c r="J295" s="28">
        <f t="shared" si="18"/>
        <v>-40677.205479452059</v>
      </c>
      <c r="K295" s="24">
        <f t="shared" si="19"/>
        <v>-31849.156596912519</v>
      </c>
    </row>
    <row r="296" spans="2:11" x14ac:dyDescent="0.25">
      <c r="B296" s="36">
        <v>43944</v>
      </c>
      <c r="C296" s="23">
        <v>390</v>
      </c>
      <c r="D296" s="6">
        <f>VLOOKUP(B296,Тикер!C294:E1055,3,FALSE)</f>
        <v>101.43</v>
      </c>
      <c r="E296" s="34">
        <f>IF(_xlfn.MAXIFS(Сделки_raw!$A$503:$A$509,Сделки_raw!$A$503:$A$509,"&lt;="&amp;Сводная!B296)=0, "12.10.2017",_xlfn.MAXIFS(Сделки_raw!$A$503:$A$509,Сделки_raw!$A$503:$A$509,"&lt;="&amp;Сводная!B296))</f>
        <v>43931</v>
      </c>
      <c r="F296" s="7">
        <f>Купон!$C$3*(B296-E296)/365*100</f>
        <v>0.28493150684931506</v>
      </c>
      <c r="G296" s="28">
        <f t="shared" si="16"/>
        <v>-396688.23287671234</v>
      </c>
      <c r="H296" s="7">
        <f>SUM($C$3:C296)</f>
        <v>1070</v>
      </c>
      <c r="I296" s="28">
        <f t="shared" si="17"/>
        <v>0</v>
      </c>
      <c r="J296" s="28">
        <f t="shared" si="18"/>
        <v>-396688.23287671234</v>
      </c>
      <c r="K296" s="24">
        <f t="shared" si="19"/>
        <v>-310513.79772100545</v>
      </c>
    </row>
    <row r="297" spans="2:11" x14ac:dyDescent="0.25">
      <c r="B297" s="36">
        <v>43945</v>
      </c>
      <c r="C297" s="23">
        <v>110</v>
      </c>
      <c r="D297" s="6">
        <f>VLOOKUP(B297,Тикер!C295:E1056,3,FALSE)</f>
        <v>101.55</v>
      </c>
      <c r="E297" s="34">
        <f>IF(_xlfn.MAXIFS(Сделки_raw!$A$503:$A$509,Сделки_raw!$A$503:$A$509,"&lt;="&amp;Сводная!B297)=0, "12.10.2017",_xlfn.MAXIFS(Сделки_raw!$A$503:$A$509,Сделки_raw!$A$503:$A$509,"&lt;="&amp;Сводная!B297))</f>
        <v>43931</v>
      </c>
      <c r="F297" s="7">
        <f>Купон!$C$3*(B297-E297)/365*100</f>
        <v>0.30684931506849317</v>
      </c>
      <c r="G297" s="28">
        <f t="shared" si="16"/>
        <v>-112042.53424657535</v>
      </c>
      <c r="H297" s="7">
        <f>SUM($C$3:C297)</f>
        <v>1180</v>
      </c>
      <c r="I297" s="28">
        <f t="shared" si="17"/>
        <v>0</v>
      </c>
      <c r="J297" s="28">
        <f t="shared" si="18"/>
        <v>-112042.53424657535</v>
      </c>
      <c r="K297" s="24">
        <f t="shared" si="19"/>
        <v>-87679.742603501974</v>
      </c>
    </row>
    <row r="298" spans="2:11" x14ac:dyDescent="0.25">
      <c r="B298" s="36">
        <v>43948</v>
      </c>
      <c r="C298" s="23">
        <v>-220</v>
      </c>
      <c r="D298" s="6">
        <f>VLOOKUP(B298,Тикер!C296:E1057,3,FALSE)</f>
        <v>101.5</v>
      </c>
      <c r="E298" s="34">
        <f>IF(_xlfn.MAXIFS(Сделки_raw!$A$503:$A$509,Сделки_raw!$A$503:$A$509,"&lt;="&amp;Сводная!B298)=0, "12.10.2017",_xlfn.MAXIFS(Сделки_raw!$A$503:$A$509,Сделки_raw!$A$503:$A$509,"&lt;="&amp;Сводная!B298))</f>
        <v>43931</v>
      </c>
      <c r="F298" s="7">
        <f>Купон!$C$3*(B298-E298)/365*100</f>
        <v>0.37260273972602742</v>
      </c>
      <c r="G298" s="28">
        <f t="shared" si="16"/>
        <v>224119.72602739726</v>
      </c>
      <c r="H298" s="7">
        <f>SUM($C$3:C298)</f>
        <v>960</v>
      </c>
      <c r="I298" s="28">
        <f t="shared" si="17"/>
        <v>0</v>
      </c>
      <c r="J298" s="28">
        <f t="shared" si="18"/>
        <v>224119.72602739726</v>
      </c>
      <c r="K298" s="24">
        <f t="shared" si="19"/>
        <v>175247.04333726858</v>
      </c>
    </row>
    <row r="299" spans="2:11" x14ac:dyDescent="0.25">
      <c r="B299" s="36">
        <v>43949</v>
      </c>
      <c r="C299" s="23">
        <v>-400</v>
      </c>
      <c r="D299" s="6">
        <f>VLOOKUP(B299,Тикер!C297:E1058,3,FALSE)</f>
        <v>101.5</v>
      </c>
      <c r="E299" s="34">
        <f>IF(_xlfn.MAXIFS(Сделки_raw!$A$503:$A$509,Сделки_raw!$A$503:$A$509,"&lt;="&amp;Сводная!B299)=0, "12.10.2017",_xlfn.MAXIFS(Сделки_raw!$A$503:$A$509,Сделки_raw!$A$503:$A$509,"&lt;="&amp;Сводная!B299))</f>
        <v>43931</v>
      </c>
      <c r="F299" s="7">
        <f>Купон!$C$3*(B299-E299)/365*100</f>
        <v>0.39452054794520547</v>
      </c>
      <c r="G299" s="28">
        <f t="shared" si="16"/>
        <v>407578.08219178085</v>
      </c>
      <c r="H299" s="7">
        <f>SUM($C$3:C299)</f>
        <v>560</v>
      </c>
      <c r="I299" s="28">
        <f t="shared" si="17"/>
        <v>0</v>
      </c>
      <c r="J299" s="28">
        <f t="shared" si="18"/>
        <v>407578.08219178085</v>
      </c>
      <c r="K299" s="24">
        <f t="shared" si="19"/>
        <v>318614.98390497331</v>
      </c>
    </row>
    <row r="300" spans="2:11" x14ac:dyDescent="0.25">
      <c r="B300" s="36">
        <v>43950</v>
      </c>
      <c r="C300" s="23">
        <v>300</v>
      </c>
      <c r="D300" s="6">
        <f>VLOOKUP(B300,Тикер!C298:E1059,3,FALSE)</f>
        <v>101.6</v>
      </c>
      <c r="E300" s="34">
        <f>IF(_xlfn.MAXIFS(Сделки_raw!$A$503:$A$509,Сделки_raw!$A$503:$A$509,"&lt;="&amp;Сводная!B300)=0, "12.10.2017",_xlfn.MAXIFS(Сделки_raw!$A$503:$A$509,Сделки_raw!$A$503:$A$509,"&lt;="&amp;Сводная!B300))</f>
        <v>43931</v>
      </c>
      <c r="F300" s="7">
        <f>Купон!$C$3*(B300-E300)/365*100</f>
        <v>0.41643835616438352</v>
      </c>
      <c r="G300" s="28">
        <f t="shared" si="16"/>
        <v>-306049.31506849319</v>
      </c>
      <c r="H300" s="7">
        <f>SUM($C$3:C300)</f>
        <v>860</v>
      </c>
      <c r="I300" s="28">
        <f t="shared" si="17"/>
        <v>0</v>
      </c>
      <c r="J300" s="28">
        <f t="shared" si="18"/>
        <v>-306049.31506849319</v>
      </c>
      <c r="K300" s="24">
        <f t="shared" si="19"/>
        <v>-239183.68050928123</v>
      </c>
    </row>
    <row r="301" spans="2:11" x14ac:dyDescent="0.25">
      <c r="B301" s="36">
        <v>43951</v>
      </c>
      <c r="C301" s="23">
        <v>-650</v>
      </c>
      <c r="D301" s="6">
        <f>VLOOKUP(B301,Тикер!C299:E1060,3,FALSE)</f>
        <v>101.61</v>
      </c>
      <c r="E301" s="34">
        <f>IF(_xlfn.MAXIFS(Сделки_raw!$A$503:$A$509,Сделки_raw!$A$503:$A$509,"&lt;="&amp;Сводная!B301)=0, "12.10.2017",_xlfn.MAXIFS(Сделки_raw!$A$503:$A$509,Сделки_raw!$A$503:$A$509,"&lt;="&amp;Сводная!B301))</f>
        <v>43931</v>
      </c>
      <c r="F301" s="7">
        <f>Купон!$C$3*(B301-E301)/365*100</f>
        <v>0.43835616438356168</v>
      </c>
      <c r="G301" s="28">
        <f t="shared" si="16"/>
        <v>663314.31506849325</v>
      </c>
      <c r="H301" s="7">
        <f>SUM($C$3:C301)</f>
        <v>210</v>
      </c>
      <c r="I301" s="28">
        <f t="shared" si="17"/>
        <v>0</v>
      </c>
      <c r="J301" s="28">
        <f t="shared" si="18"/>
        <v>663314.31506849325</v>
      </c>
      <c r="K301" s="24">
        <f t="shared" si="19"/>
        <v>518255.9065651946</v>
      </c>
    </row>
    <row r="302" spans="2:11" x14ac:dyDescent="0.25">
      <c r="B302" s="36">
        <v>43955</v>
      </c>
      <c r="C302" s="23">
        <v>510</v>
      </c>
      <c r="D302" s="6">
        <f>VLOOKUP(B302,Тикер!C300:E1061,3,FALSE)</f>
        <v>101.5</v>
      </c>
      <c r="E302" s="34">
        <f>IF(_xlfn.MAXIFS(Сделки_raw!$A$503:$A$509,Сделки_raw!$A$503:$A$509,"&lt;="&amp;Сводная!B302)=0, "12.10.2017",_xlfn.MAXIFS(Сделки_raw!$A$503:$A$509,Сделки_raw!$A$503:$A$509,"&lt;="&amp;Сводная!B302))</f>
        <v>43931</v>
      </c>
      <c r="F302" s="7">
        <f>Купон!$C$3*(B302-E302)/365*100</f>
        <v>0.52602739726027403</v>
      </c>
      <c r="G302" s="28">
        <f t="shared" si="16"/>
        <v>-520332.73972602742</v>
      </c>
      <c r="H302" s="7">
        <f>SUM($C$3:C302)</f>
        <v>720</v>
      </c>
      <c r="I302" s="28">
        <f t="shared" si="17"/>
        <v>0</v>
      </c>
      <c r="J302" s="28">
        <f t="shared" si="18"/>
        <v>-520332.73972602742</v>
      </c>
      <c r="K302" s="24">
        <f t="shared" si="19"/>
        <v>-406111.30122793309</v>
      </c>
    </row>
    <row r="303" spans="2:11" x14ac:dyDescent="0.25">
      <c r="B303" s="36">
        <v>43959</v>
      </c>
      <c r="C303" s="23">
        <v>-660</v>
      </c>
      <c r="D303" s="6">
        <f>VLOOKUP(B303,Тикер!C301:E1062,3,FALSE)</f>
        <v>101.63</v>
      </c>
      <c r="E303" s="34">
        <f>IF(_xlfn.MAXIFS(Сделки_raw!$A$503:$A$509,Сделки_raw!$A$503:$A$509,"&lt;="&amp;Сводная!B303)=0, "12.10.2017",_xlfn.MAXIFS(Сделки_raw!$A$503:$A$509,Сделки_raw!$A$503:$A$509,"&lt;="&amp;Сводная!B303))</f>
        <v>43931</v>
      </c>
      <c r="F303" s="7">
        <f>Купон!$C$3*(B303-E303)/365*100</f>
        <v>0.61369863013698633</v>
      </c>
      <c r="G303" s="28">
        <f t="shared" si="16"/>
        <v>674808.41095890407</v>
      </c>
      <c r="H303" s="7">
        <f>SUM($C$3:C303)</f>
        <v>60</v>
      </c>
      <c r="I303" s="28">
        <f t="shared" si="17"/>
        <v>0</v>
      </c>
      <c r="J303" s="28">
        <f t="shared" si="18"/>
        <v>674808.41095890407</v>
      </c>
      <c r="K303" s="24">
        <f t="shared" si="19"/>
        <v>526118.33998515306</v>
      </c>
    </row>
    <row r="304" spans="2:11" x14ac:dyDescent="0.25">
      <c r="B304" s="36">
        <v>43966</v>
      </c>
      <c r="C304" s="23">
        <v>510</v>
      </c>
      <c r="D304" s="6">
        <f>VLOOKUP(B304,Тикер!C302:E1063,3,FALSE)</f>
        <v>101.5</v>
      </c>
      <c r="E304" s="34">
        <f>IF(_xlfn.MAXIFS(Сделки_raw!$A$503:$A$509,Сделки_raw!$A$503:$A$509,"&lt;="&amp;Сводная!B304)=0, "12.10.2017",_xlfn.MAXIFS(Сделки_raw!$A$503:$A$509,Сделки_raw!$A$503:$A$509,"&lt;="&amp;Сводная!B304))</f>
        <v>43931</v>
      </c>
      <c r="F304" s="7">
        <f>Купон!$C$3*(B304-E304)/365*100</f>
        <v>0.76712328767123295</v>
      </c>
      <c r="G304" s="28">
        <f t="shared" si="16"/>
        <v>-521562.32876712328</v>
      </c>
      <c r="H304" s="7">
        <f>SUM($C$3:C304)</f>
        <v>570</v>
      </c>
      <c r="I304" s="28">
        <f t="shared" si="17"/>
        <v>0</v>
      </c>
      <c r="J304" s="28">
        <f t="shared" si="18"/>
        <v>-521562.32876712328</v>
      </c>
      <c r="K304" s="24">
        <f t="shared" si="19"/>
        <v>-405884.50818579458</v>
      </c>
    </row>
    <row r="305" spans="2:11" x14ac:dyDescent="0.25">
      <c r="B305" s="36">
        <v>43969</v>
      </c>
      <c r="C305" s="23">
        <v>-390</v>
      </c>
      <c r="D305" s="6">
        <f>VLOOKUP(B305,Тикер!C303:E1064,3,FALSE)</f>
        <v>101.4</v>
      </c>
      <c r="E305" s="34">
        <f>IF(_xlfn.MAXIFS(Сделки_raw!$A$503:$A$509,Сделки_raw!$A$503:$A$509,"&lt;="&amp;Сводная!B305)=0, "12.10.2017",_xlfn.MAXIFS(Сделки_raw!$A$503:$A$509,Сделки_raw!$A$503:$A$509,"&lt;="&amp;Сводная!B305))</f>
        <v>43931</v>
      </c>
      <c r="F305" s="7">
        <f>Купон!$C$3*(B305-E305)/365*100</f>
        <v>0.83287671232876703</v>
      </c>
      <c r="G305" s="28">
        <f t="shared" si="16"/>
        <v>398708.21917808225</v>
      </c>
      <c r="H305" s="7">
        <f>SUM($C$3:C305)</f>
        <v>180</v>
      </c>
      <c r="I305" s="28">
        <f t="shared" si="17"/>
        <v>0</v>
      </c>
      <c r="J305" s="28">
        <f t="shared" si="18"/>
        <v>398708.21917808225</v>
      </c>
      <c r="K305" s="24">
        <f t="shared" si="19"/>
        <v>310031.42899851652</v>
      </c>
    </row>
    <row r="306" spans="2:11" x14ac:dyDescent="0.25">
      <c r="B306" s="36">
        <v>43972</v>
      </c>
      <c r="C306" s="23">
        <v>1120</v>
      </c>
      <c r="D306" s="6">
        <f>VLOOKUP(B306,Тикер!C304:E1065,3,FALSE)</f>
        <v>101.46</v>
      </c>
      <c r="E306" s="34">
        <f>IF(_xlfn.MAXIFS(Сделки_raw!$A$503:$A$509,Сделки_raw!$A$503:$A$509,"&lt;="&amp;Сводная!B306)=0, "12.10.2017",_xlfn.MAXIFS(Сделки_raw!$A$503:$A$509,Сделки_raw!$A$503:$A$509,"&lt;="&amp;Сводная!B306))</f>
        <v>43931</v>
      </c>
      <c r="F306" s="7">
        <f>Купон!$C$3*(B306-E306)/365*100</f>
        <v>0.89863013698630134</v>
      </c>
      <c r="G306" s="28">
        <f t="shared" si="16"/>
        <v>-1146416.6575342466</v>
      </c>
      <c r="H306" s="7">
        <f>SUM($C$3:C306)</f>
        <v>1300</v>
      </c>
      <c r="I306" s="28">
        <f t="shared" si="17"/>
        <v>0</v>
      </c>
      <c r="J306" s="28">
        <f t="shared" si="18"/>
        <v>-1146416.6575342466</v>
      </c>
      <c r="K306" s="24">
        <f t="shared" si="19"/>
        <v>-890732.4928434696</v>
      </c>
    </row>
    <row r="307" spans="2:11" x14ac:dyDescent="0.25">
      <c r="B307" s="36">
        <v>43973</v>
      </c>
      <c r="C307" s="23">
        <v>-790</v>
      </c>
      <c r="D307" s="6">
        <f>VLOOKUP(B307,Тикер!C305:E1066,3,FALSE)</f>
        <v>101.42</v>
      </c>
      <c r="E307" s="34">
        <f>IF(_xlfn.MAXIFS(Сделки_raw!$A$503:$A$509,Сделки_raw!$A$503:$A$509,"&lt;="&amp;Сводная!B307)=0, "12.10.2017",_xlfn.MAXIFS(Сделки_raw!$A$503:$A$509,Сделки_raw!$A$503:$A$509,"&lt;="&amp;Сводная!B307))</f>
        <v>43931</v>
      </c>
      <c r="F307" s="7">
        <f>Купон!$C$3*(B307-E307)/365*100</f>
        <v>0.92054794520547933</v>
      </c>
      <c r="G307" s="28">
        <f t="shared" si="16"/>
        <v>808490.32876712328</v>
      </c>
      <c r="H307" s="7">
        <f>SUM($C$3:C307)</f>
        <v>510</v>
      </c>
      <c r="I307" s="28">
        <f t="shared" si="17"/>
        <v>0</v>
      </c>
      <c r="J307" s="28">
        <f t="shared" si="18"/>
        <v>808490.32876712328</v>
      </c>
      <c r="K307" s="24">
        <f t="shared" si="19"/>
        <v>628006.86978250113</v>
      </c>
    </row>
    <row r="308" spans="2:11" x14ac:dyDescent="0.25">
      <c r="B308" s="36">
        <v>43977</v>
      </c>
      <c r="C308" s="23">
        <v>110</v>
      </c>
      <c r="D308" s="6">
        <f>VLOOKUP(B308,Тикер!C306:E1067,3,FALSE)</f>
        <v>101.45</v>
      </c>
      <c r="E308" s="34">
        <f>IF(_xlfn.MAXIFS(Сделки_raw!$A$503:$A$509,Сделки_raw!$A$503:$A$509,"&lt;="&amp;Сводная!B308)=0, "12.10.2017",_xlfn.MAXIFS(Сделки_raw!$A$503:$A$509,Сделки_raw!$A$503:$A$509,"&lt;="&amp;Сводная!B308))</f>
        <v>43931</v>
      </c>
      <c r="F308" s="7">
        <f>Купон!$C$3*(B308-E308)/365*100</f>
        <v>1.0082191780821919</v>
      </c>
      <c r="G308" s="28">
        <f t="shared" si="16"/>
        <v>-112704.04109589041</v>
      </c>
      <c r="H308" s="7">
        <f>SUM($C$3:C308)</f>
        <v>620</v>
      </c>
      <c r="I308" s="28">
        <f t="shared" si="17"/>
        <v>0</v>
      </c>
      <c r="J308" s="28">
        <f t="shared" si="18"/>
        <v>-112704.04109589041</v>
      </c>
      <c r="K308" s="24">
        <f t="shared" si="19"/>
        <v>-87451.665593935453</v>
      </c>
    </row>
    <row r="309" spans="2:11" x14ac:dyDescent="0.25">
      <c r="B309" s="36">
        <v>43983</v>
      </c>
      <c r="C309" s="23">
        <v>-280</v>
      </c>
      <c r="D309" s="6">
        <f>VLOOKUP(B309,Тикер!C307:E1068,3,FALSE)</f>
        <v>101.5</v>
      </c>
      <c r="E309" s="34">
        <f>IF(_xlfn.MAXIFS(Сделки_raw!$A$503:$A$509,Сделки_raw!$A$503:$A$509,"&lt;="&amp;Сводная!B309)=0, "12.10.2017",_xlfn.MAXIFS(Сделки_raw!$A$503:$A$509,Сделки_raw!$A$503:$A$509,"&lt;="&amp;Сводная!B309))</f>
        <v>43931</v>
      </c>
      <c r="F309" s="7">
        <f>Купон!$C$3*(B309-E309)/365*100</f>
        <v>1.1397260273972603</v>
      </c>
      <c r="G309" s="28">
        <f t="shared" si="16"/>
        <v>287391.23287671228</v>
      </c>
      <c r="H309" s="7">
        <f>SUM($C$3:C309)</f>
        <v>340</v>
      </c>
      <c r="I309" s="28">
        <f t="shared" si="17"/>
        <v>0</v>
      </c>
      <c r="J309" s="28">
        <f t="shared" si="18"/>
        <v>287391.23287671228</v>
      </c>
      <c r="K309" s="24">
        <f t="shared" si="19"/>
        <v>222643.82793213468</v>
      </c>
    </row>
    <row r="310" spans="2:11" x14ac:dyDescent="0.25">
      <c r="B310" s="36">
        <v>43985</v>
      </c>
      <c r="C310" s="23">
        <v>-70</v>
      </c>
      <c r="D310" s="6">
        <f>VLOOKUP(B310,Тикер!C308:E1069,3,FALSE)</f>
        <v>101.5</v>
      </c>
      <c r="E310" s="34">
        <f>IF(_xlfn.MAXIFS(Сделки_raw!$A$503:$A$509,Сделки_raw!$A$503:$A$509,"&lt;="&amp;Сводная!B310)=0, "12.10.2017",_xlfn.MAXIFS(Сделки_raw!$A$503:$A$509,Сделки_raw!$A$503:$A$509,"&lt;="&amp;Сводная!B310))</f>
        <v>43931</v>
      </c>
      <c r="F310" s="7">
        <f>Купон!$C$3*(B310-E310)/365*100</f>
        <v>1.1835616438356167</v>
      </c>
      <c r="G310" s="28">
        <f t="shared" si="16"/>
        <v>71878.493150684939</v>
      </c>
      <c r="H310" s="7">
        <f>SUM($C$3:C310)</f>
        <v>270</v>
      </c>
      <c r="I310" s="28">
        <f t="shared" si="17"/>
        <v>0</v>
      </c>
      <c r="J310" s="28">
        <f t="shared" si="18"/>
        <v>71878.493150684939</v>
      </c>
      <c r="K310" s="24">
        <f t="shared" si="19"/>
        <v>55655.184234746652</v>
      </c>
    </row>
    <row r="311" spans="2:11" x14ac:dyDescent="0.25">
      <c r="B311" s="36">
        <v>43987</v>
      </c>
      <c r="C311" s="23">
        <v>-170</v>
      </c>
      <c r="D311" s="6">
        <f>VLOOKUP(B311,Тикер!C309:E1070,3,FALSE)</f>
        <v>101.46</v>
      </c>
      <c r="E311" s="34">
        <f>IF(_xlfn.MAXIFS(Сделки_raw!$A$503:$A$509,Сделки_raw!$A$503:$A$509,"&lt;="&amp;Сводная!B311)=0, "12.10.2017",_xlfn.MAXIFS(Сделки_raw!$A$503:$A$509,Сделки_raw!$A$503:$A$509,"&lt;="&amp;Сводная!B311))</f>
        <v>43931</v>
      </c>
      <c r="F311" s="7">
        <f>Купон!$C$3*(B311-E311)/365*100</f>
        <v>1.2273972602739727</v>
      </c>
      <c r="G311" s="28">
        <f t="shared" si="16"/>
        <v>174568.57534246577</v>
      </c>
      <c r="H311" s="7">
        <f>SUM($C$3:C311)</f>
        <v>100</v>
      </c>
      <c r="I311" s="28">
        <f t="shared" si="17"/>
        <v>0</v>
      </c>
      <c r="J311" s="28">
        <f t="shared" si="18"/>
        <v>174568.57534246577</v>
      </c>
      <c r="K311" s="24">
        <f t="shared" si="19"/>
        <v>135095.92342744465</v>
      </c>
    </row>
    <row r="312" spans="2:11" x14ac:dyDescent="0.25">
      <c r="B312" s="36">
        <v>43993</v>
      </c>
      <c r="C312" s="23">
        <v>190</v>
      </c>
      <c r="D312" s="6">
        <f>VLOOKUP(B312,Тикер!C310:E1071,3,FALSE)</f>
        <v>101.42</v>
      </c>
      <c r="E312" s="34">
        <f>IF(_xlfn.MAXIFS(Сделки_raw!$A$503:$A$509,Сделки_raw!$A$503:$A$509,"&lt;="&amp;Сводная!B312)=0, "12.10.2017",_xlfn.MAXIFS(Сделки_raw!$A$503:$A$509,Сделки_raw!$A$503:$A$509,"&lt;="&amp;Сводная!B312))</f>
        <v>43931</v>
      </c>
      <c r="F312" s="7">
        <f>Купон!$C$3*(B312-E312)/365*100</f>
        <v>1.3589041095890411</v>
      </c>
      <c r="G312" s="28">
        <f t="shared" si="16"/>
        <v>-195279.91780821918</v>
      </c>
      <c r="H312" s="7">
        <f>SUM($C$3:C312)</f>
        <v>290</v>
      </c>
      <c r="I312" s="28">
        <f t="shared" si="17"/>
        <v>0</v>
      </c>
      <c r="J312" s="28">
        <f t="shared" si="18"/>
        <v>-195279.91780821918</v>
      </c>
      <c r="K312" s="24">
        <f t="shared" si="19"/>
        <v>-150883.6939168869</v>
      </c>
    </row>
    <row r="313" spans="2:11" x14ac:dyDescent="0.25">
      <c r="B313" s="36">
        <v>43997</v>
      </c>
      <c r="C313" s="23">
        <v>-240</v>
      </c>
      <c r="D313" s="6">
        <f>VLOOKUP(B313,Тикер!C311:E1072,3,FALSE)</f>
        <v>101.4</v>
      </c>
      <c r="E313" s="34">
        <f>IF(_xlfn.MAXIFS(Сделки_raw!$A$503:$A$509,Сделки_raw!$A$503:$A$509,"&lt;="&amp;Сводная!B313)=0, "12.10.2017",_xlfn.MAXIFS(Сделки_raw!$A$503:$A$509,Сделки_raw!$A$503:$A$509,"&lt;="&amp;Сводная!B313))</f>
        <v>43931</v>
      </c>
      <c r="F313" s="7">
        <f>Купон!$C$3*(B313-E313)/365*100</f>
        <v>1.4465753424657535</v>
      </c>
      <c r="G313" s="28">
        <f t="shared" si="16"/>
        <v>246831.78082191781</v>
      </c>
      <c r="H313" s="7">
        <f>SUM($C$3:C313)</f>
        <v>50</v>
      </c>
      <c r="I313" s="28">
        <f t="shared" si="17"/>
        <v>0</v>
      </c>
      <c r="J313" s="28">
        <f t="shared" si="18"/>
        <v>246831.78082191781</v>
      </c>
      <c r="K313" s="24">
        <f t="shared" si="19"/>
        <v>190513.09505375352</v>
      </c>
    </row>
    <row r="314" spans="2:11" x14ac:dyDescent="0.25">
      <c r="B314" s="36">
        <v>44000</v>
      </c>
      <c r="C314" s="23">
        <v>410</v>
      </c>
      <c r="D314" s="6">
        <f>VLOOKUP(B314,Тикер!C312:E1073,3,FALSE)</f>
        <v>101.46</v>
      </c>
      <c r="E314" s="34">
        <f>IF(_xlfn.MAXIFS(Сделки_raw!$A$503:$A$509,Сделки_raw!$A$503:$A$509,"&lt;="&amp;Сводная!B314)=0, "12.10.2017",_xlfn.MAXIFS(Сделки_raw!$A$503:$A$509,Сделки_raw!$A$503:$A$509,"&lt;="&amp;Сводная!B314))</f>
        <v>43931</v>
      </c>
      <c r="F314" s="7">
        <f>Купон!$C$3*(B314-E314)/365*100</f>
        <v>1.5123287671232877</v>
      </c>
      <c r="G314" s="28">
        <f t="shared" si="16"/>
        <v>-422186.54794520547</v>
      </c>
      <c r="H314" s="7">
        <f>SUM($C$3:C314)</f>
        <v>460</v>
      </c>
      <c r="I314" s="28">
        <f t="shared" si="17"/>
        <v>0</v>
      </c>
      <c r="J314" s="28">
        <f t="shared" si="18"/>
        <v>-422186.54794520547</v>
      </c>
      <c r="K314" s="24">
        <f t="shared" si="19"/>
        <v>-325598.51930780889</v>
      </c>
    </row>
    <row r="315" spans="2:11" x14ac:dyDescent="0.25">
      <c r="B315" s="36">
        <v>44001</v>
      </c>
      <c r="C315" s="23">
        <v>630</v>
      </c>
      <c r="D315" s="6">
        <f>VLOOKUP(B315,Тикер!C313:E1074,3,FALSE)</f>
        <v>101.52</v>
      </c>
      <c r="E315" s="34">
        <f>IF(_xlfn.MAXIFS(Сделки_raw!$A$503:$A$509,Сделки_raw!$A$503:$A$509,"&lt;="&amp;Сводная!B315)=0, "12.10.2017",_xlfn.MAXIFS(Сделки_raw!$A$503:$A$509,Сделки_raw!$A$503:$A$509,"&lt;="&amp;Сводная!B315))</f>
        <v>43931</v>
      </c>
      <c r="F315" s="7">
        <f>Купон!$C$3*(B315-E315)/365*100</f>
        <v>1.5342465753424659</v>
      </c>
      <c r="G315" s="28">
        <f t="shared" si="16"/>
        <v>-649241.75342465751</v>
      </c>
      <c r="H315" s="7">
        <f>SUM($C$3:C315)</f>
        <v>1090</v>
      </c>
      <c r="I315" s="28">
        <f t="shared" si="17"/>
        <v>0</v>
      </c>
      <c r="J315" s="28">
        <f t="shared" si="18"/>
        <v>-649241.75342465751</v>
      </c>
      <c r="K315" s="24">
        <f t="shared" si="19"/>
        <v>-500575.08504395076</v>
      </c>
    </row>
    <row r="316" spans="2:11" x14ac:dyDescent="0.25">
      <c r="B316" s="36">
        <v>44004</v>
      </c>
      <c r="C316" s="23">
        <v>-550</v>
      </c>
      <c r="D316" s="6">
        <f>VLOOKUP(B316,Тикер!C314:E1075,3,FALSE)</f>
        <v>101.58</v>
      </c>
      <c r="E316" s="34">
        <f>IF(_xlfn.MAXIFS(Сделки_raw!$A$503:$A$509,Сделки_raw!$A$503:$A$509,"&lt;="&amp;Сводная!B316)=0, "12.10.2017",_xlfn.MAXIFS(Сделки_raw!$A$503:$A$509,Сделки_raw!$A$503:$A$509,"&lt;="&amp;Сводная!B316))</f>
        <v>43931</v>
      </c>
      <c r="F316" s="7">
        <f>Купон!$C$3*(B316-E316)/365*100</f>
        <v>1.6</v>
      </c>
      <c r="G316" s="28">
        <f t="shared" si="16"/>
        <v>567490</v>
      </c>
      <c r="H316" s="7">
        <f>SUM($C$3:C316)</f>
        <v>540</v>
      </c>
      <c r="I316" s="28">
        <f t="shared" si="17"/>
        <v>0</v>
      </c>
      <c r="J316" s="28">
        <f t="shared" si="18"/>
        <v>567490</v>
      </c>
      <c r="K316" s="24">
        <f t="shared" si="19"/>
        <v>437195.08880904043</v>
      </c>
    </row>
    <row r="317" spans="2:11" x14ac:dyDescent="0.25">
      <c r="B317" s="36">
        <v>44005</v>
      </c>
      <c r="C317" s="23">
        <v>-300</v>
      </c>
      <c r="D317" s="6">
        <f>VLOOKUP(B317,Тикер!C315:E1076,3,FALSE)</f>
        <v>101.5</v>
      </c>
      <c r="E317" s="34">
        <f>IF(_xlfn.MAXIFS(Сделки_raw!$A$503:$A$509,Сделки_raw!$A$503:$A$509,"&lt;="&amp;Сводная!B317)=0, "12.10.2017",_xlfn.MAXIFS(Сделки_raw!$A$503:$A$509,Сделки_raw!$A$503:$A$509,"&lt;="&amp;Сводная!B317))</f>
        <v>43931</v>
      </c>
      <c r="F317" s="7">
        <f>Купон!$C$3*(B317-E317)/365*100</f>
        <v>1.6219178082191781</v>
      </c>
      <c r="G317" s="28">
        <f t="shared" si="16"/>
        <v>309365.75342465751</v>
      </c>
      <c r="H317" s="7">
        <f>SUM($C$3:C317)</f>
        <v>240</v>
      </c>
      <c r="I317" s="28">
        <f t="shared" si="17"/>
        <v>0</v>
      </c>
      <c r="J317" s="28">
        <f t="shared" si="18"/>
        <v>309365.75342465751</v>
      </c>
      <c r="K317" s="24">
        <f t="shared" si="19"/>
        <v>238272.57351521822</v>
      </c>
    </row>
    <row r="318" spans="2:11" x14ac:dyDescent="0.25">
      <c r="B318" s="36">
        <v>44007</v>
      </c>
      <c r="C318" s="23">
        <v>290</v>
      </c>
      <c r="D318" s="6">
        <f>VLOOKUP(B318,Тикер!C316:E1077,3,FALSE)</f>
        <v>101.53</v>
      </c>
      <c r="E318" s="34">
        <f>IF(_xlfn.MAXIFS(Сделки_raw!$A$503:$A$509,Сделки_raw!$A$503:$A$509,"&lt;="&amp;Сводная!B318)=0, "12.10.2017",_xlfn.MAXIFS(Сделки_raw!$A$503:$A$509,Сделки_raw!$A$503:$A$509,"&lt;="&amp;Сводная!B318))</f>
        <v>43931</v>
      </c>
      <c r="F318" s="7">
        <f>Купон!$C$3*(B318-E318)/365*100</f>
        <v>1.6657534246575341</v>
      </c>
      <c r="G318" s="28">
        <f t="shared" si="16"/>
        <v>-299267.68493150681</v>
      </c>
      <c r="H318" s="7">
        <f>SUM($C$3:C318)</f>
        <v>530</v>
      </c>
      <c r="I318" s="28">
        <f t="shared" si="17"/>
        <v>0</v>
      </c>
      <c r="J318" s="28">
        <f t="shared" si="18"/>
        <v>-299267.68493150681</v>
      </c>
      <c r="K318" s="24">
        <f t="shared" si="19"/>
        <v>-230372.7780940537</v>
      </c>
    </row>
    <row r="319" spans="2:11" x14ac:dyDescent="0.25">
      <c r="B319" s="36">
        <v>44008</v>
      </c>
      <c r="C319" s="23">
        <v>450</v>
      </c>
      <c r="D319" s="6">
        <f>VLOOKUP(B319,Тикер!C317:E1078,3,FALSE)</f>
        <v>101.53</v>
      </c>
      <c r="E319" s="34">
        <f>IF(_xlfn.MAXIFS(Сделки_raw!$A$503:$A$509,Сделки_raw!$A$503:$A$509,"&lt;="&amp;Сводная!B319)=0, "12.10.2017",_xlfn.MAXIFS(Сделки_raw!$A$503:$A$509,Сделки_raw!$A$503:$A$509,"&lt;="&amp;Сводная!B319))</f>
        <v>43931</v>
      </c>
      <c r="F319" s="7">
        <f>Купон!$C$3*(B319-E319)/365*100</f>
        <v>1.6876712328767123</v>
      </c>
      <c r="G319" s="28">
        <f t="shared" si="16"/>
        <v>-464479.52054794517</v>
      </c>
      <c r="H319" s="7">
        <f>SUM($C$3:C319)</f>
        <v>980</v>
      </c>
      <c r="I319" s="28">
        <f t="shared" si="17"/>
        <v>0</v>
      </c>
      <c r="J319" s="28">
        <f t="shared" si="18"/>
        <v>-464479.52054794517</v>
      </c>
      <c r="K319" s="24">
        <f t="shared" si="19"/>
        <v>-357456.05961368611</v>
      </c>
    </row>
    <row r="320" spans="2:11" x14ac:dyDescent="0.25">
      <c r="B320" s="36">
        <v>44011</v>
      </c>
      <c r="C320" s="23">
        <v>-410</v>
      </c>
      <c r="D320" s="6">
        <f>VLOOKUP(B320,Тикер!C318:E1079,3,FALSE)</f>
        <v>101.47</v>
      </c>
      <c r="E320" s="34">
        <f>IF(_xlfn.MAXIFS(Сделки_raw!$A$503:$A$509,Сделки_raw!$A$503:$A$509,"&lt;="&amp;Сводная!B320)=0, "12.10.2017",_xlfn.MAXIFS(Сделки_raw!$A$503:$A$509,Сделки_raw!$A$503:$A$509,"&lt;="&amp;Сводная!B320))</f>
        <v>43931</v>
      </c>
      <c r="F320" s="7">
        <f>Купон!$C$3*(B320-E320)/365*100</f>
        <v>1.7534246575342467</v>
      </c>
      <c r="G320" s="28">
        <f t="shared" si="16"/>
        <v>423216.0410958904</v>
      </c>
      <c r="H320" s="7">
        <f>SUM($C$3:C320)</f>
        <v>570</v>
      </c>
      <c r="I320" s="28">
        <f t="shared" si="17"/>
        <v>0</v>
      </c>
      <c r="J320" s="28">
        <f t="shared" si="18"/>
        <v>423216.0410958904</v>
      </c>
      <c r="K320" s="24">
        <f t="shared" si="19"/>
        <v>325441.16628841095</v>
      </c>
    </row>
    <row r="321" spans="2:11" x14ac:dyDescent="0.25">
      <c r="B321" s="36">
        <v>44012</v>
      </c>
      <c r="C321" s="23">
        <v>350</v>
      </c>
      <c r="D321" s="6">
        <f>VLOOKUP(B321,Тикер!C319:E1080,3,FALSE)</f>
        <v>101.43</v>
      </c>
      <c r="E321" s="34">
        <f>IF(_xlfn.MAXIFS(Сделки_raw!$A$503:$A$509,Сделки_raw!$A$503:$A$509,"&lt;="&amp;Сводная!B321)=0, "12.10.2017",_xlfn.MAXIFS(Сделки_raw!$A$503:$A$509,Сделки_raw!$A$503:$A$509,"&lt;="&amp;Сводная!B321))</f>
        <v>43931</v>
      </c>
      <c r="F321" s="7">
        <f>Купон!$C$3*(B321-E321)/365*100</f>
        <v>1.7753424657534247</v>
      </c>
      <c r="G321" s="28">
        <f t="shared" si="16"/>
        <v>-361218.69863013702</v>
      </c>
      <c r="H321" s="7">
        <f>SUM($C$3:C321)</f>
        <v>920</v>
      </c>
      <c r="I321" s="28">
        <f t="shared" si="17"/>
        <v>0</v>
      </c>
      <c r="J321" s="28">
        <f t="shared" si="18"/>
        <v>-361218.69863013702</v>
      </c>
      <c r="K321" s="24">
        <f t="shared" si="19"/>
        <v>-277693.26635660388</v>
      </c>
    </row>
    <row r="322" spans="2:11" x14ac:dyDescent="0.25">
      <c r="B322" s="36">
        <v>44015</v>
      </c>
      <c r="C322" s="23">
        <v>570</v>
      </c>
      <c r="D322" s="6">
        <f>VLOOKUP(B322,Тикер!C320:E1081,3,FALSE)</f>
        <v>101.38</v>
      </c>
      <c r="E322" s="34">
        <f>IF(_xlfn.MAXIFS(Сделки_raw!$A$503:$A$509,Сделки_raw!$A$503:$A$509,"&lt;="&amp;Сводная!B322)=0, "12.10.2017",_xlfn.MAXIFS(Сделки_raw!$A$503:$A$509,Сделки_raw!$A$503:$A$509,"&lt;="&amp;Сводная!B322))</f>
        <v>43931</v>
      </c>
      <c r="F322" s="7">
        <f>Купон!$C$3*(B322-E322)/365*100</f>
        <v>1.8410958904109587</v>
      </c>
      <c r="G322" s="28">
        <f t="shared" si="16"/>
        <v>-588360.24657534249</v>
      </c>
      <c r="H322" s="7">
        <f>SUM($C$3:C322)</f>
        <v>1490</v>
      </c>
      <c r="I322" s="28">
        <f t="shared" si="17"/>
        <v>0</v>
      </c>
      <c r="J322" s="28">
        <f t="shared" si="18"/>
        <v>-588360.24657534249</v>
      </c>
      <c r="K322" s="24">
        <f t="shared" si="19"/>
        <v>-451952.42436820001</v>
      </c>
    </row>
    <row r="323" spans="2:11" x14ac:dyDescent="0.25">
      <c r="B323" s="36">
        <v>44018</v>
      </c>
      <c r="C323" s="23">
        <v>340</v>
      </c>
      <c r="D323" s="6">
        <f>VLOOKUP(B323,Тикер!C321:E1082,3,FALSE)</f>
        <v>101.37</v>
      </c>
      <c r="E323" s="34">
        <f>IF(_xlfn.MAXIFS(Сделки_raw!$A$503:$A$509,Сделки_raw!$A$503:$A$509,"&lt;="&amp;Сводная!B323)=0, "12.10.2017",_xlfn.MAXIFS(Сделки_raw!$A$503:$A$509,Сделки_raw!$A$503:$A$509,"&lt;="&amp;Сводная!B323))</f>
        <v>43931</v>
      </c>
      <c r="F323" s="7">
        <f>Купон!$C$3*(B323-E323)/365*100</f>
        <v>1.9068493150684933</v>
      </c>
      <c r="G323" s="28">
        <f t="shared" ref="G323:G386" si="20">-(((C323*D323)+(C323*F323))/100)*1000</f>
        <v>-351141.28767123295</v>
      </c>
      <c r="H323" s="7">
        <f>SUM($C$3:C323)</f>
        <v>1830</v>
      </c>
      <c r="I323" s="28">
        <f t="shared" ref="I323:I386" si="21">IF(B323 = E323, H323*39.89,0)</f>
        <v>0</v>
      </c>
      <c r="J323" s="28">
        <f t="shared" ref="J323:J386" si="22">G323+I323</f>
        <v>-351141.28767123295</v>
      </c>
      <c r="K323" s="24">
        <f t="shared" si="19"/>
        <v>-269516.63166260178</v>
      </c>
    </row>
    <row r="324" spans="2:11" x14ac:dyDescent="0.25">
      <c r="B324" s="36">
        <v>44019</v>
      </c>
      <c r="C324" s="23">
        <v>-570</v>
      </c>
      <c r="D324" s="6">
        <f>VLOOKUP(B324,Тикер!C322:E1083,3,FALSE)</f>
        <v>101.38</v>
      </c>
      <c r="E324" s="34">
        <f>IF(_xlfn.MAXIFS(Сделки_raw!$A$503:$A$509,Сделки_raw!$A$503:$A$509,"&lt;="&amp;Сводная!B324)=0, "12.10.2017",_xlfn.MAXIFS(Сделки_raw!$A$503:$A$509,Сделки_raw!$A$503:$A$509,"&lt;="&amp;Сводная!B324))</f>
        <v>43931</v>
      </c>
      <c r="F324" s="7">
        <f>Купон!$C$3*(B324-E324)/365*100</f>
        <v>1.9287671232876713</v>
      </c>
      <c r="G324" s="28">
        <f t="shared" si="20"/>
        <v>588859.9726027397</v>
      </c>
      <c r="H324" s="7">
        <f>SUM($C$3:C324)</f>
        <v>1260</v>
      </c>
      <c r="I324" s="28">
        <f t="shared" si="21"/>
        <v>0</v>
      </c>
      <c r="J324" s="28">
        <f t="shared" si="22"/>
        <v>588859.9726027397</v>
      </c>
      <c r="K324" s="24">
        <f t="shared" ref="K324:K387" si="23">J324*POWER(1+$M$3,-(B324-$B$3)/365)</f>
        <v>451856.42847822275</v>
      </c>
    </row>
    <row r="325" spans="2:11" x14ac:dyDescent="0.25">
      <c r="B325" s="36">
        <v>44022</v>
      </c>
      <c r="C325" s="23">
        <v>-500</v>
      </c>
      <c r="D325" s="6">
        <f>VLOOKUP(B325,Тикер!C323:E1084,3,FALSE)</f>
        <v>101.35</v>
      </c>
      <c r="E325" s="34">
        <f>IF(_xlfn.MAXIFS(Сделки_raw!$A$503:$A$509,Сделки_raw!$A$503:$A$509,"&lt;="&amp;Сводная!B325)=0, "12.10.2017",_xlfn.MAXIFS(Сделки_raw!$A$503:$A$509,Сделки_raw!$A$503:$A$509,"&lt;="&amp;Сводная!B325))</f>
        <v>43931</v>
      </c>
      <c r="F325" s="7">
        <f>Купон!$C$3*(B325-E325)/365*100</f>
        <v>1.9945205479452055</v>
      </c>
      <c r="G325" s="28">
        <f t="shared" si="20"/>
        <v>516722.60273972608</v>
      </c>
      <c r="H325" s="7">
        <f>SUM($C$3:C325)</f>
        <v>760</v>
      </c>
      <c r="I325" s="28">
        <f t="shared" si="21"/>
        <v>0</v>
      </c>
      <c r="J325" s="28">
        <f t="shared" si="22"/>
        <v>516722.60273972608</v>
      </c>
      <c r="K325" s="24">
        <f t="shared" si="23"/>
        <v>396186.94779441791</v>
      </c>
    </row>
    <row r="326" spans="2:11" x14ac:dyDescent="0.25">
      <c r="B326" s="36">
        <v>44025</v>
      </c>
      <c r="C326" s="23">
        <v>-540</v>
      </c>
      <c r="D326" s="6">
        <f>VLOOKUP(B326,Тикер!C324:E1085,3,FALSE)</f>
        <v>101.24</v>
      </c>
      <c r="E326" s="34">
        <f>IF(_xlfn.MAXIFS(Сделки_raw!$A$503:$A$509,Сделки_raw!$A$503:$A$509,"&lt;="&amp;Сводная!B326)=0, "12.10.2017",_xlfn.MAXIFS(Сделки_raw!$A$503:$A$509,Сделки_raw!$A$503:$A$509,"&lt;="&amp;Сводная!B326))</f>
        <v>43931</v>
      </c>
      <c r="F326" s="7">
        <f>Купон!$C$3*(B326-E326)/365*100</f>
        <v>2.0602739726027401</v>
      </c>
      <c r="G326" s="28">
        <f t="shared" si="20"/>
        <v>557821.47945205471</v>
      </c>
      <c r="H326" s="7">
        <f>SUM($C$3:C326)</f>
        <v>220</v>
      </c>
      <c r="I326" s="28">
        <f t="shared" si="21"/>
        <v>0</v>
      </c>
      <c r="J326" s="28">
        <f t="shared" si="22"/>
        <v>557821.47945205471</v>
      </c>
      <c r="K326" s="24">
        <f t="shared" si="23"/>
        <v>427358.3675412641</v>
      </c>
    </row>
    <row r="327" spans="2:11" x14ac:dyDescent="0.25">
      <c r="B327" s="36">
        <v>44027</v>
      </c>
      <c r="C327" s="23">
        <v>410</v>
      </c>
      <c r="D327" s="6">
        <f>VLOOKUP(B327,Тикер!C325:E1086,3,FALSE)</f>
        <v>101.25</v>
      </c>
      <c r="E327" s="34">
        <f>IF(_xlfn.MAXIFS(Сделки_raw!$A$503:$A$509,Сделки_raw!$A$503:$A$509,"&lt;="&amp;Сводная!B327)=0, "12.10.2017",_xlfn.MAXIFS(Сделки_raw!$A$503:$A$509,Сделки_raw!$A$503:$A$509,"&lt;="&amp;Сводная!B327))</f>
        <v>43931</v>
      </c>
      <c r="F327" s="7">
        <f>Купон!$C$3*(B327-E327)/365*100</f>
        <v>2.1041095890410961</v>
      </c>
      <c r="G327" s="28">
        <f t="shared" si="20"/>
        <v>-423751.84931506845</v>
      </c>
      <c r="H327" s="7">
        <f>SUM($C$3:C327)</f>
        <v>630</v>
      </c>
      <c r="I327" s="28">
        <f t="shared" si="21"/>
        <v>0</v>
      </c>
      <c r="J327" s="28">
        <f t="shared" si="22"/>
        <v>-423751.84931506845</v>
      </c>
      <c r="K327" s="24">
        <f t="shared" si="23"/>
        <v>-324472.6539243689</v>
      </c>
    </row>
    <row r="328" spans="2:11" x14ac:dyDescent="0.25">
      <c r="B328" s="36">
        <v>44032</v>
      </c>
      <c r="C328" s="23">
        <v>200</v>
      </c>
      <c r="D328" s="6">
        <f>VLOOKUP(B328,Тикер!C326:E1087,3,FALSE)</f>
        <v>101.3</v>
      </c>
      <c r="E328" s="34">
        <f>IF(_xlfn.MAXIFS(Сделки_raw!$A$503:$A$509,Сделки_raw!$A$503:$A$509,"&lt;="&amp;Сводная!B328)=0, "12.10.2017",_xlfn.MAXIFS(Сделки_raw!$A$503:$A$509,Сделки_raw!$A$503:$A$509,"&lt;="&amp;Сводная!B328))</f>
        <v>43931</v>
      </c>
      <c r="F328" s="7">
        <f>Купон!$C$3*(B328-E328)/365*100</f>
        <v>2.2136986301369865</v>
      </c>
      <c r="G328" s="28">
        <f t="shared" si="20"/>
        <v>-207027.39726027398</v>
      </c>
      <c r="H328" s="7">
        <f>SUM($C$3:C328)</f>
        <v>830</v>
      </c>
      <c r="I328" s="28">
        <f t="shared" si="21"/>
        <v>0</v>
      </c>
      <c r="J328" s="28">
        <f t="shared" si="22"/>
        <v>-207027.39726027398</v>
      </c>
      <c r="K328" s="24">
        <f t="shared" si="23"/>
        <v>-158313.55686826445</v>
      </c>
    </row>
    <row r="329" spans="2:11" x14ac:dyDescent="0.25">
      <c r="B329" s="36">
        <v>44043</v>
      </c>
      <c r="C329" s="23">
        <v>-180</v>
      </c>
      <c r="D329" s="6">
        <f>VLOOKUP(B329,Тикер!C327:E1088,3,FALSE)</f>
        <v>101.15</v>
      </c>
      <c r="E329" s="34">
        <f>IF(_xlfn.MAXIFS(Сделки_raw!$A$503:$A$509,Сделки_raw!$A$503:$A$509,"&lt;="&amp;Сводная!B329)=0, "12.10.2017",_xlfn.MAXIFS(Сделки_raw!$A$503:$A$509,Сделки_raw!$A$503:$A$509,"&lt;="&amp;Сводная!B329))</f>
        <v>43931</v>
      </c>
      <c r="F329" s="7">
        <f>Купон!$C$3*(B329-E329)/365*100</f>
        <v>2.4547945205479453</v>
      </c>
      <c r="G329" s="28">
        <f t="shared" si="20"/>
        <v>186488.63013698626</v>
      </c>
      <c r="H329" s="7">
        <f>SUM($C$3:C329)</f>
        <v>650</v>
      </c>
      <c r="I329" s="28">
        <f t="shared" si="21"/>
        <v>0</v>
      </c>
      <c r="J329" s="28">
        <f t="shared" si="22"/>
        <v>186488.63013698626</v>
      </c>
      <c r="K329" s="24">
        <f t="shared" si="23"/>
        <v>142191.9402790218</v>
      </c>
    </row>
    <row r="330" spans="2:11" x14ac:dyDescent="0.25">
      <c r="B330" s="36">
        <v>44053</v>
      </c>
      <c r="C330" s="23">
        <v>100</v>
      </c>
      <c r="D330" s="6">
        <f>VLOOKUP(B330,Тикер!C328:E1089,3,FALSE)</f>
        <v>101.13</v>
      </c>
      <c r="E330" s="34">
        <f>IF(_xlfn.MAXIFS(Сделки_raw!$A$503:$A$509,Сделки_raw!$A$503:$A$509,"&lt;="&amp;Сводная!B330)=0, "12.10.2017",_xlfn.MAXIFS(Сделки_raw!$A$503:$A$509,Сделки_raw!$A$503:$A$509,"&lt;="&amp;Сводная!B330))</f>
        <v>43931</v>
      </c>
      <c r="F330" s="7">
        <f>Купон!$C$3*(B330-E330)/365*100</f>
        <v>2.6739726027397261</v>
      </c>
      <c r="G330" s="28">
        <f t="shared" si="20"/>
        <v>-103803.97260273973</v>
      </c>
      <c r="H330" s="7">
        <f>SUM($C$3:C330)</f>
        <v>750</v>
      </c>
      <c r="I330" s="28">
        <f t="shared" si="21"/>
        <v>0</v>
      </c>
      <c r="J330" s="28">
        <f t="shared" si="22"/>
        <v>-103803.97260273973</v>
      </c>
      <c r="K330" s="24">
        <f t="shared" si="23"/>
        <v>-78937.646779193936</v>
      </c>
    </row>
    <row r="331" spans="2:11" x14ac:dyDescent="0.25">
      <c r="B331" s="36">
        <v>44054</v>
      </c>
      <c r="C331" s="23">
        <v>-390</v>
      </c>
      <c r="D331" s="6">
        <f>VLOOKUP(B331,Тикер!C329:E1090,3,FALSE)</f>
        <v>101.12</v>
      </c>
      <c r="E331" s="34">
        <f>IF(_xlfn.MAXIFS(Сделки_raw!$A$503:$A$509,Сделки_raw!$A$503:$A$509,"&lt;="&amp;Сводная!B331)=0, "12.10.2017",_xlfn.MAXIFS(Сделки_raw!$A$503:$A$509,Сделки_raw!$A$503:$A$509,"&lt;="&amp;Сводная!B331))</f>
        <v>43931</v>
      </c>
      <c r="F331" s="7">
        <f>Купон!$C$3*(B331-E331)/365*100</f>
        <v>2.6958904109589041</v>
      </c>
      <c r="G331" s="28">
        <f t="shared" si="20"/>
        <v>404881.97260273976</v>
      </c>
      <c r="H331" s="7">
        <f>SUM($C$3:C331)</f>
        <v>360</v>
      </c>
      <c r="I331" s="28">
        <f t="shared" si="21"/>
        <v>0</v>
      </c>
      <c r="J331" s="28">
        <f t="shared" si="22"/>
        <v>404881.97260273976</v>
      </c>
      <c r="K331" s="24">
        <f t="shared" si="23"/>
        <v>307810.47792590264</v>
      </c>
    </row>
    <row r="332" spans="2:11" x14ac:dyDescent="0.25">
      <c r="B332" s="36">
        <v>44056</v>
      </c>
      <c r="C332" s="23">
        <v>-350</v>
      </c>
      <c r="D332" s="6">
        <f>VLOOKUP(B332,Тикер!C330:E1091,3,FALSE)</f>
        <v>101.13</v>
      </c>
      <c r="E332" s="34">
        <f>IF(_xlfn.MAXIFS(Сделки_raw!$A$503:$A$509,Сделки_raw!$A$503:$A$509,"&lt;="&amp;Сводная!B332)=0, "12.10.2017",_xlfn.MAXIFS(Сделки_raw!$A$503:$A$509,Сделки_raw!$A$503:$A$509,"&lt;="&amp;Сводная!B332))</f>
        <v>43931</v>
      </c>
      <c r="F332" s="7">
        <f>Купон!$C$3*(B332-E332)/365*100</f>
        <v>2.7397260273972601</v>
      </c>
      <c r="G332" s="28">
        <f t="shared" si="20"/>
        <v>363544.0410958904</v>
      </c>
      <c r="H332" s="7">
        <f>SUM($C$3:C332)</f>
        <v>10</v>
      </c>
      <c r="I332" s="28">
        <f t="shared" si="21"/>
        <v>0</v>
      </c>
      <c r="J332" s="28">
        <f t="shared" si="22"/>
        <v>363544.0410958904</v>
      </c>
      <c r="K332" s="24">
        <f t="shared" si="23"/>
        <v>276236.78153038648</v>
      </c>
    </row>
    <row r="333" spans="2:11" x14ac:dyDescent="0.25">
      <c r="B333" s="36">
        <v>44057</v>
      </c>
      <c r="C333" s="23">
        <v>170</v>
      </c>
      <c r="D333" s="6">
        <f>VLOOKUP(B333,Тикер!C331:E1092,3,FALSE)</f>
        <v>101.12</v>
      </c>
      <c r="E333" s="34">
        <f>IF(_xlfn.MAXIFS(Сделки_raw!$A$503:$A$509,Сделки_raw!$A$503:$A$509,"&lt;="&amp;Сводная!B333)=0, "12.10.2017",_xlfn.MAXIFS(Сделки_raw!$A$503:$A$509,Сделки_raw!$A$503:$A$509,"&lt;="&amp;Сводная!B333))</f>
        <v>43931</v>
      </c>
      <c r="F333" s="7">
        <f>Купон!$C$3*(B333-E333)/365*100</f>
        <v>2.7616438356164381</v>
      </c>
      <c r="G333" s="28">
        <f t="shared" si="20"/>
        <v>-176598.79452054796</v>
      </c>
      <c r="H333" s="7">
        <f>SUM($C$3:C333)</f>
        <v>180</v>
      </c>
      <c r="I333" s="28">
        <f t="shared" si="21"/>
        <v>0</v>
      </c>
      <c r="J333" s="28">
        <f t="shared" si="22"/>
        <v>-176598.79452054796</v>
      </c>
      <c r="K333" s="24">
        <f t="shared" si="23"/>
        <v>-134151.94311476013</v>
      </c>
    </row>
    <row r="334" spans="2:11" x14ac:dyDescent="0.25">
      <c r="B334" s="36">
        <v>44060</v>
      </c>
      <c r="C334" s="23">
        <v>260</v>
      </c>
      <c r="D334" s="6">
        <f>VLOOKUP(B334,Тикер!C332:E1093,3,FALSE)</f>
        <v>101.01</v>
      </c>
      <c r="E334" s="34">
        <f>IF(_xlfn.MAXIFS(Сделки_raw!$A$503:$A$509,Сделки_raw!$A$503:$A$509,"&lt;="&amp;Сводная!B334)=0, "12.10.2017",_xlfn.MAXIFS(Сделки_raw!$A$503:$A$509,Сделки_raw!$A$503:$A$509,"&lt;="&amp;Сводная!B334))</f>
        <v>43931</v>
      </c>
      <c r="F334" s="7">
        <f>Купон!$C$3*(B334-E334)/365*100</f>
        <v>2.8273972602739725</v>
      </c>
      <c r="G334" s="28">
        <f t="shared" si="20"/>
        <v>-269977.2328767124</v>
      </c>
      <c r="H334" s="7">
        <f>SUM($C$3:C334)</f>
        <v>440</v>
      </c>
      <c r="I334" s="28">
        <f t="shared" si="21"/>
        <v>0</v>
      </c>
      <c r="J334" s="28">
        <f t="shared" si="22"/>
        <v>-269977.2328767124</v>
      </c>
      <c r="K334" s="24">
        <f t="shared" si="23"/>
        <v>-204922.97322602401</v>
      </c>
    </row>
    <row r="335" spans="2:11" x14ac:dyDescent="0.25">
      <c r="B335" s="36">
        <v>44064</v>
      </c>
      <c r="C335" s="23">
        <v>170</v>
      </c>
      <c r="D335" s="6">
        <f>VLOOKUP(B335,Тикер!C333:E1094,3,FALSE)</f>
        <v>101.03</v>
      </c>
      <c r="E335" s="34">
        <f>IF(_xlfn.MAXIFS(Сделки_raw!$A$503:$A$509,Сделки_raw!$A$503:$A$509,"&lt;="&amp;Сводная!B335)=0, "12.10.2017",_xlfn.MAXIFS(Сделки_raw!$A$503:$A$509,Сделки_raw!$A$503:$A$509,"&lt;="&amp;Сводная!B335))</f>
        <v>43931</v>
      </c>
      <c r="F335" s="7">
        <f>Купон!$C$3*(B335-E335)/365*100</f>
        <v>2.9150684931506849</v>
      </c>
      <c r="G335" s="28">
        <f t="shared" si="20"/>
        <v>-176706.61643835614</v>
      </c>
      <c r="H335" s="7">
        <f>SUM($C$3:C335)</f>
        <v>610</v>
      </c>
      <c r="I335" s="28">
        <f t="shared" si="21"/>
        <v>0</v>
      </c>
      <c r="J335" s="28">
        <f t="shared" si="22"/>
        <v>-176706.61643835614</v>
      </c>
      <c r="K335" s="24">
        <f t="shared" si="23"/>
        <v>-133984.74363075453</v>
      </c>
    </row>
    <row r="336" spans="2:11" x14ac:dyDescent="0.25">
      <c r="B336" s="36">
        <v>44069</v>
      </c>
      <c r="C336" s="23">
        <v>-500</v>
      </c>
      <c r="D336" s="6">
        <f>VLOOKUP(B336,Тикер!C334:E1095,3,FALSE)</f>
        <v>100.91</v>
      </c>
      <c r="E336" s="34">
        <f>IF(_xlfn.MAXIFS(Сделки_raw!$A$503:$A$509,Сделки_raw!$A$503:$A$509,"&lt;="&amp;Сводная!B336)=0, "12.10.2017",_xlfn.MAXIFS(Сделки_raw!$A$503:$A$509,Сделки_raw!$A$503:$A$509,"&lt;="&amp;Сводная!B336))</f>
        <v>43931</v>
      </c>
      <c r="F336" s="7">
        <f>Купон!$C$3*(B336-E336)/365*100</f>
        <v>3.0246575342465754</v>
      </c>
      <c r="G336" s="28">
        <f t="shared" si="20"/>
        <v>519673.28767123283</v>
      </c>
      <c r="H336" s="7">
        <f>SUM($C$3:C336)</f>
        <v>110</v>
      </c>
      <c r="I336" s="28">
        <f t="shared" si="21"/>
        <v>0</v>
      </c>
      <c r="J336" s="28">
        <f t="shared" si="22"/>
        <v>519673.28767123283</v>
      </c>
      <c r="K336" s="24">
        <f t="shared" si="23"/>
        <v>393510.85957712558</v>
      </c>
    </row>
    <row r="337" spans="2:11" x14ac:dyDescent="0.25">
      <c r="B337" s="36">
        <v>44071</v>
      </c>
      <c r="C337" s="23">
        <v>230</v>
      </c>
      <c r="D337" s="6">
        <f>VLOOKUP(B337,Тикер!C335:E1096,3,FALSE)</f>
        <v>100.98</v>
      </c>
      <c r="E337" s="34">
        <f>IF(_xlfn.MAXIFS(Сделки_raw!$A$503:$A$509,Сделки_raw!$A$503:$A$509,"&lt;="&amp;Сводная!B337)=0, "12.10.2017",_xlfn.MAXIFS(Сделки_raw!$A$503:$A$509,Сделки_raw!$A$503:$A$509,"&lt;="&amp;Сводная!B337))</f>
        <v>43931</v>
      </c>
      <c r="F337" s="7">
        <f>Купон!$C$3*(B337-E337)/365*100</f>
        <v>3.0684931506849318</v>
      </c>
      <c r="G337" s="28">
        <f t="shared" si="20"/>
        <v>-239311.53424657535</v>
      </c>
      <c r="H337" s="7">
        <f>SUM($C$3:C337)</f>
        <v>340</v>
      </c>
      <c r="I337" s="28">
        <f t="shared" si="21"/>
        <v>0</v>
      </c>
      <c r="J337" s="28">
        <f t="shared" si="22"/>
        <v>-239311.53424657535</v>
      </c>
      <c r="K337" s="24">
        <f t="shared" si="23"/>
        <v>-181117.10810078523</v>
      </c>
    </row>
    <row r="338" spans="2:11" x14ac:dyDescent="0.25">
      <c r="B338" s="36">
        <v>44074</v>
      </c>
      <c r="C338" s="23">
        <v>380</v>
      </c>
      <c r="D338" s="6">
        <f>VLOOKUP(B338,Тикер!C336:E1097,3,FALSE)</f>
        <v>100.81</v>
      </c>
      <c r="E338" s="34">
        <f>IF(_xlfn.MAXIFS(Сделки_raw!$A$503:$A$509,Сделки_raw!$A$503:$A$509,"&lt;="&amp;Сводная!B338)=0, "12.10.2017",_xlfn.MAXIFS(Сделки_raw!$A$503:$A$509,Сделки_raw!$A$503:$A$509,"&lt;="&amp;Сводная!B338))</f>
        <v>43931</v>
      </c>
      <c r="F338" s="7">
        <f>Купон!$C$3*(B338-E338)/365*100</f>
        <v>3.1342465753424658</v>
      </c>
      <c r="G338" s="28">
        <f t="shared" si="20"/>
        <v>-394988.1369863014</v>
      </c>
      <c r="H338" s="7">
        <f>SUM($C$3:C338)</f>
        <v>720</v>
      </c>
      <c r="I338" s="28">
        <f t="shared" si="21"/>
        <v>0</v>
      </c>
      <c r="J338" s="28">
        <f t="shared" si="22"/>
        <v>-394988.1369863014</v>
      </c>
      <c r="K338" s="24">
        <f t="shared" si="23"/>
        <v>-298699.27619493031</v>
      </c>
    </row>
    <row r="339" spans="2:11" x14ac:dyDescent="0.25">
      <c r="B339" s="36">
        <v>44075</v>
      </c>
      <c r="C339" s="23">
        <v>-60</v>
      </c>
      <c r="D339" s="6">
        <f>VLOOKUP(B339,Тикер!C337:E1098,3,FALSE)</f>
        <v>100.9</v>
      </c>
      <c r="E339" s="34">
        <f>IF(_xlfn.MAXIFS(Сделки_raw!$A$503:$A$509,Сделки_raw!$A$503:$A$509,"&lt;="&amp;Сводная!B339)=0, "12.10.2017",_xlfn.MAXIFS(Сделки_raw!$A$503:$A$509,Сделки_raw!$A$503:$A$509,"&lt;="&amp;Сводная!B339))</f>
        <v>43931</v>
      </c>
      <c r="F339" s="7">
        <f>Купон!$C$3*(B339-E339)/365*100</f>
        <v>3.1561643835616437</v>
      </c>
      <c r="G339" s="28">
        <f t="shared" si="20"/>
        <v>62433.698630136991</v>
      </c>
      <c r="H339" s="7">
        <f>SUM($C$3:C339)</f>
        <v>660</v>
      </c>
      <c r="I339" s="28">
        <f t="shared" si="21"/>
        <v>0</v>
      </c>
      <c r="J339" s="28">
        <f t="shared" si="22"/>
        <v>62433.698630136991</v>
      </c>
      <c r="K339" s="24">
        <f t="shared" si="23"/>
        <v>47201.297784691858</v>
      </c>
    </row>
    <row r="340" spans="2:11" x14ac:dyDescent="0.25">
      <c r="B340" s="36">
        <v>44076</v>
      </c>
      <c r="C340" s="23">
        <v>850</v>
      </c>
      <c r="D340" s="6">
        <f>VLOOKUP(B340,Тикер!C338:E1099,3,FALSE)</f>
        <v>100.84</v>
      </c>
      <c r="E340" s="34">
        <f>IF(_xlfn.MAXIFS(Сделки_raw!$A$503:$A$509,Сделки_raw!$A$503:$A$509,"&lt;="&amp;Сводная!B340)=0, "12.10.2017",_xlfn.MAXIFS(Сделки_raw!$A$503:$A$509,Сделки_raw!$A$503:$A$509,"&lt;="&amp;Сводная!B340))</f>
        <v>43931</v>
      </c>
      <c r="F340" s="7">
        <f>Купон!$C$3*(B340-E340)/365*100</f>
        <v>3.1780821917808217</v>
      </c>
      <c r="G340" s="28">
        <f t="shared" si="20"/>
        <v>-884153.6986301369</v>
      </c>
      <c r="H340" s="7">
        <f>SUM($C$3:C340)</f>
        <v>1510</v>
      </c>
      <c r="I340" s="28">
        <f t="shared" si="21"/>
        <v>0</v>
      </c>
      <c r="J340" s="28">
        <f t="shared" si="22"/>
        <v>-884153.6986301369</v>
      </c>
      <c r="K340" s="24">
        <f t="shared" si="23"/>
        <v>-668262.97820755141</v>
      </c>
    </row>
    <row r="341" spans="2:11" x14ac:dyDescent="0.25">
      <c r="B341" s="36">
        <v>44077</v>
      </c>
      <c r="C341" s="23">
        <v>-1400</v>
      </c>
      <c r="D341" s="6">
        <f>VLOOKUP(B341,Тикер!C339:E1100,3,FALSE)</f>
        <v>100.88</v>
      </c>
      <c r="E341" s="34">
        <f>IF(_xlfn.MAXIFS(Сделки_raw!$A$503:$A$509,Сделки_raw!$A$503:$A$509,"&lt;="&amp;Сводная!B341)=0, "12.10.2017",_xlfn.MAXIFS(Сделки_raw!$A$503:$A$509,Сделки_raw!$A$503:$A$509,"&lt;="&amp;Сводная!B341))</f>
        <v>43931</v>
      </c>
      <c r="F341" s="7">
        <f>Купон!$C$3*(B341-E341)/365*100</f>
        <v>3.2</v>
      </c>
      <c r="G341" s="28">
        <f t="shared" si="20"/>
        <v>1457120</v>
      </c>
      <c r="H341" s="7">
        <f>SUM($C$3:C341)</f>
        <v>110</v>
      </c>
      <c r="I341" s="28">
        <f t="shared" si="21"/>
        <v>0</v>
      </c>
      <c r="J341" s="28">
        <f t="shared" si="22"/>
        <v>1457120</v>
      </c>
      <c r="K341" s="24">
        <f t="shared" si="23"/>
        <v>1101031.4160808129</v>
      </c>
    </row>
    <row r="342" spans="2:11" x14ac:dyDescent="0.25">
      <c r="B342" s="36">
        <v>44078</v>
      </c>
      <c r="C342" s="23">
        <v>640</v>
      </c>
      <c r="D342" s="6">
        <f>VLOOKUP(B342,Тикер!C340:E1101,3,FALSE)</f>
        <v>100.93</v>
      </c>
      <c r="E342" s="34">
        <f>IF(_xlfn.MAXIFS(Сделки_raw!$A$503:$A$509,Сделки_raw!$A$503:$A$509,"&lt;="&amp;Сводная!B342)=0, "12.10.2017",_xlfn.MAXIFS(Сделки_raw!$A$503:$A$509,Сделки_raw!$A$503:$A$509,"&lt;="&amp;Сводная!B342))</f>
        <v>43931</v>
      </c>
      <c r="F342" s="7">
        <f>Купон!$C$3*(B342-E342)/365*100</f>
        <v>3.2219178082191782</v>
      </c>
      <c r="G342" s="28">
        <f t="shared" si="20"/>
        <v>-666572.27397260279</v>
      </c>
      <c r="H342" s="7">
        <f>SUM($C$3:C342)</f>
        <v>750</v>
      </c>
      <c r="I342" s="28">
        <f t="shared" si="21"/>
        <v>0</v>
      </c>
      <c r="J342" s="28">
        <f t="shared" si="22"/>
        <v>-666572.27397260279</v>
      </c>
      <c r="K342" s="24">
        <f t="shared" si="23"/>
        <v>-503542.80518277059</v>
      </c>
    </row>
    <row r="343" spans="2:11" x14ac:dyDescent="0.25">
      <c r="B343" s="36">
        <v>44088</v>
      </c>
      <c r="C343" s="23">
        <v>380</v>
      </c>
      <c r="D343" s="6">
        <f>VLOOKUP(B343,Тикер!C341:E1102,3,FALSE)</f>
        <v>100.79</v>
      </c>
      <c r="E343" s="34">
        <f>IF(_xlfn.MAXIFS(Сделки_raw!$A$503:$A$509,Сделки_raw!$A$503:$A$509,"&lt;="&amp;Сводная!B343)=0, "12.10.2017",_xlfn.MAXIFS(Сделки_raw!$A$503:$A$509,Сделки_raw!$A$503:$A$509,"&lt;="&amp;Сводная!B343))</f>
        <v>43931</v>
      </c>
      <c r="F343" s="7">
        <f>Купон!$C$3*(B343-E343)/365*100</f>
        <v>3.441095890410959</v>
      </c>
      <c r="G343" s="28">
        <f t="shared" si="20"/>
        <v>-396078.1643835617</v>
      </c>
      <c r="H343" s="7">
        <f>SUM($C$3:C343)</f>
        <v>1130</v>
      </c>
      <c r="I343" s="28">
        <f t="shared" si="21"/>
        <v>0</v>
      </c>
      <c r="J343" s="28">
        <f t="shared" si="22"/>
        <v>-396078.1643835617</v>
      </c>
      <c r="K343" s="24">
        <f t="shared" si="23"/>
        <v>-298412.925150914</v>
      </c>
    </row>
    <row r="344" spans="2:11" x14ac:dyDescent="0.25">
      <c r="B344" s="36">
        <v>44092</v>
      </c>
      <c r="C344" s="23">
        <v>-290</v>
      </c>
      <c r="D344" s="6">
        <f>VLOOKUP(B344,Тикер!C342:E1103,3,FALSE)</f>
        <v>100.74</v>
      </c>
      <c r="E344" s="34">
        <f>IF(_xlfn.MAXIFS(Сделки_raw!$A$503:$A$509,Сделки_raw!$A$503:$A$509,"&lt;="&amp;Сводная!B344)=0, "12.10.2017",_xlfn.MAXIFS(Сделки_raw!$A$503:$A$509,Сделки_raw!$A$503:$A$509,"&lt;="&amp;Сводная!B344))</f>
        <v>43931</v>
      </c>
      <c r="F344" s="7">
        <f>Купон!$C$3*(B344-E344)/365*100</f>
        <v>3.5287671232876718</v>
      </c>
      <c r="G344" s="28">
        <f t="shared" si="20"/>
        <v>302379.42465753423</v>
      </c>
      <c r="H344" s="7">
        <f>SUM($C$3:C344)</f>
        <v>840</v>
      </c>
      <c r="I344" s="28">
        <f t="shared" si="21"/>
        <v>0</v>
      </c>
      <c r="J344" s="28">
        <f t="shared" si="22"/>
        <v>302379.42465753423</v>
      </c>
      <c r="K344" s="24">
        <f t="shared" si="23"/>
        <v>227576.80571621555</v>
      </c>
    </row>
    <row r="345" spans="2:11" x14ac:dyDescent="0.25">
      <c r="B345" s="36">
        <v>44097</v>
      </c>
      <c r="C345" s="23">
        <v>440</v>
      </c>
      <c r="D345" s="6">
        <f>VLOOKUP(B345,Тикер!C343:E1104,3,FALSE)</f>
        <v>100.82</v>
      </c>
      <c r="E345" s="34">
        <f>IF(_xlfn.MAXIFS(Сделки_raw!$A$503:$A$509,Сделки_raw!$A$503:$A$509,"&lt;="&amp;Сводная!B345)=0, "12.10.2017",_xlfn.MAXIFS(Сделки_raw!$A$503:$A$509,Сделки_raw!$A$503:$A$509,"&lt;="&amp;Сводная!B345))</f>
        <v>43931</v>
      </c>
      <c r="F345" s="7">
        <f>Купон!$C$3*(B345-E345)/365*100</f>
        <v>3.6383561643835618</v>
      </c>
      <c r="G345" s="28">
        <f t="shared" si="20"/>
        <v>-459616.76712328766</v>
      </c>
      <c r="H345" s="7">
        <f>SUM($C$3:C345)</f>
        <v>1280</v>
      </c>
      <c r="I345" s="28">
        <f t="shared" si="21"/>
        <v>0</v>
      </c>
      <c r="J345" s="28">
        <f t="shared" si="22"/>
        <v>-459616.76712328766</v>
      </c>
      <c r="K345" s="24">
        <f t="shared" si="23"/>
        <v>-345458.12726208096</v>
      </c>
    </row>
    <row r="346" spans="2:11" x14ac:dyDescent="0.25">
      <c r="B346" s="36">
        <v>44099</v>
      </c>
      <c r="C346" s="23">
        <v>-1100</v>
      </c>
      <c r="D346" s="6">
        <f>VLOOKUP(B346,Тикер!C344:E1105,3,FALSE)</f>
        <v>100.75</v>
      </c>
      <c r="E346" s="34">
        <f>IF(_xlfn.MAXIFS(Сделки_raw!$A$503:$A$509,Сделки_raw!$A$503:$A$509,"&lt;="&amp;Сводная!B346)=0, "12.10.2017",_xlfn.MAXIFS(Сделки_raw!$A$503:$A$509,Сделки_raw!$A$503:$A$509,"&lt;="&amp;Сводная!B346))</f>
        <v>43931</v>
      </c>
      <c r="F346" s="7">
        <f>Купон!$C$3*(B346-E346)/365*100</f>
        <v>3.6821917808219173</v>
      </c>
      <c r="G346" s="28">
        <f t="shared" si="20"/>
        <v>1148754.109589041</v>
      </c>
      <c r="H346" s="7">
        <f>SUM($C$3:C346)</f>
        <v>180</v>
      </c>
      <c r="I346" s="28">
        <f t="shared" si="21"/>
        <v>0</v>
      </c>
      <c r="J346" s="28">
        <f t="shared" si="22"/>
        <v>1148754.109589041</v>
      </c>
      <c r="K346" s="24">
        <f t="shared" si="23"/>
        <v>862970.88693449821</v>
      </c>
    </row>
    <row r="347" spans="2:11" x14ac:dyDescent="0.25">
      <c r="B347" s="36">
        <v>44106</v>
      </c>
      <c r="C347" s="23">
        <v>-30</v>
      </c>
      <c r="D347" s="6">
        <f>VLOOKUP(B347,Тикер!C345:E1106,3,FALSE)</f>
        <v>100.7</v>
      </c>
      <c r="E347" s="34">
        <f>IF(_xlfn.MAXIFS(Сделки_raw!$A$503:$A$509,Сделки_raw!$A$503:$A$509,"&lt;="&amp;Сводная!B347)=0, "12.10.2017",_xlfn.MAXIFS(Сделки_raw!$A$503:$A$509,Сделки_raw!$A$503:$A$509,"&lt;="&amp;Сводная!B347))</f>
        <v>43931</v>
      </c>
      <c r="F347" s="7">
        <f>Купон!$C$3*(B347-E347)/365*100</f>
        <v>3.8356164383561646</v>
      </c>
      <c r="G347" s="28">
        <f t="shared" si="20"/>
        <v>31360.68493150685</v>
      </c>
      <c r="H347" s="7">
        <f>SUM($C$3:C347)</f>
        <v>150</v>
      </c>
      <c r="I347" s="28">
        <f t="shared" si="21"/>
        <v>0</v>
      </c>
      <c r="J347" s="28">
        <f t="shared" si="22"/>
        <v>31360.68493150685</v>
      </c>
      <c r="K347" s="24">
        <f t="shared" si="23"/>
        <v>23515.15856269524</v>
      </c>
    </row>
    <row r="348" spans="2:11" x14ac:dyDescent="0.25">
      <c r="B348" s="36">
        <v>44113</v>
      </c>
      <c r="C348" s="23">
        <v>0</v>
      </c>
      <c r="D348" s="6">
        <f>VLOOKUP(B348,Тикер!C346:E1107,3,FALSE)</f>
        <v>100.6</v>
      </c>
      <c r="E348" s="34">
        <f>IF(_xlfn.MAXIFS(Сделки_raw!$A$503:$A$509,Сделки_raw!$A$503:$A$509,"&lt;="&amp;Сводная!B348)=0, "12.10.2017",_xlfn.MAXIFS(Сделки_raw!$A$503:$A$509,Сделки_raw!$A$503:$A$509,"&lt;="&amp;Сводная!B348))</f>
        <v>44113</v>
      </c>
      <c r="F348" s="7">
        <f>Купон!$C$3*(B348-E348)/365*100</f>
        <v>0</v>
      </c>
      <c r="G348" s="28">
        <f t="shared" si="20"/>
        <v>0</v>
      </c>
      <c r="H348" s="7">
        <f>SUM($C$3:C348)</f>
        <v>150</v>
      </c>
      <c r="I348" s="28">
        <f t="shared" si="21"/>
        <v>5983.5</v>
      </c>
      <c r="J348" s="28">
        <f t="shared" si="22"/>
        <v>5983.5</v>
      </c>
      <c r="K348" s="24">
        <f t="shared" si="23"/>
        <v>4478.2772087130688</v>
      </c>
    </row>
    <row r="349" spans="2:11" x14ac:dyDescent="0.25">
      <c r="B349" s="36">
        <v>44118</v>
      </c>
      <c r="C349" s="23">
        <v>340</v>
      </c>
      <c r="D349" s="6">
        <f>VLOOKUP(B349,Тикер!C347:E1108,3,FALSE)</f>
        <v>100.5</v>
      </c>
      <c r="E349" s="34">
        <f>IF(_xlfn.MAXIFS(Сделки_raw!$A$503:$A$509,Сделки_raw!$A$503:$A$509,"&lt;="&amp;Сводная!B349)=0, "12.10.2017",_xlfn.MAXIFS(Сделки_raw!$A$503:$A$509,Сделки_raw!$A$503:$A$509,"&lt;="&amp;Сводная!B349))</f>
        <v>44113</v>
      </c>
      <c r="F349" s="7">
        <f>Купон!$C$3*(B349-E349)/365*100</f>
        <v>0.10958904109589042</v>
      </c>
      <c r="G349" s="28">
        <f t="shared" si="20"/>
        <v>-342072.60273972608</v>
      </c>
      <c r="H349" s="7">
        <f>SUM($C$3:C349)</f>
        <v>490</v>
      </c>
      <c r="I349" s="28">
        <f t="shared" si="21"/>
        <v>0</v>
      </c>
      <c r="J349" s="28">
        <f t="shared" si="22"/>
        <v>-342072.60273972608</v>
      </c>
      <c r="K349" s="24">
        <f t="shared" si="23"/>
        <v>-255680.58993316209</v>
      </c>
    </row>
    <row r="350" spans="2:11" x14ac:dyDescent="0.25">
      <c r="B350" s="36">
        <v>44120</v>
      </c>
      <c r="C350" s="23">
        <v>-370</v>
      </c>
      <c r="D350" s="6">
        <f>VLOOKUP(B350,Тикер!C348:E1109,3,FALSE)</f>
        <v>100.48</v>
      </c>
      <c r="E350" s="34">
        <f>IF(_xlfn.MAXIFS(Сделки_raw!$A$503:$A$509,Сделки_raw!$A$503:$A$509,"&lt;="&amp;Сводная!B350)=0, "12.10.2017",_xlfn.MAXIFS(Сделки_raw!$A$503:$A$509,Сделки_raw!$A$503:$A$509,"&lt;="&amp;Сводная!B350))</f>
        <v>44113</v>
      </c>
      <c r="F350" s="7">
        <f>Купон!$C$3*(B350-E350)/365*100</f>
        <v>0.15342465753424658</v>
      </c>
      <c r="G350" s="28">
        <f t="shared" si="20"/>
        <v>372343.67123287672</v>
      </c>
      <c r="H350" s="7">
        <f>SUM($C$3:C350)</f>
        <v>120</v>
      </c>
      <c r="I350" s="28">
        <f t="shared" si="21"/>
        <v>0</v>
      </c>
      <c r="J350" s="28">
        <f t="shared" si="22"/>
        <v>372343.67123287672</v>
      </c>
      <c r="K350" s="24">
        <f t="shared" si="23"/>
        <v>278158.89984105836</v>
      </c>
    </row>
    <row r="351" spans="2:11" x14ac:dyDescent="0.25">
      <c r="B351" s="36">
        <v>44124</v>
      </c>
      <c r="C351" s="23">
        <v>-120</v>
      </c>
      <c r="D351" s="6">
        <f>VLOOKUP(B351,Тикер!C349:E1110,3,FALSE)</f>
        <v>100.43</v>
      </c>
      <c r="E351" s="34">
        <f>IF(_xlfn.MAXIFS(Сделки_raw!$A$503:$A$509,Сделки_raw!$A$503:$A$509,"&lt;="&amp;Сводная!B351)=0, "12.10.2017",_xlfn.MAXIFS(Сделки_raw!$A$503:$A$509,Сделки_raw!$A$503:$A$509,"&lt;="&amp;Сводная!B351))</f>
        <v>44113</v>
      </c>
      <c r="F351" s="7">
        <f>Купон!$C$3*(B351-E351)/365*100</f>
        <v>0.24109589041095891</v>
      </c>
      <c r="G351" s="28">
        <f t="shared" si="20"/>
        <v>120805.31506849315</v>
      </c>
      <c r="H351" s="7">
        <f>SUM($C$3:C351)</f>
        <v>0</v>
      </c>
      <c r="I351" s="28">
        <f t="shared" si="21"/>
        <v>0</v>
      </c>
      <c r="J351" s="28">
        <f t="shared" si="22"/>
        <v>120805.31506849315</v>
      </c>
      <c r="K351" s="24">
        <f t="shared" si="23"/>
        <v>90151.728429361712</v>
      </c>
    </row>
    <row r="352" spans="2:11" x14ac:dyDescent="0.25">
      <c r="B352" s="36">
        <v>44173</v>
      </c>
      <c r="C352" s="23">
        <v>0</v>
      </c>
      <c r="D352" s="6"/>
      <c r="E352" s="35">
        <f>IF(_xlfn.MAXIFS(Сделки_raw!$A$503:$A$509,Сделки_raw!$A$503:$A$509,"&lt;="&amp;Сводная!B352)=0, "12.10.2017",_xlfn.MAXIFS(Сделки_raw!$A$503:$A$509,Сделки_raw!$A$503:$A$509,"&lt;="&amp;Сводная!B352))</f>
        <v>44173</v>
      </c>
      <c r="F352" s="32">
        <f>Купон!$C$3*(B352-E352)/365*100</f>
        <v>0</v>
      </c>
      <c r="G352" s="28" t="e">
        <f>-(((C352*#REF!)+(C352*F352))/100)*1000</f>
        <v>#REF!</v>
      </c>
      <c r="H352" s="32">
        <f>SUM($C$3:C352)</f>
        <v>0</v>
      </c>
      <c r="I352" s="28">
        <f t="shared" si="21"/>
        <v>0</v>
      </c>
      <c r="J352" s="28" t="e">
        <f t="shared" si="22"/>
        <v>#REF!</v>
      </c>
      <c r="K352" s="24" t="e">
        <f t="shared" si="23"/>
        <v>#REF!</v>
      </c>
    </row>
    <row r="353" spans="2:11" ht="16.5" thickBot="1" x14ac:dyDescent="0.3">
      <c r="B353" s="37" t="s">
        <v>49</v>
      </c>
      <c r="C353" s="26">
        <v>0</v>
      </c>
      <c r="D353" s="21"/>
      <c r="E353" s="21"/>
      <c r="F353" s="21"/>
      <c r="G353" s="21"/>
      <c r="H353" s="21"/>
      <c r="I353" s="21"/>
      <c r="J353" s="21"/>
      <c r="K353" s="16"/>
    </row>
  </sheetData>
  <conditionalFormatting sqref="F3:F35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z 1 l o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P W W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l o U 6 U I y A t x A Q A A i Q M A A B M A H A B G b 3 J t d W x h c y 9 T Z W N 0 a W 9 u M S 5 t I K I Y A C i g F A A A A A A A A A A A A A A A A A A A A A A A A A A A A K W S z U r D Q B S F 9 4 G 8 w 5 A i J B D y 0 6 o L i x v r A w g W X I i L q Z 3 a Q J q U z A S U U t A q K L g V K Y J Y 3 6 C o x V r 7 A 3 2 C m 1 f w S b x J 3 d g S W n F g y D D n O 3 P u n Q l n x 8 L x P b I / + 9 p 5 W Z I l X q U B K 5 O M U q Q l l x F b I d v E Z U K W C A 5 o R x d R C 8 b R N Y y g D w P U D l j J 2 K M n T I 0 X B d 8 T z B N c V a p C 1 P m W a Z Z 8 r 8 y N i u P R m h G E p s N 5 y M w y E 9 R x u Z W 1 c j s W j i z u V G j o C o P y u q J p + i x t l w p q Y 8 R 8 a s N u H s b a 0 Q + X U a A N 7 z C E H u r x H E W 3 8 E H Q 0 o d J X H / S i l E M q M c r f l A r + G 5 Y 8 4 p n d c b V J E N v N B R 4 i C 5 h A u P Y T L 6 u 7 h W d C C S I Y K e i q Z M 5 A O 6 g i + d 3 l 1 D P M Q M v M F h G r k 0 7 2 F 9 r 2 i G 4 e M T N I d Y + Q u / n 0 o w O U k n z 0 X l i V + E t v g R t 0 f a E l l e s + y a 5 p D 7 0 / h i 7 6 P 9 P + A p I d o G Z P Z 1 t p Q l 2 m p B 6 V C 5 N W E 8 T N t K E z V 9 C U 5 M l x 1 v l D 8 1 / A 1 B L A Q I t A B Q A A g A I A M 9 Z a F P 0 q W d 1 o w A A A P U A A A A S A A A A A A A A A A A A A A A A A A A A A A B D b 2 5 m a W c v U G F j a 2 F n Z S 5 4 b W x Q S w E C L Q A U A A I A C A D P W W h T D 8 r p q 6 Q A A A D p A A A A E w A A A A A A A A A A A A A A A A D v A A A A W 0 N v b n R l b n R f V H l w Z X N d L n h t b F B L A Q I t A B Q A A g A I A M 9 Z a F O l C M g L c Q E A A I k D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T A A A A A A A A u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D g 6 M T Q 6 M z A u M z U w N T Y x O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0 J r R g 9 C / 0 L 7 Q v d G L I O K E l i Z x d W 9 0 O y w m c X V v d D v Q m t G D 0 L / Q v t C 9 0 Y s g 0 J T Q s N G C 0 L A m c X V v d D s s J n F 1 b 3 Q 7 0 J r R g 9 C / 0 L 7 Q v d G L I N C h 0 Y L Q s N C y 0 L r Q s C Z x d W 9 0 O y w m c X V v d D v Q m t G D 0 L / Q v t C 9 0 Y s g J c K g 0 L 7 R g s K g I M K g 0 J 3 Q v t C 8 0 L j Q v d C w 0 L v Q s C Z x d W 9 0 O y w m c X V v d D v Q m t G D 0 L / Q v t C 9 0 Y s g 0 K D Q s N C 3 0 L z Q t d G A w q A g w q A o 0 L T Q t d C 9 K S Z x d W 9 0 O y w m c X V v d D v Q n 9 C + 0 L P Q s N G I 0 L X Q v d C 4 0 L U g J c K g 0 L 7 R g s K g I M K g 0 J 3 Q v t C 8 0 L j Q v d C w 0 L v Q s C Z x d W 9 0 O y w m c X V v d D v Q n 9 C + 0 L P Q s N G I 0 L X Q v d C 4 0 L U g 0 K D Q s N C 3 0 L z Q t d G A w q A g w q A o 0 L T Q t d C 9 K S Z x d W 9 0 O y w m c X V v d D v Q n 9 C + 0 L P Q s N G I 0 L X Q v d C 4 0 L U m c X V v d D s s J n F 1 b 3 Q 7 0 J / Q v t C z 0 L D R i N C 1 0 L 3 Q u N C 1 M i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9 C a 0 Y P Q v 9 C + 0 L 3 R i y D i h J Y s M H 0 m c X V v d D s s J n F 1 b 3 Q 7 U 2 V j d G l v b j E v V G F i b G U g M S 9 B d X R v U m V t b 3 Z l Z E N v b H V t b n M x L n v Q m t G D 0 L / Q v t C 9 0 Y s g 0 J T Q s N G C 0 L A s M X 0 m c X V v d D s s J n F 1 b 3 Q 7 U 2 V j d G l v b j E v V G F i b G U g M S 9 B d X R v U m V t b 3 Z l Z E N v b H V t b n M x L n v Q m t G D 0 L / Q v t C 9 0 Y s g 0 K H R g t C w 0 L L Q u t C w L D J 9 J n F 1 b 3 Q 7 L C Z x d W 9 0 O 1 N l Y 3 R p b 2 4 x L 1 R h Y m x l I D E v Q X V 0 b 1 J l b W 9 2 Z W R D b 2 x 1 b W 5 z M S 5 7 0 J r R g 9 C / 0 L 7 Q v d G L I C X C o N C + 0 Y L C o C D C o N C d 0 L 7 Q v N C 4 0 L 3 Q s N C 7 0 L A s M 3 0 m c X V v d D s s J n F 1 b 3 Q 7 U 2 V j d G l v b j E v V G F i b G U g M S 9 B d X R v U m V t b 3 Z l Z E N v b H V t b n M x L n v Q m t G D 0 L / Q v t C 9 0 Y s g 0 K D Q s N C 3 0 L z Q t d G A w q A g w q A o 0 L T Q t d C 9 K S w 0 f S Z x d W 9 0 O y w m c X V v d D t T Z W N 0 a W 9 u M S 9 U Y W J s Z S A x L 0 F 1 d G 9 S Z W 1 v d m V k Q 2 9 s d W 1 u c z E u e 9 C f 0 L 7 Q s 9 C w 0 Y j Q t d C 9 0 L j Q t S A l w q D Q v t G C w q A g w q D Q n d C + 0 L z Q u N C 9 0 L D Q u 9 C w L D V 9 J n F 1 b 3 Q 7 L C Z x d W 9 0 O 1 N l Y 3 R p b 2 4 x L 1 R h Y m x l I D E v Q X V 0 b 1 J l b W 9 2 Z W R D b 2 x 1 b W 5 z M S 5 7 0 J / Q v t C z 0 L D R i N C 1 0 L 3 Q u N C 1 I N C g 0 L D Q t 9 C 8 0 L X R g M K g I M K g K N C 0 0 L X Q v S k s N n 0 m c X V v d D s s J n F 1 b 3 Q 7 U 2 V j d G l v b j E v V G F i b G U g M S 9 B d X R v U m V t b 3 Z l Z E N v b H V t b n M x L n v Q n 9 C + 0 L P Q s N G I 0 L X Q v d C 4 0 L U s N 3 0 m c X V v d D s s J n F 1 b 3 Q 7 U 2 V j d G l v b j E v V G F i b G U g M S 9 B d X R v U m V t b 3 Z l Z E N v b H V t b n M x L n v Q n 9 C + 0 L P Q s N G I 0 L X Q v d C 4 0 L U y L D h 9 J n F 1 b 3 Q 7 L C Z x d W 9 0 O 1 N l Y 3 R p b 2 4 x L 1 R h Y m x l I D E v Q X V 0 b 1 J l b W 9 2 Z W R D b 2 x 1 b W 5 z M S 5 7 Q 2 9 s d W 1 u M T A s O X 0 m c X V v d D s s J n F 1 b 3 Q 7 U 2 V j d G l v b j E v V G F i b G U g M S 9 B d X R v U m V t b 3 Z l Z E N v b H V t b n M x L n t D b 2 x 1 b W 4 x M S w x M H 0 m c X V v d D s s J n F 1 b 3 Q 7 U 2 V j d G l v b j E v V G F i b G U g M S 9 B d X R v U m V t b 3 Z l Z E N v b H V t b n M x L n t D b 2 x 1 b W 4 x M i w x M X 0 m c X V v d D s s J n F 1 b 3 Q 7 U 2 V j d G l v b j E v V G F i b G U g M S 9 B d X R v U m V t b 3 Z l Z E N v b H V t b n M x L n t D b 2 x 1 b W 4 x M y w x M n 0 m c X V v d D s s J n F 1 b 3 Q 7 U 2 V j d G l v b j E v V G F i b G U g M S 9 B d X R v U m V t b 3 Z l Z E N v b H V t b n M x L n t D b 2 x 1 b W 4 x N C w x M 3 0 m c X V v d D s s J n F 1 b 3 Q 7 U 2 V j d G l v b j E v V G F i b G U g M S 9 B d X R v U m V t b 3 Z l Z E N v b H V t b n M x L n t D b 2 x 1 b W 4 x N S w x N H 0 m c X V v d D s s J n F 1 b 3 Q 7 U 2 V j d G l v b j E v V G F i b G U g M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0 J r R g 9 C / 0 L 7 Q v d G L I O K E l i w w f S Z x d W 9 0 O y w m c X V v d D t T Z W N 0 a W 9 u M S 9 U Y W J s Z S A x L 0 F 1 d G 9 S Z W 1 v d m V k Q 2 9 s d W 1 u c z E u e 9 C a 0 Y P Q v 9 C + 0 L 3 R i y D Q l N C w 0 Y L Q s C w x f S Z x d W 9 0 O y w m c X V v d D t T Z W N 0 a W 9 u M S 9 U Y W J s Z S A x L 0 F 1 d G 9 S Z W 1 v d m V k Q 2 9 s d W 1 u c z E u e 9 C a 0 Y P Q v 9 C + 0 L 3 R i y D Q o d G C 0 L D Q s t C 6 0 L A s M n 0 m c X V v d D s s J n F 1 b 3 Q 7 U 2 V j d G l v b j E v V G F i b G U g M S 9 B d X R v U m V t b 3 Z l Z E N v b H V t b n M x L n v Q m t G D 0 L / Q v t C 9 0 Y s g J c K g 0 L 7 R g s K g I M K g 0 J 3 Q v t C 8 0 L j Q v d C w 0 L v Q s C w z f S Z x d W 9 0 O y w m c X V v d D t T Z W N 0 a W 9 u M S 9 U Y W J s Z S A x L 0 F 1 d G 9 S Z W 1 v d m V k Q 2 9 s d W 1 u c z E u e 9 C a 0 Y P Q v 9 C + 0 L 3 R i y D Q o N C w 0 L f Q v N C 1 0 Y D C o C D C o C j Q t N C 1 0 L 0 p L D R 9 J n F 1 b 3 Q 7 L C Z x d W 9 0 O 1 N l Y 3 R p b 2 4 x L 1 R h Y m x l I D E v Q X V 0 b 1 J l b W 9 2 Z W R D b 2 x 1 b W 5 z M S 5 7 0 J / Q v t C z 0 L D R i N C 1 0 L 3 Q u N C 1 I C X C o N C + 0 Y L C o C D C o N C d 0 L 7 Q v N C 4 0 L 3 Q s N C 7 0 L A s N X 0 m c X V v d D s s J n F 1 b 3 Q 7 U 2 V j d G l v b j E v V G F i b G U g M S 9 B d X R v U m V t b 3 Z l Z E N v b H V t b n M x L n v Q n 9 C + 0 L P Q s N G I 0 L X Q v d C 4 0 L U g 0 K D Q s N C 3 0 L z Q t d G A w q A g w q A o 0 L T Q t d C 9 K S w 2 f S Z x d W 9 0 O y w m c X V v d D t T Z W N 0 a W 9 u M S 9 U Y W J s Z S A x L 0 F 1 d G 9 S Z W 1 v d m V k Q 2 9 s d W 1 u c z E u e 9 C f 0 L 7 Q s 9 C w 0 Y j Q t d C 9 0 L j Q t S w 3 f S Z x d W 9 0 O y w m c X V v d D t T Z W N 0 a W 9 u M S 9 U Y W J s Z S A x L 0 F 1 d G 9 S Z W 1 v d m V k Q 2 9 s d W 1 u c z E u e 9 C f 0 L 7 Q s 9 C w 0 Y j Q t d C 9 0 L j Q t T I s O H 0 m c X V v d D s s J n F 1 b 3 Q 7 U 2 V j d G l v b j E v V G F i b G U g M S 9 B d X R v U m V t b 3 Z l Z E N v b H V t b n M x L n t D b 2 x 1 b W 4 x M C w 5 f S Z x d W 9 0 O y w m c X V v d D t T Z W N 0 a W 9 u M S 9 U Y W J s Z S A x L 0 F 1 d G 9 S Z W 1 v d m V k Q 2 9 s d W 1 u c z E u e 0 N v b H V t b j E x L D E w f S Z x d W 9 0 O y w m c X V v d D t T Z W N 0 a W 9 u M S 9 U Y W J s Z S A x L 0 F 1 d G 9 S Z W 1 v d m V k Q 2 9 s d W 1 u c z E u e 0 N v b H V t b j E y L D E x f S Z x d W 9 0 O y w m c X V v d D t T Z W N 0 a W 9 u M S 9 U Y W J s Z S A x L 0 F 1 d G 9 S Z W 1 v d m V k Q 2 9 s d W 1 u c z E u e 0 N v b H V t b j E z L D E y f S Z x d W 9 0 O y w m c X V v d D t T Z W N 0 a W 9 u M S 9 U Y W J s Z S A x L 0 F 1 d G 9 S Z W 1 v d m V k Q 2 9 s d W 1 u c z E u e 0 N v b H V t b j E 0 L D E z f S Z x d W 9 0 O y w m c X V v d D t T Z W N 0 a W 9 u M S 9 U Y W J s Z S A x L 0 F 1 d G 9 S Z W 1 v d m V k Q 2 9 s d W 1 u c z E u e 0 N v b H V t b j E 1 L D E 0 f S Z x d W 9 0 O y w m c X V v d D t T Z W N 0 a W 9 u M S 9 U Y W J s Z S A x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Q L k 8 + g h / U y M M U 8 o N v S e 0 A A A A A A C A A A A A A A Q Z g A A A A E A A C A A A A C X 3 g 9 W X t V d s C 5 g N q t x t W 7 y g U w d Z K f f 2 e E s G X 6 U M H a A h A A A A A A O g A A A A A I A A C A A A A C 8 s 2 p X O A Y c F 9 X K 3 1 d Q I W 2 i 8 6 h S R x W n t E 6 E A 6 s i j j 7 g K F A A A A A D u 7 1 2 Q S c 7 a Q 8 7 S R J 9 6 v z 9 n 8 + j 8 X E C S e g Y b a h 3 6 M J z d 8 L j T J w H j 2 b J D D m T g T H D 9 D x p 6 h z x j V u R C + r P N o g m h C m Y Q X p c T A K V G L q E J 8 A Q h I i c x k A A A A D J H L 6 R X v b z 5 B i k G W T 8 0 / / Y Y L W A n b V g 9 u t y K F + + l n W E m t g K l N k a W N F v j G B 5 P q O B 7 8 W j C p z K Y + J l L N h 9 I 2 / o O e i + < / D a t a M a s h u p > 
</file>

<file path=customXml/itemProps1.xml><?xml version="1.0" encoding="utf-8"?>
<ds:datastoreItem xmlns:ds="http://schemas.openxmlformats.org/officeDocument/2006/customXml" ds:itemID="{B13BB6DF-5FB7-42BF-BF62-7586DD066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Тикер</vt:lpstr>
      <vt:lpstr>Сделки_raw</vt:lpstr>
      <vt:lpstr>Купон</vt:lpstr>
      <vt:lpstr>Сводная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2020-10-21T16:38:23Z</dcterms:created>
  <dcterms:modified xsi:type="dcterms:W3CDTF">2021-11-21T15:19:08Z</dcterms:modified>
  <cp:category/>
  <cp:contentStatus/>
</cp:coreProperties>
</file>