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D5B4029D-6281-43FB-85E3-4CF3820322EA}" xr6:coauthVersionLast="47" xr6:coauthVersionMax="47" xr10:uidLastSave="{00000000-0000-0000-0000-000000000000}"/>
  <bookViews>
    <workbookView xWindow="-120" yWindow="-120" windowWidth="29040" windowHeight="15840" activeTab="2" xr2:uid="{D45FB5CD-383F-4D4B-995B-7E49273080E6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3" l="1"/>
  <c r="I8" i="3"/>
  <c r="E2" i="3"/>
  <c r="E1" i="3"/>
  <c r="P5" i="2"/>
  <c r="P6" i="2"/>
  <c r="J28" i="2"/>
  <c r="J27" i="2"/>
  <c r="J26" i="2"/>
  <c r="J22" i="2"/>
  <c r="J25" i="2" s="1"/>
  <c r="P7" i="2"/>
  <c r="U6" i="2" l="1"/>
  <c r="V6" i="2" s="1"/>
  <c r="W6" i="2" s="1"/>
  <c r="X6" i="2" s="1"/>
  <c r="S9" i="2"/>
  <c r="U8" i="2" s="1"/>
  <c r="V8" i="2" s="1"/>
  <c r="W8" i="2" s="1"/>
  <c r="X8" i="2" s="1"/>
  <c r="T7" i="2"/>
  <c r="T8" i="2"/>
  <c r="T6" i="2"/>
  <c r="P8" i="2"/>
  <c r="P4" i="2"/>
  <c r="P3" i="2"/>
  <c r="P2" i="2"/>
  <c r="J23" i="2" s="1"/>
  <c r="J24" i="2" s="1"/>
  <c r="K23" i="1"/>
  <c r="K35" i="1"/>
  <c r="K34" i="1"/>
  <c r="K33" i="1"/>
  <c r="K32" i="1"/>
  <c r="K22" i="1"/>
  <c r="K21" i="1"/>
  <c r="K31" i="1"/>
  <c r="K30" i="1"/>
  <c r="K20" i="1"/>
  <c r="K29" i="1"/>
  <c r="K28" i="1"/>
  <c r="K27" i="1"/>
  <c r="K19" i="1"/>
  <c r="K18" i="1"/>
  <c r="K26" i="1"/>
  <c r="K25" i="1"/>
  <c r="K17" i="1"/>
  <c r="K16" i="1"/>
  <c r="K15" i="1"/>
  <c r="K14" i="1"/>
  <c r="K13" i="1"/>
  <c r="K12" i="1"/>
  <c r="K11" i="1"/>
  <c r="K10" i="1"/>
  <c r="K8" i="1"/>
  <c r="K9" i="1"/>
  <c r="K7" i="1"/>
  <c r="K6" i="1"/>
  <c r="U7" i="2" l="1"/>
  <c r="V7" i="2" s="1"/>
  <c r="W7" i="2" s="1"/>
  <c r="X7" i="2" s="1"/>
  <c r="X9" i="2" s="1"/>
  <c r="P9" i="2" s="1"/>
  <c r="K4" i="1" l="1"/>
</calcChain>
</file>

<file path=xl/sharedStrings.xml><?xml version="1.0" encoding="utf-8"?>
<sst xmlns="http://schemas.openxmlformats.org/spreadsheetml/2006/main" count="679" uniqueCount="74">
  <si>
    <t>NA</t>
  </si>
  <si>
    <t>1.</t>
  </si>
  <si>
    <t>Столбец1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</si>
  <si>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</si>
  <si>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</si>
  <si>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</si>
  <si>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</si>
  <si>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</si>
  <si>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</si>
  <si>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</si>
  <si>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</si>
  <si>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</si>
  <si>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</si>
  <si>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</si>
  <si>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</si>
  <si>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</si>
  <si>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Уровень надежности(95,0%)</t>
  </si>
  <si>
    <t>8. Введите квартельный размах</t>
  </si>
  <si>
    <t>7. Введите третью квартиль</t>
  </si>
  <si>
    <t>6. Введите первую квартиль</t>
  </si>
  <si>
    <t>9. Введите среднее значение</t>
  </si>
  <si>
    <t>10. Введите стандартное отклонение (несмещенное)</t>
  </si>
  <si>
    <t>11. Введите исправленную дисперсию</t>
  </si>
  <si>
    <t>12. Введите ошибку выборки</t>
  </si>
  <si>
    <t>13. Введите эксцесс (формула по умолчанию в Excel)</t>
  </si>
  <si>
    <t>14. Введите коэффициент асимметрии (формула по умолчанию в Excel)</t>
  </si>
  <si>
    <t>15. Введите левую границу 0.99-доверительного интервала для E(X)</t>
  </si>
  <si>
    <t xml:space="preserve">16. Введите правую границу 0.99-доверительного интервала для E(X) </t>
  </si>
  <si>
    <t xml:space="preserve">17. Введите левую границу 0.99-доверительного интервала для Var(X) </t>
  </si>
  <si>
    <t>18. Введите правую границу 0.99-доверительного интервала для Var(X)</t>
  </si>
  <si>
    <t>19. Введите квантиль уровня 0.85</t>
  </si>
  <si>
    <t>20. Введите общее количество выбросов</t>
  </si>
  <si>
    <t>квантиль для рассчета доверительного интервала для среднего генеральной совокупности:</t>
  </si>
  <si>
    <t>полдлины интервала</t>
  </si>
  <si>
    <t>1. Введите количество пропущенных значений в исходной выборке, обозначенные как "NA"</t>
  </si>
  <si>
    <t>2. Введите объем очищенной от пропусков выборки</t>
  </si>
  <si>
    <t>3. Введите минимальное значение в вариационном ряду</t>
  </si>
  <si>
    <t>4. Введите максимальное значение в вариационном ряду</t>
  </si>
  <si>
    <t>5. Введите первую квартиль</t>
  </si>
  <si>
    <t>Числитель</t>
  </si>
  <si>
    <t>уровень квантиля для левого конца:</t>
  </si>
  <si>
    <t xml:space="preserve">квантиль для левого конца: </t>
  </si>
  <si>
    <t>уровень квантиля для правого конца:</t>
  </si>
  <si>
    <t xml:space="preserve">квантиль для правого конца: </t>
  </si>
  <si>
    <t>нижнее норм знач</t>
  </si>
  <si>
    <t>верхнее норм знач</t>
  </si>
  <si>
    <t>выбросы ниже нормы</t>
  </si>
  <si>
    <t>выбросы выше нормы</t>
  </si>
  <si>
    <t>Child</t>
  </si>
  <si>
    <t>M</t>
  </si>
  <si>
    <t>F</t>
  </si>
  <si>
    <t>1. Введите количество различных вариантов ответов респондентов, встречающиеся в очищенной выборке</t>
  </si>
  <si>
    <t>2. Введите объем очищенной от "NA" выборки</t>
  </si>
  <si>
    <t>3. Введите количество пропущенных данных "NA" в исходной выборке</t>
  </si>
  <si>
    <t>4. Введите долю респондентов, которые дали ответ "F"</t>
  </si>
  <si>
    <t>5. Введите правую границу 0.99-доверительного интервала для истинной доли ответов  "F"</t>
  </si>
  <si>
    <t>6. Введите левую границу 0.99-доверительного интервала для истинной доли ответов  "F"</t>
  </si>
  <si>
    <t>7. Введите критическое значение статистики хи-квадрат</t>
  </si>
  <si>
    <t xml:space="preserve">8. Введите количество степеней свободы </t>
  </si>
  <si>
    <t xml:space="preserve">9. Введите наблюдаемое значение хи-квадрат </t>
  </si>
  <si>
    <t xml:space="preserve">10. Введите 1, если есть основания отвергнуть гипотезу о равновероятном распределении ответов, или введите 0, если таких оснований нет. </t>
  </si>
  <si>
    <t>ni</t>
  </si>
  <si>
    <t>pi</t>
  </si>
  <si>
    <t>npi</t>
  </si>
  <si>
    <t>ni-npi</t>
  </si>
  <si>
    <t>(ni-npi)^2</t>
  </si>
  <si>
    <t>(ni-npi)^2/npi</t>
  </si>
  <si>
    <t>gamma</t>
  </si>
  <si>
    <t>p</t>
  </si>
  <si>
    <t>q</t>
  </si>
  <si>
    <t>z</t>
  </si>
  <si>
    <t>Delta</t>
  </si>
  <si>
    <t>левая</t>
  </si>
  <si>
    <t>правая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</si>
</sst>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3" xfId="0" applyBorder="1"/>
    <xf numFmtId="0" fontId="0" fillId="0" borderId="3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/>
    </xf>
    <xf numFmtId="0" fontId="0" fillId="0" borderId="3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D9EF6-DEE0-4CA0-8431-2352D0A5D944}">
  <dimension ref="A1:P263"/>
  <sheetViews>
    <sheetView topLeftCell="A4" workbookViewId="0">
      <selection activeCell="O26" sqref="O26"/>
    </sheetView>
  </sheetViews>
  <sheetFormatPr defaultRowHeight="15" x14ac:dyDescent="0.25"/>
  <cols>
    <col min="1" max="1" width="9" bestFit="1" customWidth="1"/>
    <col min="11" max="11" width="11" bestFit="1" customWidth="1"/>
    <col min="15" max="15" width="27.28515625" bestFit="1" customWidth="1"/>
    <col min="16" max="16" width="12" bestFit="1" customWidth="1"/>
  </cols>
  <sheetData>
    <row r="1" spans="1:16" x14ac:dyDescent="0.25">
      <c r="A1" s="1">
        <v>152.69999999999999</v>
      </c>
    </row>
    <row r="2" spans="1:16" x14ac:dyDescent="0.25">
      <c r="A2">
        <v>64.080000000000098</v>
      </c>
    </row>
    <row r="3" spans="1:16" ht="15.75" thickBot="1" x14ac:dyDescent="0.3">
      <c r="A3">
        <v>157.15</v>
      </c>
      <c r="C3" s="7"/>
      <c r="D3" s="7"/>
      <c r="E3" s="7"/>
      <c r="F3" s="7"/>
      <c r="G3" s="7"/>
      <c r="H3" s="7"/>
      <c r="I3" s="7"/>
      <c r="J3" s="7"/>
    </row>
    <row r="4" spans="1:16" x14ac:dyDescent="0.25">
      <c r="A4">
        <v>156.41</v>
      </c>
      <c r="C4" s="6" t="s">
        <v>34</v>
      </c>
      <c r="D4" s="6"/>
      <c r="E4" s="6"/>
      <c r="F4" s="6"/>
      <c r="G4" s="6"/>
      <c r="H4" s="6"/>
      <c r="I4" s="6"/>
      <c r="J4" s="6"/>
      <c r="K4">
        <f>310-263</f>
        <v>47</v>
      </c>
      <c r="O4" s="4" t="s">
        <v>2</v>
      </c>
      <c r="P4" s="4"/>
    </row>
    <row r="5" spans="1:16" x14ac:dyDescent="0.25">
      <c r="A5">
        <v>161.12</v>
      </c>
      <c r="C5" s="6" t="s">
        <v>35</v>
      </c>
      <c r="D5" s="6"/>
      <c r="E5" s="6"/>
      <c r="F5" s="6"/>
      <c r="G5" s="6"/>
      <c r="H5" s="6"/>
      <c r="I5" s="6"/>
      <c r="J5" s="6"/>
      <c r="K5">
        <v>263</v>
      </c>
      <c r="O5" s="2"/>
      <c r="P5" s="2"/>
    </row>
    <row r="6" spans="1:16" x14ac:dyDescent="0.25">
      <c r="A6">
        <v>63.677500000000002</v>
      </c>
      <c r="C6" s="6" t="s">
        <v>36</v>
      </c>
      <c r="D6" s="6"/>
      <c r="E6" s="6"/>
      <c r="F6" s="6"/>
      <c r="G6" s="6"/>
      <c r="H6" s="6"/>
      <c r="I6" s="6"/>
      <c r="J6" s="6"/>
      <c r="K6">
        <f>P15</f>
        <v>34.395000000000103</v>
      </c>
      <c r="O6" s="2" t="s">
        <v>3</v>
      </c>
      <c r="P6" s="2">
        <v>153.26744296577937</v>
      </c>
    </row>
    <row r="7" spans="1:16" x14ac:dyDescent="0.25">
      <c r="A7">
        <v>162.58000000000001</v>
      </c>
      <c r="C7" s="6" t="s">
        <v>37</v>
      </c>
      <c r="D7" s="6"/>
      <c r="E7" s="6"/>
      <c r="F7" s="6"/>
      <c r="G7" s="6"/>
      <c r="H7" s="6"/>
      <c r="I7" s="6"/>
      <c r="J7" s="6"/>
      <c r="K7">
        <f>P16</f>
        <v>301.56</v>
      </c>
      <c r="O7" s="2" t="s">
        <v>4</v>
      </c>
      <c r="P7" s="2">
        <v>1.7737606519298377</v>
      </c>
    </row>
    <row r="8" spans="1:16" x14ac:dyDescent="0.25">
      <c r="A8">
        <v>164.51</v>
      </c>
      <c r="C8" s="6" t="s">
        <v>38</v>
      </c>
      <c r="D8" s="6"/>
      <c r="E8" s="6"/>
      <c r="F8" s="6"/>
      <c r="G8" s="6"/>
      <c r="H8" s="6"/>
      <c r="I8" s="6"/>
      <c r="J8" s="6"/>
      <c r="K8">
        <f>_xlfn.QUARTILE.INC(A:A,1)</f>
        <v>138.30500000000001</v>
      </c>
      <c r="O8" s="2" t="s">
        <v>5</v>
      </c>
      <c r="P8" s="2">
        <v>153.85</v>
      </c>
    </row>
    <row r="9" spans="1:16" x14ac:dyDescent="0.25">
      <c r="A9">
        <v>135.91999999999999</v>
      </c>
      <c r="C9" s="6" t="s">
        <v>19</v>
      </c>
      <c r="D9" s="6"/>
      <c r="E9" s="6"/>
      <c r="F9" s="6"/>
      <c r="G9" s="6"/>
      <c r="H9" s="6"/>
      <c r="I9" s="6"/>
      <c r="J9" s="6"/>
      <c r="K9">
        <f>P8</f>
        <v>153.85</v>
      </c>
      <c r="O9" s="2" t="s">
        <v>6</v>
      </c>
      <c r="P9" s="2">
        <v>99.89</v>
      </c>
    </row>
    <row r="10" spans="1:16" x14ac:dyDescent="0.25">
      <c r="A10">
        <v>127.17</v>
      </c>
      <c r="C10" s="6" t="s">
        <v>18</v>
      </c>
      <c r="D10" s="6"/>
      <c r="E10" s="6"/>
      <c r="F10" s="6"/>
      <c r="G10" s="6"/>
      <c r="H10" s="6"/>
      <c r="I10" s="6"/>
      <c r="J10" s="6"/>
      <c r="K10">
        <f>_xlfn.QUARTILE.INC(A:A,3)</f>
        <v>168.11</v>
      </c>
      <c r="O10" s="2" t="s">
        <v>7</v>
      </c>
      <c r="P10" s="2">
        <v>28.765563815750077</v>
      </c>
    </row>
    <row r="11" spans="1:16" x14ac:dyDescent="0.25">
      <c r="A11">
        <v>151.58000000000001</v>
      </c>
      <c r="C11" s="6" t="s">
        <v>17</v>
      </c>
      <c r="D11" s="6"/>
      <c r="E11" s="6"/>
      <c r="F11" s="6"/>
      <c r="G11" s="6"/>
      <c r="H11" s="6"/>
      <c r="I11" s="6"/>
      <c r="J11" s="6"/>
      <c r="K11">
        <f>K10-K9</f>
        <v>14.260000000000019</v>
      </c>
      <c r="O11" s="2" t="s">
        <v>8</v>
      </c>
      <c r="P11" s="2">
        <v>827.45766163799021</v>
      </c>
    </row>
    <row r="12" spans="1:16" x14ac:dyDescent="0.25">
      <c r="A12">
        <v>154.47</v>
      </c>
      <c r="C12" s="6" t="s">
        <v>20</v>
      </c>
      <c r="D12" s="6"/>
      <c r="E12" s="6"/>
      <c r="F12" s="6"/>
      <c r="G12" s="6"/>
      <c r="H12" s="6"/>
      <c r="I12" s="6"/>
      <c r="J12" s="6"/>
      <c r="K12">
        <f>AVERAGE(A:A)</f>
        <v>153.26744296577937</v>
      </c>
      <c r="O12" s="2" t="s">
        <v>9</v>
      </c>
      <c r="P12" s="2">
        <v>5.4051980800711306</v>
      </c>
    </row>
    <row r="13" spans="1:16" x14ac:dyDescent="0.25">
      <c r="A13">
        <v>106.59</v>
      </c>
      <c r="C13" s="6" t="s">
        <v>21</v>
      </c>
      <c r="D13" s="6"/>
      <c r="E13" s="6"/>
      <c r="F13" s="6"/>
      <c r="G13" s="6"/>
      <c r="H13" s="6"/>
      <c r="I13" s="6"/>
      <c r="J13" s="6"/>
      <c r="K13">
        <f>P10</f>
        <v>28.765563815750077</v>
      </c>
      <c r="O13" s="2" t="s">
        <v>10</v>
      </c>
      <c r="P13" s="2">
        <v>0.27146975147954211</v>
      </c>
    </row>
    <row r="14" spans="1:16" x14ac:dyDescent="0.25">
      <c r="A14">
        <v>168.83</v>
      </c>
      <c r="C14" s="6" t="s">
        <v>22</v>
      </c>
      <c r="D14" s="6"/>
      <c r="E14" s="6"/>
      <c r="F14" s="6"/>
      <c r="G14" s="6"/>
      <c r="H14" s="6"/>
      <c r="I14" s="6"/>
      <c r="J14" s="6"/>
      <c r="K14">
        <f>P11</f>
        <v>827.45766163799021</v>
      </c>
      <c r="O14" s="2" t="s">
        <v>11</v>
      </c>
      <c r="P14" s="2">
        <v>267.16499999999991</v>
      </c>
    </row>
    <row r="15" spans="1:16" x14ac:dyDescent="0.25">
      <c r="A15">
        <v>148.09</v>
      </c>
      <c r="C15" s="6" t="s">
        <v>23</v>
      </c>
      <c r="D15" s="6"/>
      <c r="E15" s="6"/>
      <c r="F15" s="6"/>
      <c r="G15" s="6"/>
      <c r="H15" s="6"/>
      <c r="I15" s="6"/>
      <c r="J15" s="6"/>
      <c r="K15">
        <f>P7</f>
        <v>1.7737606519298377</v>
      </c>
      <c r="O15" s="2" t="s">
        <v>12</v>
      </c>
      <c r="P15" s="2">
        <v>34.395000000000103</v>
      </c>
    </row>
    <row r="16" spans="1:16" x14ac:dyDescent="0.25">
      <c r="A16">
        <v>183.36</v>
      </c>
      <c r="C16" s="6" t="s">
        <v>24</v>
      </c>
      <c r="D16" s="6"/>
      <c r="E16" s="6"/>
      <c r="F16" s="6"/>
      <c r="G16" s="6"/>
      <c r="H16" s="6"/>
      <c r="I16" s="6"/>
      <c r="J16" s="6"/>
      <c r="K16">
        <f>P12</f>
        <v>5.4051980800711306</v>
      </c>
      <c r="O16" s="2" t="s">
        <v>13</v>
      </c>
      <c r="P16" s="2">
        <v>301.56</v>
      </c>
    </row>
    <row r="17" spans="1:16" x14ac:dyDescent="0.25">
      <c r="A17">
        <v>173.51</v>
      </c>
      <c r="C17" s="6" t="s">
        <v>25</v>
      </c>
      <c r="D17" s="6"/>
      <c r="E17" s="6"/>
      <c r="F17" s="6"/>
      <c r="G17" s="6"/>
      <c r="H17" s="6"/>
      <c r="I17" s="6"/>
      <c r="J17" s="6"/>
      <c r="K17">
        <f>P13</f>
        <v>0.27146975147954211</v>
      </c>
      <c r="O17" s="2" t="s">
        <v>14</v>
      </c>
      <c r="P17" s="2">
        <v>40309.337499999972</v>
      </c>
    </row>
    <row r="18" spans="1:16" x14ac:dyDescent="0.25">
      <c r="A18">
        <v>188.81</v>
      </c>
      <c r="C18" s="6" t="s">
        <v>26</v>
      </c>
      <c r="D18" s="6"/>
      <c r="E18" s="6"/>
      <c r="F18" s="6"/>
      <c r="G18" s="6"/>
      <c r="H18" s="6"/>
      <c r="I18" s="6"/>
      <c r="J18" s="6"/>
      <c r="K18">
        <f>K12-K26</f>
        <v>148.66502339376621</v>
      </c>
      <c r="O18" s="2" t="s">
        <v>15</v>
      </c>
      <c r="P18" s="2">
        <v>263</v>
      </c>
    </row>
    <row r="19" spans="1:16" ht="15.75" thickBot="1" x14ac:dyDescent="0.3">
      <c r="A19">
        <v>130.52000000000001</v>
      </c>
      <c r="C19" s="6" t="s">
        <v>27</v>
      </c>
      <c r="D19" s="6"/>
      <c r="E19" s="6"/>
      <c r="F19" s="6"/>
      <c r="G19" s="6"/>
      <c r="H19" s="6"/>
      <c r="I19" s="6"/>
      <c r="J19" s="6"/>
      <c r="K19">
        <f>K12+K26</f>
        <v>157.86986253779253</v>
      </c>
      <c r="O19" s="3" t="s">
        <v>16</v>
      </c>
      <c r="P19" s="3">
        <v>3.4926406442222189</v>
      </c>
    </row>
    <row r="20" spans="1:16" x14ac:dyDescent="0.25">
      <c r="A20">
        <v>138.85</v>
      </c>
      <c r="C20" s="8" t="s">
        <v>28</v>
      </c>
      <c r="D20" s="8"/>
      <c r="E20" s="8"/>
      <c r="F20" s="8"/>
      <c r="G20" s="8"/>
      <c r="H20" s="8"/>
      <c r="I20" s="8"/>
      <c r="J20" s="8"/>
      <c r="K20">
        <f>K27/K29</f>
        <v>667.64871086219989</v>
      </c>
    </row>
    <row r="21" spans="1:16" x14ac:dyDescent="0.25">
      <c r="A21">
        <v>130.46</v>
      </c>
      <c r="C21" s="8" t="s">
        <v>29</v>
      </c>
      <c r="D21" s="8"/>
      <c r="E21" s="8"/>
      <c r="F21" s="8"/>
      <c r="G21" s="8"/>
      <c r="H21" s="8"/>
      <c r="I21" s="8"/>
      <c r="J21" s="8"/>
      <c r="K21">
        <f>K27/K31</f>
        <v>1048.3542286224601</v>
      </c>
    </row>
    <row r="22" spans="1:16" x14ac:dyDescent="0.25">
      <c r="A22">
        <v>141.41</v>
      </c>
      <c r="C22" s="8" t="s">
        <v>30</v>
      </c>
      <c r="D22" s="8"/>
      <c r="E22" s="8"/>
      <c r="F22" s="8"/>
      <c r="G22" s="8"/>
      <c r="H22" s="8"/>
      <c r="I22" s="8"/>
      <c r="J22" s="8"/>
      <c r="K22">
        <f>_xlfn.PERCENTILE.INC(A:A, 0.85)</f>
        <v>175.75399999999999</v>
      </c>
    </row>
    <row r="23" spans="1:16" x14ac:dyDescent="0.25">
      <c r="A23">
        <v>158.76</v>
      </c>
      <c r="C23" s="8" t="s">
        <v>31</v>
      </c>
      <c r="D23" s="8"/>
      <c r="E23" s="8"/>
      <c r="F23" s="8"/>
      <c r="G23" s="8"/>
      <c r="H23" s="8"/>
      <c r="I23" s="8"/>
      <c r="J23" s="8"/>
      <c r="K23">
        <f>SUM(K34,K35)</f>
        <v>62</v>
      </c>
    </row>
    <row r="24" spans="1:16" x14ac:dyDescent="0.25">
      <c r="A24">
        <v>147.29</v>
      </c>
      <c r="C24" s="7"/>
      <c r="D24" s="7"/>
      <c r="E24" s="7"/>
      <c r="F24" s="7"/>
      <c r="G24" s="7"/>
      <c r="H24" s="7"/>
      <c r="I24" s="7"/>
      <c r="J24" s="7"/>
    </row>
    <row r="25" spans="1:16" ht="31.5" customHeight="1" x14ac:dyDescent="0.25">
      <c r="A25">
        <v>179.15</v>
      </c>
      <c r="C25" s="9" t="s">
        <v>32</v>
      </c>
      <c r="D25" s="9"/>
      <c r="E25" s="9"/>
      <c r="F25" s="9"/>
      <c r="G25" s="9"/>
      <c r="H25" s="9"/>
      <c r="I25" s="9"/>
      <c r="J25" s="9"/>
      <c r="K25">
        <f>_xlfn.T.INV.2T(1-0.99,K5-1)</f>
        <v>2.594724134288215</v>
      </c>
    </row>
    <row r="26" spans="1:16" x14ac:dyDescent="0.25">
      <c r="A26">
        <v>178.3</v>
      </c>
      <c r="C26" s="6" t="s">
        <v>33</v>
      </c>
      <c r="D26" s="6"/>
      <c r="E26" s="6"/>
      <c r="F26" s="6"/>
      <c r="G26" s="6"/>
      <c r="H26" s="6"/>
      <c r="I26" s="6"/>
      <c r="J26" s="6"/>
      <c r="K26">
        <f>K15*K25</f>
        <v>4.6024195720131482</v>
      </c>
    </row>
    <row r="27" spans="1:16" x14ac:dyDescent="0.25">
      <c r="A27">
        <v>141.33000000000001</v>
      </c>
      <c r="C27" s="5" t="s">
        <v>39</v>
      </c>
      <c r="D27" s="5"/>
      <c r="E27" s="5"/>
      <c r="F27" s="5"/>
      <c r="G27" s="5"/>
      <c r="H27" s="5"/>
      <c r="I27" s="5"/>
      <c r="J27" s="5"/>
      <c r="K27">
        <f>P11*(COUNT(A:A)-1)</f>
        <v>216793.90734915342</v>
      </c>
    </row>
    <row r="28" spans="1:16" x14ac:dyDescent="0.25">
      <c r="A28">
        <v>173.71</v>
      </c>
      <c r="C28" s="6" t="s">
        <v>40</v>
      </c>
      <c r="D28" s="6"/>
      <c r="E28" s="6"/>
      <c r="F28" s="6"/>
      <c r="G28" s="6"/>
      <c r="H28" s="6"/>
      <c r="I28" s="6"/>
      <c r="J28" s="6"/>
      <c r="K28">
        <f>(1+0.99)/2</f>
        <v>0.995</v>
      </c>
    </row>
    <row r="29" spans="1:16" x14ac:dyDescent="0.25">
      <c r="A29">
        <v>182.14</v>
      </c>
      <c r="C29" s="5" t="s">
        <v>41</v>
      </c>
      <c r="D29" s="5"/>
      <c r="E29" s="5"/>
      <c r="F29" s="5"/>
      <c r="G29" s="5"/>
      <c r="H29" s="5"/>
      <c r="I29" s="5"/>
      <c r="J29" s="5"/>
      <c r="K29">
        <f>_xlfn.CHISQ.INV(K28,K5-1)</f>
        <v>324.71253792909494</v>
      </c>
    </row>
    <row r="30" spans="1:16" x14ac:dyDescent="0.25">
      <c r="A30">
        <v>163.25</v>
      </c>
      <c r="C30" t="s">
        <v>42</v>
      </c>
      <c r="K30">
        <f>1-K28</f>
        <v>5.0000000000000044E-3</v>
      </c>
    </row>
    <row r="31" spans="1:16" x14ac:dyDescent="0.25">
      <c r="A31">
        <v>145.16999999999999</v>
      </c>
      <c r="C31" t="s">
        <v>43</v>
      </c>
      <c r="K31">
        <f>_xlfn.CHISQ.INV(K30,(COUNT(A:A)-1))</f>
        <v>206.79451795031258</v>
      </c>
    </row>
    <row r="32" spans="1:16" x14ac:dyDescent="0.25">
      <c r="A32">
        <v>165.96</v>
      </c>
      <c r="C32" t="s">
        <v>44</v>
      </c>
      <c r="K32">
        <f>K9-(1.5*K11)</f>
        <v>132.45999999999998</v>
      </c>
    </row>
    <row r="33" spans="1:11" x14ac:dyDescent="0.25">
      <c r="A33">
        <v>161.83000000000001</v>
      </c>
      <c r="C33" t="s">
        <v>45</v>
      </c>
      <c r="K33">
        <f>K10+(1.5*K11)</f>
        <v>189.50000000000006</v>
      </c>
    </row>
    <row r="34" spans="1:11" x14ac:dyDescent="0.25">
      <c r="A34">
        <v>167.23</v>
      </c>
      <c r="C34" t="s">
        <v>46</v>
      </c>
      <c r="K34">
        <f>COUNTIF(A:A,"&lt;"&amp;K32)</f>
        <v>49</v>
      </c>
    </row>
    <row r="35" spans="1:11" x14ac:dyDescent="0.25">
      <c r="A35">
        <v>166.48</v>
      </c>
      <c r="C35" t="s">
        <v>47</v>
      </c>
      <c r="K35">
        <f>COUNTIF(A:A,"&gt;"&amp;K33)</f>
        <v>13</v>
      </c>
    </row>
    <row r="36" spans="1:11" x14ac:dyDescent="0.25">
      <c r="A36">
        <v>150.19</v>
      </c>
    </row>
    <row r="37" spans="1:11" x14ac:dyDescent="0.25">
      <c r="A37">
        <v>174.46</v>
      </c>
    </row>
    <row r="38" spans="1:11" x14ac:dyDescent="0.25">
      <c r="A38">
        <v>108.9</v>
      </c>
    </row>
    <row r="39" spans="1:11" x14ac:dyDescent="0.25">
      <c r="A39">
        <v>163.5</v>
      </c>
    </row>
    <row r="40" spans="1:11" x14ac:dyDescent="0.25">
      <c r="A40">
        <v>138.58000000000001</v>
      </c>
    </row>
    <row r="41" spans="1:11" x14ac:dyDescent="0.25">
      <c r="A41">
        <v>207.33</v>
      </c>
    </row>
    <row r="42" spans="1:11" x14ac:dyDescent="0.25">
      <c r="A42">
        <v>185.53</v>
      </c>
    </row>
    <row r="43" spans="1:11" x14ac:dyDescent="0.25">
      <c r="A43">
        <v>162.43</v>
      </c>
    </row>
    <row r="44" spans="1:11" x14ac:dyDescent="0.25">
      <c r="A44">
        <v>119.35</v>
      </c>
    </row>
    <row r="45" spans="1:11" x14ac:dyDescent="0.25">
      <c r="A45">
        <v>119.89</v>
      </c>
    </row>
    <row r="46" spans="1:11" x14ac:dyDescent="0.25">
      <c r="A46">
        <v>121.28</v>
      </c>
    </row>
    <row r="47" spans="1:11" x14ac:dyDescent="0.25">
      <c r="A47">
        <v>153.61000000000001</v>
      </c>
    </row>
    <row r="48" spans="1:11" x14ac:dyDescent="0.25">
      <c r="A48">
        <v>169.12</v>
      </c>
    </row>
    <row r="49" spans="1:1" x14ac:dyDescent="0.25">
      <c r="A49">
        <v>141.27000000000001</v>
      </c>
    </row>
    <row r="50" spans="1:1" x14ac:dyDescent="0.25">
      <c r="A50">
        <v>140.5</v>
      </c>
    </row>
    <row r="51" spans="1:1" x14ac:dyDescent="0.25">
      <c r="A51">
        <v>172.43</v>
      </c>
    </row>
    <row r="52" spans="1:1" x14ac:dyDescent="0.25">
      <c r="A52">
        <v>167.88</v>
      </c>
    </row>
    <row r="53" spans="1:1" x14ac:dyDescent="0.25">
      <c r="A53">
        <v>185.9</v>
      </c>
    </row>
    <row r="54" spans="1:1" x14ac:dyDescent="0.25">
      <c r="A54">
        <v>128.82</v>
      </c>
    </row>
    <row r="55" spans="1:1" x14ac:dyDescent="0.25">
      <c r="A55">
        <v>173.83</v>
      </c>
    </row>
    <row r="56" spans="1:1" x14ac:dyDescent="0.25">
      <c r="A56">
        <v>140.65</v>
      </c>
    </row>
    <row r="57" spans="1:1" x14ac:dyDescent="0.25">
      <c r="A57">
        <v>177.05</v>
      </c>
    </row>
    <row r="58" spans="1:1" x14ac:dyDescent="0.25">
      <c r="A58">
        <v>173.16</v>
      </c>
    </row>
    <row r="59" spans="1:1" x14ac:dyDescent="0.25">
      <c r="A59">
        <v>134.32</v>
      </c>
    </row>
    <row r="60" spans="1:1" x14ac:dyDescent="0.25">
      <c r="A60">
        <v>151.32</v>
      </c>
    </row>
    <row r="61" spans="1:1" x14ac:dyDescent="0.25">
      <c r="A61">
        <v>153.18</v>
      </c>
    </row>
    <row r="62" spans="1:1" x14ac:dyDescent="0.25">
      <c r="A62">
        <v>152.57</v>
      </c>
    </row>
    <row r="63" spans="1:1" x14ac:dyDescent="0.25">
      <c r="A63">
        <v>166.28</v>
      </c>
    </row>
    <row r="64" spans="1:1" x14ac:dyDescent="0.25">
      <c r="A64">
        <v>152.43</v>
      </c>
    </row>
    <row r="65" spans="1:1" x14ac:dyDescent="0.25">
      <c r="A65">
        <v>160.75</v>
      </c>
    </row>
    <row r="66" spans="1:1" x14ac:dyDescent="0.25">
      <c r="A66">
        <v>114.26</v>
      </c>
    </row>
    <row r="67" spans="1:1" x14ac:dyDescent="0.25">
      <c r="A67">
        <v>158.96</v>
      </c>
    </row>
    <row r="68" spans="1:1" x14ac:dyDescent="0.25">
      <c r="A68">
        <v>182.97</v>
      </c>
    </row>
    <row r="69" spans="1:1" x14ac:dyDescent="0.25">
      <c r="A69">
        <v>134.99</v>
      </c>
    </row>
    <row r="70" spans="1:1" x14ac:dyDescent="0.25">
      <c r="A70">
        <v>151.49</v>
      </c>
    </row>
    <row r="71" spans="1:1" x14ac:dyDescent="0.25">
      <c r="A71">
        <v>141.38</v>
      </c>
    </row>
    <row r="72" spans="1:1" x14ac:dyDescent="0.25">
      <c r="A72">
        <v>123.6</v>
      </c>
    </row>
    <row r="73" spans="1:1" x14ac:dyDescent="0.25">
      <c r="A73">
        <v>168.8</v>
      </c>
    </row>
    <row r="74" spans="1:1" x14ac:dyDescent="0.25">
      <c r="A74">
        <v>168.21</v>
      </c>
    </row>
    <row r="75" spans="1:1" x14ac:dyDescent="0.25">
      <c r="A75">
        <v>162.97999999999999</v>
      </c>
    </row>
    <row r="76" spans="1:1" x14ac:dyDescent="0.25">
      <c r="A76">
        <v>175.76</v>
      </c>
    </row>
    <row r="77" spans="1:1" x14ac:dyDescent="0.25">
      <c r="A77">
        <v>133.47</v>
      </c>
    </row>
    <row r="78" spans="1:1" x14ac:dyDescent="0.25">
      <c r="A78">
        <v>144.66</v>
      </c>
    </row>
    <row r="79" spans="1:1" x14ac:dyDescent="0.25">
      <c r="A79">
        <v>137.19</v>
      </c>
    </row>
    <row r="80" spans="1:1" x14ac:dyDescent="0.25">
      <c r="A80">
        <v>121.76</v>
      </c>
    </row>
    <row r="81" spans="1:1" x14ac:dyDescent="0.25">
      <c r="A81">
        <v>186.32</v>
      </c>
    </row>
    <row r="82" spans="1:1" x14ac:dyDescent="0.25">
      <c r="A82">
        <v>173.42</v>
      </c>
    </row>
    <row r="83" spans="1:1" x14ac:dyDescent="0.25">
      <c r="A83">
        <v>128.47999999999999</v>
      </c>
    </row>
    <row r="84" spans="1:1" x14ac:dyDescent="0.25">
      <c r="A84">
        <v>160.63</v>
      </c>
    </row>
    <row r="85" spans="1:1" x14ac:dyDescent="0.25">
      <c r="A85">
        <v>170.08</v>
      </c>
    </row>
    <row r="86" spans="1:1" x14ac:dyDescent="0.25">
      <c r="A86">
        <v>160.36000000000001</v>
      </c>
    </row>
    <row r="87" spans="1:1" x14ac:dyDescent="0.25">
      <c r="A87">
        <v>155.75</v>
      </c>
    </row>
    <row r="88" spans="1:1" x14ac:dyDescent="0.25">
      <c r="A88">
        <v>128.52000000000001</v>
      </c>
    </row>
    <row r="89" spans="1:1" x14ac:dyDescent="0.25">
      <c r="A89">
        <v>99.89</v>
      </c>
    </row>
    <row r="90" spans="1:1" x14ac:dyDescent="0.25">
      <c r="A90">
        <v>148.27000000000001</v>
      </c>
    </row>
    <row r="91" spans="1:1" x14ac:dyDescent="0.25">
      <c r="A91">
        <v>161.34</v>
      </c>
    </row>
    <row r="92" spans="1:1" x14ac:dyDescent="0.25">
      <c r="A92">
        <v>141.4</v>
      </c>
    </row>
    <row r="93" spans="1:1" x14ac:dyDescent="0.25">
      <c r="A93">
        <v>150.54</v>
      </c>
    </row>
    <row r="94" spans="1:1" x14ac:dyDescent="0.25">
      <c r="A94">
        <v>149.15</v>
      </c>
    </row>
    <row r="95" spans="1:1" x14ac:dyDescent="0.25">
      <c r="A95">
        <v>146.97999999999999</v>
      </c>
    </row>
    <row r="96" spans="1:1" x14ac:dyDescent="0.25">
      <c r="A96">
        <v>140.22999999999999</v>
      </c>
    </row>
    <row r="97" spans="1:1" x14ac:dyDescent="0.25">
      <c r="A97">
        <v>183.35</v>
      </c>
    </row>
    <row r="98" spans="1:1" x14ac:dyDescent="0.25">
      <c r="A98">
        <v>160.28</v>
      </c>
    </row>
    <row r="99" spans="1:1" x14ac:dyDescent="0.25">
      <c r="A99">
        <v>125.27</v>
      </c>
    </row>
    <row r="100" spans="1:1" x14ac:dyDescent="0.25">
      <c r="A100">
        <v>153.85</v>
      </c>
    </row>
    <row r="101" spans="1:1" x14ac:dyDescent="0.25">
      <c r="A101">
        <v>174.14</v>
      </c>
    </row>
    <row r="102" spans="1:1" x14ac:dyDescent="0.25">
      <c r="A102">
        <v>129.57</v>
      </c>
    </row>
    <row r="103" spans="1:1" x14ac:dyDescent="0.25">
      <c r="A103">
        <v>125.86</v>
      </c>
    </row>
    <row r="104" spans="1:1" x14ac:dyDescent="0.25">
      <c r="A104">
        <v>174.38</v>
      </c>
    </row>
    <row r="105" spans="1:1" x14ac:dyDescent="0.25">
      <c r="A105">
        <v>165.49</v>
      </c>
    </row>
    <row r="106" spans="1:1" x14ac:dyDescent="0.25">
      <c r="A106">
        <v>159.69999999999999</v>
      </c>
    </row>
    <row r="107" spans="1:1" x14ac:dyDescent="0.25">
      <c r="A107">
        <v>129.76</v>
      </c>
    </row>
    <row r="108" spans="1:1" x14ac:dyDescent="0.25">
      <c r="A108">
        <v>155.32</v>
      </c>
    </row>
    <row r="109" spans="1:1" x14ac:dyDescent="0.25">
      <c r="A109">
        <v>164.64</v>
      </c>
    </row>
    <row r="110" spans="1:1" x14ac:dyDescent="0.25">
      <c r="A110">
        <v>148.13</v>
      </c>
    </row>
    <row r="111" spans="1:1" x14ac:dyDescent="0.25">
      <c r="A111">
        <v>134.19</v>
      </c>
    </row>
    <row r="112" spans="1:1" x14ac:dyDescent="0.25">
      <c r="A112">
        <v>176.43</v>
      </c>
    </row>
    <row r="113" spans="1:1" x14ac:dyDescent="0.25">
      <c r="A113">
        <v>126.75</v>
      </c>
    </row>
    <row r="114" spans="1:1" x14ac:dyDescent="0.25">
      <c r="A114">
        <v>164.14</v>
      </c>
    </row>
    <row r="115" spans="1:1" x14ac:dyDescent="0.25">
      <c r="A115">
        <v>261.36250000000001</v>
      </c>
    </row>
    <row r="116" spans="1:1" x14ac:dyDescent="0.25">
      <c r="A116">
        <v>118.62</v>
      </c>
    </row>
    <row r="117" spans="1:1" x14ac:dyDescent="0.25">
      <c r="A117">
        <v>173.74</v>
      </c>
    </row>
    <row r="118" spans="1:1" x14ac:dyDescent="0.25">
      <c r="A118">
        <v>169.98</v>
      </c>
    </row>
    <row r="119" spans="1:1" x14ac:dyDescent="0.25">
      <c r="A119">
        <v>164.84</v>
      </c>
    </row>
    <row r="120" spans="1:1" x14ac:dyDescent="0.25">
      <c r="A120">
        <v>142.94999999999999</v>
      </c>
    </row>
    <row r="121" spans="1:1" x14ac:dyDescent="0.25">
      <c r="A121">
        <v>136.78</v>
      </c>
    </row>
    <row r="122" spans="1:1" x14ac:dyDescent="0.25">
      <c r="A122">
        <v>144.86000000000001</v>
      </c>
    </row>
    <row r="123" spans="1:1" x14ac:dyDescent="0.25">
      <c r="A123">
        <v>153.97</v>
      </c>
    </row>
    <row r="124" spans="1:1" x14ac:dyDescent="0.25">
      <c r="A124">
        <v>131.16</v>
      </c>
    </row>
    <row r="125" spans="1:1" x14ac:dyDescent="0.25">
      <c r="A125">
        <v>174.41</v>
      </c>
    </row>
    <row r="126" spans="1:1" x14ac:dyDescent="0.25">
      <c r="A126">
        <v>161.49</v>
      </c>
    </row>
    <row r="127" spans="1:1" x14ac:dyDescent="0.25">
      <c r="A127">
        <v>141.5</v>
      </c>
    </row>
    <row r="128" spans="1:1" x14ac:dyDescent="0.25">
      <c r="A128">
        <v>140.19</v>
      </c>
    </row>
    <row r="129" spans="1:1" x14ac:dyDescent="0.25">
      <c r="A129">
        <v>127.83</v>
      </c>
    </row>
    <row r="130" spans="1:1" x14ac:dyDescent="0.25">
      <c r="A130">
        <v>109.39</v>
      </c>
    </row>
    <row r="131" spans="1:1" x14ac:dyDescent="0.25">
      <c r="A131">
        <v>146.44999999999999</v>
      </c>
    </row>
    <row r="132" spans="1:1" x14ac:dyDescent="0.25">
      <c r="A132">
        <v>125.27</v>
      </c>
    </row>
    <row r="133" spans="1:1" x14ac:dyDescent="0.25">
      <c r="A133">
        <v>167.01</v>
      </c>
    </row>
    <row r="134" spans="1:1" x14ac:dyDescent="0.25">
      <c r="A134">
        <v>190.96</v>
      </c>
    </row>
    <row r="135" spans="1:1" x14ac:dyDescent="0.25">
      <c r="A135">
        <v>168.01</v>
      </c>
    </row>
    <row r="136" spans="1:1" x14ac:dyDescent="0.25">
      <c r="A136">
        <v>183.89</v>
      </c>
    </row>
    <row r="137" spans="1:1" x14ac:dyDescent="0.25">
      <c r="A137">
        <v>149.56</v>
      </c>
    </row>
    <row r="138" spans="1:1" x14ac:dyDescent="0.25">
      <c r="A138">
        <v>166.35</v>
      </c>
    </row>
    <row r="139" spans="1:1" x14ac:dyDescent="0.25">
      <c r="A139">
        <v>162.75</v>
      </c>
    </row>
    <row r="140" spans="1:1" x14ac:dyDescent="0.25">
      <c r="A140">
        <v>150.68</v>
      </c>
    </row>
    <row r="141" spans="1:1" x14ac:dyDescent="0.25">
      <c r="A141">
        <v>154.04</v>
      </c>
    </row>
    <row r="142" spans="1:1" x14ac:dyDescent="0.25">
      <c r="A142">
        <v>147.08000000000001</v>
      </c>
    </row>
    <row r="143" spans="1:1" x14ac:dyDescent="0.25">
      <c r="A143">
        <v>162.68</v>
      </c>
    </row>
    <row r="144" spans="1:1" x14ac:dyDescent="0.25">
      <c r="A144">
        <v>153.72</v>
      </c>
    </row>
    <row r="145" spans="1:1" x14ac:dyDescent="0.25">
      <c r="A145">
        <v>155.29</v>
      </c>
    </row>
    <row r="146" spans="1:1" x14ac:dyDescent="0.25">
      <c r="A146">
        <v>99.89</v>
      </c>
    </row>
    <row r="147" spans="1:1" x14ac:dyDescent="0.25">
      <c r="A147">
        <v>184.98</v>
      </c>
    </row>
    <row r="148" spans="1:1" x14ac:dyDescent="0.25">
      <c r="A148">
        <v>129.54</v>
      </c>
    </row>
    <row r="149" spans="1:1" x14ac:dyDescent="0.25">
      <c r="A149">
        <v>130.94</v>
      </c>
    </row>
    <row r="150" spans="1:1" x14ac:dyDescent="0.25">
      <c r="A150">
        <v>137.34</v>
      </c>
    </row>
    <row r="151" spans="1:1" x14ac:dyDescent="0.25">
      <c r="A151">
        <v>130.66</v>
      </c>
    </row>
    <row r="152" spans="1:1" x14ac:dyDescent="0.25">
      <c r="A152">
        <v>152.44</v>
      </c>
    </row>
    <row r="153" spans="1:1" x14ac:dyDescent="0.25">
      <c r="A153">
        <v>141.57</v>
      </c>
    </row>
    <row r="154" spans="1:1" x14ac:dyDescent="0.25">
      <c r="A154">
        <v>120.13</v>
      </c>
    </row>
    <row r="155" spans="1:1" x14ac:dyDescent="0.25">
      <c r="A155">
        <v>156.05000000000001</v>
      </c>
    </row>
    <row r="156" spans="1:1" x14ac:dyDescent="0.25">
      <c r="A156">
        <v>164.79</v>
      </c>
    </row>
    <row r="157" spans="1:1" x14ac:dyDescent="0.25">
      <c r="A157">
        <v>164.09</v>
      </c>
    </row>
    <row r="158" spans="1:1" x14ac:dyDescent="0.25">
      <c r="A158">
        <v>137.05000000000001</v>
      </c>
    </row>
    <row r="159" spans="1:1" x14ac:dyDescent="0.25">
      <c r="A159">
        <v>178.26</v>
      </c>
    </row>
    <row r="160" spans="1:1" x14ac:dyDescent="0.25">
      <c r="A160">
        <v>159.13</v>
      </c>
    </row>
    <row r="161" spans="1:1" x14ac:dyDescent="0.25">
      <c r="A161">
        <v>168.63</v>
      </c>
    </row>
    <row r="162" spans="1:1" x14ac:dyDescent="0.25">
      <c r="A162">
        <v>191.66</v>
      </c>
    </row>
    <row r="163" spans="1:1" x14ac:dyDescent="0.25">
      <c r="A163">
        <v>159.26</v>
      </c>
    </row>
    <row r="164" spans="1:1" x14ac:dyDescent="0.25">
      <c r="A164">
        <v>118.13</v>
      </c>
    </row>
    <row r="165" spans="1:1" x14ac:dyDescent="0.25">
      <c r="A165">
        <v>148.61000000000001</v>
      </c>
    </row>
    <row r="166" spans="1:1" x14ac:dyDescent="0.25">
      <c r="A166">
        <v>159.66</v>
      </c>
    </row>
    <row r="167" spans="1:1" x14ac:dyDescent="0.25">
      <c r="A167">
        <v>124.94</v>
      </c>
    </row>
    <row r="168" spans="1:1" x14ac:dyDescent="0.25">
      <c r="A168">
        <v>133.58000000000001</v>
      </c>
    </row>
    <row r="169" spans="1:1" x14ac:dyDescent="0.25">
      <c r="A169">
        <v>159.33000000000001</v>
      </c>
    </row>
    <row r="170" spans="1:1" x14ac:dyDescent="0.25">
      <c r="A170">
        <v>168.7</v>
      </c>
    </row>
    <row r="171" spans="1:1" x14ac:dyDescent="0.25">
      <c r="A171">
        <v>162.77000000000001</v>
      </c>
    </row>
    <row r="172" spans="1:1" x14ac:dyDescent="0.25">
      <c r="A172">
        <v>163.43</v>
      </c>
    </row>
    <row r="173" spans="1:1" x14ac:dyDescent="0.25">
      <c r="A173">
        <v>178.33</v>
      </c>
    </row>
    <row r="174" spans="1:1" x14ac:dyDescent="0.25">
      <c r="A174">
        <v>169.77</v>
      </c>
    </row>
    <row r="175" spans="1:1" x14ac:dyDescent="0.25">
      <c r="A175">
        <v>167.07</v>
      </c>
    </row>
    <row r="176" spans="1:1" x14ac:dyDescent="0.25">
      <c r="A176">
        <v>133.36000000000001</v>
      </c>
    </row>
    <row r="177" spans="1:1" x14ac:dyDescent="0.25">
      <c r="A177">
        <v>149.79</v>
      </c>
    </row>
    <row r="178" spans="1:1" x14ac:dyDescent="0.25">
      <c r="A178">
        <v>176.3</v>
      </c>
    </row>
    <row r="179" spans="1:1" x14ac:dyDescent="0.25">
      <c r="A179">
        <v>135.33000000000001</v>
      </c>
    </row>
    <row r="180" spans="1:1" x14ac:dyDescent="0.25">
      <c r="A180">
        <v>165.48</v>
      </c>
    </row>
    <row r="181" spans="1:1" x14ac:dyDescent="0.25">
      <c r="A181">
        <v>142.58000000000001</v>
      </c>
    </row>
    <row r="182" spans="1:1" x14ac:dyDescent="0.25">
      <c r="A182">
        <v>152.4</v>
      </c>
    </row>
    <row r="183" spans="1:1" x14ac:dyDescent="0.25">
      <c r="A183">
        <v>163.22999999999999</v>
      </c>
    </row>
    <row r="184" spans="1:1" x14ac:dyDescent="0.25">
      <c r="A184">
        <v>129.62</v>
      </c>
    </row>
    <row r="185" spans="1:1" x14ac:dyDescent="0.25">
      <c r="A185">
        <v>113.43</v>
      </c>
    </row>
    <row r="186" spans="1:1" x14ac:dyDescent="0.25">
      <c r="A186">
        <v>133.1</v>
      </c>
    </row>
    <row r="187" spans="1:1" x14ac:dyDescent="0.25">
      <c r="A187">
        <v>118.22</v>
      </c>
    </row>
    <row r="188" spans="1:1" x14ac:dyDescent="0.25">
      <c r="A188">
        <v>126.3</v>
      </c>
    </row>
    <row r="189" spans="1:1" x14ac:dyDescent="0.25">
      <c r="A189">
        <v>175.06</v>
      </c>
    </row>
    <row r="190" spans="1:1" x14ac:dyDescent="0.25">
      <c r="A190">
        <v>150.11000000000001</v>
      </c>
    </row>
    <row r="191" spans="1:1" x14ac:dyDescent="0.25">
      <c r="A191">
        <v>155.96</v>
      </c>
    </row>
    <row r="192" spans="1:1" x14ac:dyDescent="0.25">
      <c r="A192">
        <v>181.57</v>
      </c>
    </row>
    <row r="193" spans="1:1" x14ac:dyDescent="0.25">
      <c r="A193">
        <v>162.04</v>
      </c>
    </row>
    <row r="194" spans="1:1" x14ac:dyDescent="0.25">
      <c r="A194">
        <v>177.45</v>
      </c>
    </row>
    <row r="195" spans="1:1" x14ac:dyDescent="0.25">
      <c r="A195">
        <v>145.87</v>
      </c>
    </row>
    <row r="196" spans="1:1" x14ac:dyDescent="0.25">
      <c r="A196">
        <v>158.88999999999999</v>
      </c>
    </row>
    <row r="197" spans="1:1" x14ac:dyDescent="0.25">
      <c r="A197">
        <v>148.43</v>
      </c>
    </row>
    <row r="198" spans="1:1" x14ac:dyDescent="0.25">
      <c r="A198">
        <v>182.59</v>
      </c>
    </row>
    <row r="199" spans="1:1" x14ac:dyDescent="0.25">
      <c r="A199">
        <v>150.83000000000001</v>
      </c>
    </row>
    <row r="200" spans="1:1" x14ac:dyDescent="0.25">
      <c r="A200">
        <v>112.5</v>
      </c>
    </row>
    <row r="201" spans="1:1" x14ac:dyDescent="0.25">
      <c r="A201">
        <v>143.75</v>
      </c>
    </row>
    <row r="202" spans="1:1" x14ac:dyDescent="0.25">
      <c r="A202">
        <v>143.80000000000001</v>
      </c>
    </row>
    <row r="203" spans="1:1" x14ac:dyDescent="0.25">
      <c r="A203">
        <v>141.25</v>
      </c>
    </row>
    <row r="204" spans="1:1" x14ac:dyDescent="0.25">
      <c r="A204">
        <v>155.16999999999999</v>
      </c>
    </row>
    <row r="205" spans="1:1" x14ac:dyDescent="0.25">
      <c r="A205">
        <v>158.4</v>
      </c>
    </row>
    <row r="206" spans="1:1" x14ac:dyDescent="0.25">
      <c r="A206">
        <v>59.997500000000002</v>
      </c>
    </row>
    <row r="207" spans="1:1" x14ac:dyDescent="0.25">
      <c r="A207">
        <v>151.79</v>
      </c>
    </row>
    <row r="208" spans="1:1" x14ac:dyDescent="0.25">
      <c r="A208">
        <v>154.05000000000001</v>
      </c>
    </row>
    <row r="209" spans="1:1" x14ac:dyDescent="0.25">
      <c r="A209">
        <v>142.66</v>
      </c>
    </row>
    <row r="210" spans="1:1" x14ac:dyDescent="0.25">
      <c r="A210">
        <v>119.8</v>
      </c>
    </row>
    <row r="211" spans="1:1" x14ac:dyDescent="0.25">
      <c r="A211">
        <v>160.78</v>
      </c>
    </row>
    <row r="212" spans="1:1" x14ac:dyDescent="0.25">
      <c r="A212">
        <v>138.33000000000001</v>
      </c>
    </row>
    <row r="213" spans="1:1" x14ac:dyDescent="0.25">
      <c r="A213">
        <v>175.92</v>
      </c>
    </row>
    <row r="214" spans="1:1" x14ac:dyDescent="0.25">
      <c r="A214">
        <v>108.2</v>
      </c>
    </row>
    <row r="215" spans="1:1" x14ac:dyDescent="0.25">
      <c r="A215">
        <v>149.91999999999999</v>
      </c>
    </row>
    <row r="216" spans="1:1" x14ac:dyDescent="0.25">
      <c r="A216">
        <v>175.74</v>
      </c>
    </row>
    <row r="217" spans="1:1" x14ac:dyDescent="0.25">
      <c r="A217">
        <v>166.34</v>
      </c>
    </row>
    <row r="218" spans="1:1" x14ac:dyDescent="0.25">
      <c r="A218">
        <v>144.49</v>
      </c>
    </row>
    <row r="219" spans="1:1" x14ac:dyDescent="0.25">
      <c r="A219">
        <v>191.02</v>
      </c>
    </row>
    <row r="220" spans="1:1" x14ac:dyDescent="0.25">
      <c r="A220">
        <v>128.61000000000001</v>
      </c>
    </row>
    <row r="221" spans="1:1" x14ac:dyDescent="0.25">
      <c r="A221">
        <v>165.03</v>
      </c>
    </row>
    <row r="222" spans="1:1" x14ac:dyDescent="0.25">
      <c r="A222">
        <v>126.89</v>
      </c>
    </row>
    <row r="223" spans="1:1" x14ac:dyDescent="0.25">
      <c r="A223">
        <v>198.13</v>
      </c>
    </row>
    <row r="224" spans="1:1" x14ac:dyDescent="0.25">
      <c r="A224">
        <v>196.59</v>
      </c>
    </row>
    <row r="225" spans="1:1" x14ac:dyDescent="0.25">
      <c r="A225">
        <v>242.46250000000001</v>
      </c>
    </row>
    <row r="226" spans="1:1" x14ac:dyDescent="0.25">
      <c r="A226">
        <v>154.43</v>
      </c>
    </row>
    <row r="227" spans="1:1" x14ac:dyDescent="0.25">
      <c r="A227">
        <v>171.47</v>
      </c>
    </row>
    <row r="228" spans="1:1" x14ac:dyDescent="0.25">
      <c r="A228">
        <v>202.96</v>
      </c>
    </row>
    <row r="229" spans="1:1" x14ac:dyDescent="0.25">
      <c r="A229">
        <v>180.08</v>
      </c>
    </row>
    <row r="230" spans="1:1" x14ac:dyDescent="0.25">
      <c r="A230">
        <v>34.395000000000103</v>
      </c>
    </row>
    <row r="231" spans="1:1" x14ac:dyDescent="0.25">
      <c r="A231">
        <v>158.82</v>
      </c>
    </row>
    <row r="232" spans="1:1" x14ac:dyDescent="0.25">
      <c r="A232">
        <v>175.4</v>
      </c>
    </row>
    <row r="233" spans="1:1" x14ac:dyDescent="0.25">
      <c r="A233">
        <v>144.88999999999999</v>
      </c>
    </row>
    <row r="234" spans="1:1" x14ac:dyDescent="0.25">
      <c r="A234">
        <v>149.66</v>
      </c>
    </row>
    <row r="235" spans="1:1" x14ac:dyDescent="0.25">
      <c r="A235">
        <v>138.28</v>
      </c>
    </row>
    <row r="236" spans="1:1" x14ac:dyDescent="0.25">
      <c r="A236">
        <v>51.717500000000001</v>
      </c>
    </row>
    <row r="237" spans="1:1" x14ac:dyDescent="0.25">
      <c r="A237">
        <v>173.68</v>
      </c>
    </row>
    <row r="238" spans="1:1" x14ac:dyDescent="0.25">
      <c r="A238">
        <v>125.2</v>
      </c>
    </row>
    <row r="239" spans="1:1" x14ac:dyDescent="0.25">
      <c r="A239">
        <v>140.38999999999999</v>
      </c>
    </row>
    <row r="240" spans="1:1" x14ac:dyDescent="0.25">
      <c r="A240">
        <v>147.31</v>
      </c>
    </row>
    <row r="241" spans="1:1" x14ac:dyDescent="0.25">
      <c r="A241">
        <v>179.23</v>
      </c>
    </row>
    <row r="242" spans="1:1" x14ac:dyDescent="0.25">
      <c r="A242">
        <v>190.92</v>
      </c>
    </row>
    <row r="243" spans="1:1" x14ac:dyDescent="0.25">
      <c r="A243">
        <v>116.17</v>
      </c>
    </row>
    <row r="244" spans="1:1" x14ac:dyDescent="0.25">
      <c r="A244">
        <v>142.32</v>
      </c>
    </row>
    <row r="245" spans="1:1" x14ac:dyDescent="0.25">
      <c r="A245">
        <v>243.5325</v>
      </c>
    </row>
    <row r="246" spans="1:1" x14ac:dyDescent="0.25">
      <c r="A246">
        <v>301.56</v>
      </c>
    </row>
    <row r="247" spans="1:1" x14ac:dyDescent="0.25">
      <c r="A247">
        <v>146.85</v>
      </c>
    </row>
    <row r="248" spans="1:1" x14ac:dyDescent="0.25">
      <c r="A248">
        <v>178.46</v>
      </c>
    </row>
    <row r="249" spans="1:1" x14ac:dyDescent="0.25">
      <c r="A249">
        <v>153.15</v>
      </c>
    </row>
    <row r="250" spans="1:1" x14ac:dyDescent="0.25">
      <c r="A250">
        <v>118.27</v>
      </c>
    </row>
    <row r="251" spans="1:1" x14ac:dyDescent="0.25">
      <c r="A251">
        <v>155.16</v>
      </c>
    </row>
    <row r="252" spans="1:1" x14ac:dyDescent="0.25">
      <c r="A252">
        <v>154.57</v>
      </c>
    </row>
    <row r="253" spans="1:1" x14ac:dyDescent="0.25">
      <c r="A253">
        <v>132.66</v>
      </c>
    </row>
    <row r="254" spans="1:1" x14ac:dyDescent="0.25">
      <c r="A254">
        <v>175.64</v>
      </c>
    </row>
    <row r="255" spans="1:1" x14ac:dyDescent="0.25">
      <c r="A255">
        <v>139.36000000000001</v>
      </c>
    </row>
    <row r="256" spans="1:1" x14ac:dyDescent="0.25">
      <c r="A256">
        <v>253.20249999999999</v>
      </c>
    </row>
    <row r="257" spans="1:1" x14ac:dyDescent="0.25">
      <c r="A257">
        <v>141.53</v>
      </c>
    </row>
    <row r="258" spans="1:1" x14ac:dyDescent="0.25">
      <c r="A258">
        <v>151.57</v>
      </c>
    </row>
    <row r="259" spans="1:1" x14ac:dyDescent="0.25">
      <c r="A259">
        <v>133.88</v>
      </c>
    </row>
    <row r="260" spans="1:1" x14ac:dyDescent="0.25">
      <c r="A260">
        <v>161.09</v>
      </c>
    </row>
    <row r="261" spans="1:1" x14ac:dyDescent="0.25">
      <c r="A261">
        <v>184.99</v>
      </c>
    </row>
    <row r="262" spans="1:1" x14ac:dyDescent="0.25">
      <c r="A262">
        <v>134.63</v>
      </c>
    </row>
    <row r="263" spans="1:1" x14ac:dyDescent="0.25">
      <c r="A263">
        <v>182.81</v>
      </c>
    </row>
  </sheetData>
  <mergeCells count="25">
    <mergeCell ref="C27:J27"/>
    <mergeCell ref="C28:J28"/>
    <mergeCell ref="C29:J29"/>
    <mergeCell ref="C20:J20"/>
    <mergeCell ref="C21:J21"/>
    <mergeCell ref="C22:J22"/>
    <mergeCell ref="C23:J23"/>
    <mergeCell ref="C25:J25"/>
    <mergeCell ref="C26:J26"/>
    <mergeCell ref="C5:J5"/>
    <mergeCell ref="C15:J15"/>
    <mergeCell ref="C16:J16"/>
    <mergeCell ref="C17:J17"/>
    <mergeCell ref="C18:J18"/>
    <mergeCell ref="C19:J19"/>
    <mergeCell ref="C4:J4"/>
    <mergeCell ref="C11:J11"/>
    <mergeCell ref="C12:J12"/>
    <mergeCell ref="C13:J13"/>
    <mergeCell ref="C14:J14"/>
    <mergeCell ref="C8:J8"/>
    <mergeCell ref="C9:J9"/>
    <mergeCell ref="C10:J10"/>
    <mergeCell ref="C7:J7"/>
    <mergeCell ref="C6:J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FE70-AFAA-4A73-BDF1-DD83996CA263}">
  <dimension ref="A1:X320"/>
  <sheetViews>
    <sheetView topLeftCell="E1" workbookViewId="0">
      <selection activeCell="L28" sqref="L28"/>
    </sheetView>
  </sheetViews>
  <sheetFormatPr defaultRowHeight="15" x14ac:dyDescent="0.25"/>
  <cols>
    <col min="1" max="3" width="9.140625" style="1"/>
    <col min="19" max="19" width="6.5703125" customWidth="1"/>
    <col min="20" max="21" width="12" bestFit="1" customWidth="1"/>
    <col min="23" max="23" width="9.7109375" bestFit="1" customWidth="1"/>
    <col min="24" max="24" width="13.5703125" bestFit="1" customWidth="1"/>
  </cols>
  <sheetData>
    <row r="1" spans="1:24" ht="32.25" customHeight="1" x14ac:dyDescent="0.25">
      <c r="A1" s="1" t="s">
        <v>49</v>
      </c>
      <c r="B1" s="1">
        <v>320</v>
      </c>
      <c r="C1" s="1" t="s">
        <v>49</v>
      </c>
      <c r="D1">
        <v>283</v>
      </c>
      <c r="F1" s="11" t="s">
        <v>51</v>
      </c>
      <c r="G1" s="11"/>
      <c r="H1" s="11"/>
      <c r="I1" s="11"/>
      <c r="J1" s="11"/>
      <c r="K1" s="11"/>
      <c r="L1" s="11"/>
      <c r="M1" s="11"/>
      <c r="N1" s="11"/>
      <c r="O1" s="11"/>
      <c r="P1" s="10">
        <v>3</v>
      </c>
      <c r="R1" s="10" t="s">
        <v>49</v>
      </c>
      <c r="S1" s="10">
        <v>146</v>
      </c>
    </row>
    <row r="2" spans="1:24" x14ac:dyDescent="0.25">
      <c r="A2" s="1" t="s">
        <v>48</v>
      </c>
      <c r="C2" s="1" t="s">
        <v>49</v>
      </c>
      <c r="F2" s="12" t="s">
        <v>52</v>
      </c>
      <c r="G2" s="12"/>
      <c r="H2" s="12"/>
      <c r="I2" s="12"/>
      <c r="J2" s="12"/>
      <c r="K2" s="12"/>
      <c r="L2" s="12"/>
      <c r="M2" s="12"/>
      <c r="N2" s="12"/>
      <c r="O2" s="12"/>
      <c r="P2" s="10">
        <f>D1</f>
        <v>283</v>
      </c>
      <c r="R2" s="10" t="s">
        <v>50</v>
      </c>
      <c r="S2" s="10">
        <v>61</v>
      </c>
    </row>
    <row r="3" spans="1:24" x14ac:dyDescent="0.25">
      <c r="A3" s="1" t="s">
        <v>49</v>
      </c>
      <c r="C3" s="1" t="s">
        <v>49</v>
      </c>
      <c r="F3" s="12" t="s">
        <v>53</v>
      </c>
      <c r="G3" s="12"/>
      <c r="H3" s="12"/>
      <c r="I3" s="12"/>
      <c r="J3" s="12"/>
      <c r="K3" s="12"/>
      <c r="L3" s="12"/>
      <c r="M3" s="12"/>
      <c r="N3" s="12"/>
      <c r="O3" s="12"/>
      <c r="P3" s="10">
        <f>B1-P2</f>
        <v>37</v>
      </c>
      <c r="R3" s="10" t="s">
        <v>48</v>
      </c>
      <c r="S3" s="10">
        <v>74</v>
      </c>
    </row>
    <row r="4" spans="1:24" x14ac:dyDescent="0.25">
      <c r="A4" s="1" t="s">
        <v>49</v>
      </c>
      <c r="C4" s="1" t="s">
        <v>49</v>
      </c>
      <c r="F4" s="12" t="s">
        <v>54</v>
      </c>
      <c r="G4" s="12"/>
      <c r="H4" s="12"/>
      <c r="I4" s="12"/>
      <c r="J4" s="12"/>
      <c r="K4" s="12"/>
      <c r="L4" s="12"/>
      <c r="M4" s="12"/>
      <c r="N4" s="12"/>
      <c r="O4" s="12"/>
      <c r="P4" s="10">
        <f>P2/S2</f>
        <v>4.639344262295082</v>
      </c>
    </row>
    <row r="5" spans="1:24" x14ac:dyDescent="0.25">
      <c r="A5" s="1" t="s">
        <v>49</v>
      </c>
      <c r="C5" s="1" t="s">
        <v>49</v>
      </c>
      <c r="F5" s="12" t="s">
        <v>55</v>
      </c>
      <c r="G5" s="12"/>
      <c r="H5" s="12"/>
      <c r="I5" s="12"/>
      <c r="J5" s="12"/>
      <c r="K5" s="12"/>
      <c r="L5" s="12"/>
      <c r="M5" s="12"/>
      <c r="N5" s="12"/>
      <c r="O5" s="12"/>
      <c r="P5" s="10">
        <f>J23+J26</f>
        <v>0.27850974899332986</v>
      </c>
      <c r="R5" s="10"/>
      <c r="S5" s="10" t="s">
        <v>61</v>
      </c>
      <c r="T5" s="10" t="s">
        <v>62</v>
      </c>
      <c r="U5" s="10" t="s">
        <v>63</v>
      </c>
      <c r="V5" s="10" t="s">
        <v>64</v>
      </c>
      <c r="W5" s="10" t="s">
        <v>65</v>
      </c>
      <c r="X5" s="10" t="s">
        <v>66</v>
      </c>
    </row>
    <row r="6" spans="1:24" x14ac:dyDescent="0.25">
      <c r="A6" s="1" t="s">
        <v>0</v>
      </c>
      <c r="C6" s="1" t="s">
        <v>49</v>
      </c>
      <c r="F6" s="12" t="s">
        <v>56</v>
      </c>
      <c r="G6" s="12"/>
      <c r="H6" s="12"/>
      <c r="I6" s="12"/>
      <c r="J6" s="12"/>
      <c r="K6" s="12"/>
      <c r="L6" s="12"/>
      <c r="M6" s="12"/>
      <c r="N6" s="12"/>
      <c r="O6" s="12"/>
      <c r="P6" s="10">
        <f>J23-J26</f>
        <v>0.15258565736709417</v>
      </c>
      <c r="R6" s="10" t="s">
        <v>49</v>
      </c>
      <c r="S6" s="10">
        <v>146</v>
      </c>
      <c r="T6" s="13">
        <f>1/3</f>
        <v>0.33333333333333331</v>
      </c>
      <c r="U6" s="10">
        <f>S9/3</f>
        <v>93.666666666666671</v>
      </c>
      <c r="V6" s="10">
        <f>S6-U6</f>
        <v>52.333333333333329</v>
      </c>
      <c r="W6" s="10">
        <f>V6^2</f>
        <v>2738.7777777777774</v>
      </c>
      <c r="X6" s="10">
        <f>W6/U6</f>
        <v>29.239620403321464</v>
      </c>
    </row>
    <row r="7" spans="1:24" x14ac:dyDescent="0.25">
      <c r="A7" s="1" t="s">
        <v>48</v>
      </c>
      <c r="C7" s="1" t="s">
        <v>49</v>
      </c>
      <c r="F7" s="12" t="s">
        <v>57</v>
      </c>
      <c r="G7" s="12"/>
      <c r="H7" s="12"/>
      <c r="I7" s="12"/>
      <c r="J7" s="12"/>
      <c r="K7" s="12"/>
      <c r="L7" s="12"/>
      <c r="M7" s="12"/>
      <c r="N7" s="12"/>
      <c r="O7" s="12"/>
      <c r="P7" s="10">
        <f>_xlfn.CHISQ.INV(1-0.1,3-1)</f>
        <v>4.6051701859880918</v>
      </c>
      <c r="R7" s="10" t="s">
        <v>50</v>
      </c>
      <c r="S7" s="10">
        <v>61</v>
      </c>
      <c r="T7" s="13">
        <f t="shared" ref="T7:T8" si="0">1/3</f>
        <v>0.33333333333333331</v>
      </c>
      <c r="U7" s="10">
        <f>S9/3</f>
        <v>93.666666666666671</v>
      </c>
      <c r="V7" s="10">
        <f>S7-U7</f>
        <v>-32.666666666666671</v>
      </c>
      <c r="W7" s="10">
        <f>V7^2</f>
        <v>1067.1111111111113</v>
      </c>
      <c r="X7" s="10">
        <f t="shared" ref="X7:X8" si="1">W7/U7</f>
        <v>11.392645314353501</v>
      </c>
    </row>
    <row r="8" spans="1:24" x14ac:dyDescent="0.25">
      <c r="A8" s="1" t="s">
        <v>48</v>
      </c>
      <c r="C8" s="1" t="s">
        <v>49</v>
      </c>
      <c r="F8" s="12" t="s">
        <v>58</v>
      </c>
      <c r="G8" s="12"/>
      <c r="H8" s="12"/>
      <c r="I8" s="12"/>
      <c r="J8" s="12"/>
      <c r="K8" s="12"/>
      <c r="L8" s="12"/>
      <c r="M8" s="12"/>
      <c r="N8" s="12"/>
      <c r="O8" s="12"/>
      <c r="P8" s="10">
        <f>3-1</f>
        <v>2</v>
      </c>
      <c r="R8" s="10" t="s">
        <v>48</v>
      </c>
      <c r="S8" s="10">
        <v>74</v>
      </c>
      <c r="T8" s="13">
        <f t="shared" si="0"/>
        <v>0.33333333333333331</v>
      </c>
      <c r="U8" s="10">
        <f>S9/3</f>
        <v>93.666666666666671</v>
      </c>
      <c r="V8" s="10">
        <f>S8-U8</f>
        <v>-19.666666666666671</v>
      </c>
      <c r="W8" s="10">
        <f>V8^2</f>
        <v>386.77777777777794</v>
      </c>
      <c r="X8" s="10">
        <f t="shared" si="1"/>
        <v>4.1293001186239637</v>
      </c>
    </row>
    <row r="9" spans="1:24" x14ac:dyDescent="0.25">
      <c r="A9" s="1" t="s">
        <v>50</v>
      </c>
      <c r="C9" s="1" t="s">
        <v>49</v>
      </c>
      <c r="F9" s="12" t="s">
        <v>59</v>
      </c>
      <c r="G9" s="12"/>
      <c r="H9" s="12"/>
      <c r="I9" s="12"/>
      <c r="J9" s="12"/>
      <c r="K9" s="12"/>
      <c r="L9" s="12"/>
      <c r="M9" s="12"/>
      <c r="N9" s="12"/>
      <c r="O9" s="12"/>
      <c r="P9" s="10">
        <f>X9</f>
        <v>44.761565836298935</v>
      </c>
      <c r="S9" s="10">
        <f>SUM(S6:S8)</f>
        <v>281</v>
      </c>
      <c r="X9" s="10">
        <f>SUM(X6:X8)</f>
        <v>44.761565836298935</v>
      </c>
    </row>
    <row r="10" spans="1:24" ht="32.25" customHeight="1" x14ac:dyDescent="0.25">
      <c r="A10" s="1" t="s">
        <v>49</v>
      </c>
      <c r="C10" s="1" t="s">
        <v>49</v>
      </c>
      <c r="F10" s="11" t="s">
        <v>60</v>
      </c>
      <c r="G10" s="11"/>
      <c r="H10" s="11"/>
      <c r="I10" s="11"/>
      <c r="J10" s="11"/>
      <c r="K10" s="11"/>
      <c r="L10" s="11"/>
      <c r="M10" s="11"/>
      <c r="N10" s="11"/>
      <c r="O10" s="11"/>
      <c r="P10" s="10">
        <v>1</v>
      </c>
    </row>
    <row r="11" spans="1:24" x14ac:dyDescent="0.25">
      <c r="A11" s="1" t="s">
        <v>50</v>
      </c>
      <c r="C11" s="1" t="s">
        <v>49</v>
      </c>
    </row>
    <row r="12" spans="1:24" x14ac:dyDescent="0.25">
      <c r="A12" s="1" t="s">
        <v>48</v>
      </c>
      <c r="C12" s="1" t="s">
        <v>49</v>
      </c>
    </row>
    <row r="13" spans="1:24" x14ac:dyDescent="0.25">
      <c r="A13" s="1" t="s">
        <v>0</v>
      </c>
      <c r="C13" s="1" t="s">
        <v>49</v>
      </c>
    </row>
    <row r="14" spans="1:24" x14ac:dyDescent="0.25">
      <c r="A14" s="1" t="s">
        <v>48</v>
      </c>
      <c r="C14" s="1" t="s">
        <v>49</v>
      </c>
    </row>
    <row r="15" spans="1:24" x14ac:dyDescent="0.25">
      <c r="A15" s="1" t="s">
        <v>0</v>
      </c>
      <c r="C15" s="1" t="s">
        <v>49</v>
      </c>
    </row>
    <row r="16" spans="1:24" x14ac:dyDescent="0.25">
      <c r="A16" s="1" t="s">
        <v>0</v>
      </c>
      <c r="C16" s="1" t="s">
        <v>49</v>
      </c>
    </row>
    <row r="17" spans="1:10" x14ac:dyDescent="0.25">
      <c r="A17" s="1" t="s">
        <v>49</v>
      </c>
      <c r="C17" s="1" t="s">
        <v>49</v>
      </c>
    </row>
    <row r="18" spans="1:10" x14ac:dyDescent="0.25">
      <c r="A18" s="1" t="s">
        <v>50</v>
      </c>
      <c r="C18" s="1" t="s">
        <v>49</v>
      </c>
    </row>
    <row r="19" spans="1:10" x14ac:dyDescent="0.25">
      <c r="A19" s="1" t="s">
        <v>0</v>
      </c>
      <c r="C19" s="1" t="s">
        <v>49</v>
      </c>
    </row>
    <row r="20" spans="1:10" x14ac:dyDescent="0.25">
      <c r="A20" s="1" t="s">
        <v>49</v>
      </c>
      <c r="C20" s="1" t="s">
        <v>49</v>
      </c>
    </row>
    <row r="21" spans="1:10" x14ac:dyDescent="0.25">
      <c r="A21" s="1" t="s">
        <v>49</v>
      </c>
      <c r="C21" s="1" t="s">
        <v>49</v>
      </c>
    </row>
    <row r="22" spans="1:10" x14ac:dyDescent="0.25">
      <c r="A22" s="1" t="s">
        <v>50</v>
      </c>
      <c r="C22" s="1" t="s">
        <v>49</v>
      </c>
      <c r="I22" t="s">
        <v>67</v>
      </c>
      <c r="J22">
        <f>0.99</f>
        <v>0.99</v>
      </c>
    </row>
    <row r="23" spans="1:10" x14ac:dyDescent="0.25">
      <c r="A23" s="1" t="s">
        <v>49</v>
      </c>
      <c r="C23" s="1" t="s">
        <v>49</v>
      </c>
      <c r="I23" t="s">
        <v>68</v>
      </c>
      <c r="J23">
        <f>S2/P2</f>
        <v>0.21554770318021202</v>
      </c>
    </row>
    <row r="24" spans="1:10" x14ac:dyDescent="0.25">
      <c r="A24" s="1" t="s">
        <v>48</v>
      </c>
      <c r="C24" s="1" t="s">
        <v>49</v>
      </c>
      <c r="I24" t="s">
        <v>69</v>
      </c>
      <c r="J24">
        <f>1-J23</f>
        <v>0.78445229681978801</v>
      </c>
    </row>
    <row r="25" spans="1:10" x14ac:dyDescent="0.25">
      <c r="A25" s="1" t="s">
        <v>49</v>
      </c>
      <c r="C25" s="1" t="s">
        <v>49</v>
      </c>
      <c r="I25" t="s">
        <v>70</v>
      </c>
      <c r="J25">
        <f>_xlfn.NORM.S.INV((1+J22)/2)</f>
        <v>2.5758293035488999</v>
      </c>
    </row>
    <row r="26" spans="1:10" x14ac:dyDescent="0.25">
      <c r="A26" s="1" t="s">
        <v>48</v>
      </c>
      <c r="C26" s="1" t="s">
        <v>49</v>
      </c>
      <c r="I26" t="s">
        <v>71</v>
      </c>
      <c r="J26">
        <f>J25*(J23*J24/P2)^0.5</f>
        <v>6.2962045813117831E-2</v>
      </c>
    </row>
    <row r="27" spans="1:10" x14ac:dyDescent="0.25">
      <c r="A27" s="1" t="s">
        <v>49</v>
      </c>
      <c r="C27" s="1" t="s">
        <v>49</v>
      </c>
      <c r="I27" t="s">
        <v>72</v>
      </c>
      <c r="J27">
        <f>J23-J26</f>
        <v>0.15258565736709417</v>
      </c>
    </row>
    <row r="28" spans="1:10" x14ac:dyDescent="0.25">
      <c r="A28" s="1" t="s">
        <v>49</v>
      </c>
      <c r="C28" s="1" t="s">
        <v>49</v>
      </c>
      <c r="I28" t="s">
        <v>73</v>
      </c>
      <c r="J28">
        <f>J23+J26</f>
        <v>0.27850974899332986</v>
      </c>
    </row>
    <row r="29" spans="1:10" x14ac:dyDescent="0.25">
      <c r="A29" s="1" t="s">
        <v>48</v>
      </c>
      <c r="C29" s="1" t="s">
        <v>49</v>
      </c>
    </row>
    <row r="30" spans="1:10" x14ac:dyDescent="0.25">
      <c r="A30" s="1" t="s">
        <v>49</v>
      </c>
      <c r="C30" s="1" t="s">
        <v>49</v>
      </c>
    </row>
    <row r="31" spans="1:10" x14ac:dyDescent="0.25">
      <c r="A31" s="1" t="s">
        <v>0</v>
      </c>
      <c r="C31" s="1" t="s">
        <v>49</v>
      </c>
    </row>
    <row r="32" spans="1:10" x14ac:dyDescent="0.25">
      <c r="A32" s="1" t="s">
        <v>49</v>
      </c>
      <c r="C32" s="1" t="s">
        <v>49</v>
      </c>
    </row>
    <row r="33" spans="1:3" x14ac:dyDescent="0.25">
      <c r="A33" s="1" t="s">
        <v>49</v>
      </c>
      <c r="C33" s="1" t="s">
        <v>49</v>
      </c>
    </row>
    <row r="34" spans="1:3" x14ac:dyDescent="0.25">
      <c r="A34" s="1" t="s">
        <v>49</v>
      </c>
      <c r="C34" s="1" t="s">
        <v>49</v>
      </c>
    </row>
    <row r="35" spans="1:3" x14ac:dyDescent="0.25">
      <c r="A35" s="1" t="s">
        <v>50</v>
      </c>
      <c r="C35" s="1" t="s">
        <v>49</v>
      </c>
    </row>
    <row r="36" spans="1:3" x14ac:dyDescent="0.25">
      <c r="A36" s="1" t="s">
        <v>49</v>
      </c>
      <c r="C36" s="1" t="s">
        <v>49</v>
      </c>
    </row>
    <row r="37" spans="1:3" x14ac:dyDescent="0.25">
      <c r="A37" s="1" t="s">
        <v>48</v>
      </c>
      <c r="C37" s="1" t="s">
        <v>49</v>
      </c>
    </row>
    <row r="38" spans="1:3" x14ac:dyDescent="0.25">
      <c r="A38" s="1" t="s">
        <v>48</v>
      </c>
      <c r="C38" s="1" t="s">
        <v>49</v>
      </c>
    </row>
    <row r="39" spans="1:3" x14ac:dyDescent="0.25">
      <c r="A39" s="1" t="s">
        <v>48</v>
      </c>
      <c r="C39" s="1" t="s">
        <v>49</v>
      </c>
    </row>
    <row r="40" spans="1:3" x14ac:dyDescent="0.25">
      <c r="A40" s="1" t="s">
        <v>49</v>
      </c>
      <c r="C40" s="1" t="s">
        <v>49</v>
      </c>
    </row>
    <row r="41" spans="1:3" x14ac:dyDescent="0.25">
      <c r="A41" s="1" t="s">
        <v>49</v>
      </c>
      <c r="C41" s="1" t="s">
        <v>49</v>
      </c>
    </row>
    <row r="42" spans="1:3" x14ac:dyDescent="0.25">
      <c r="A42" s="1" t="s">
        <v>49</v>
      </c>
      <c r="C42" s="1" t="s">
        <v>49</v>
      </c>
    </row>
    <row r="43" spans="1:3" x14ac:dyDescent="0.25">
      <c r="A43" s="1" t="s">
        <v>48</v>
      </c>
      <c r="C43" s="1" t="s">
        <v>49</v>
      </c>
    </row>
    <row r="44" spans="1:3" x14ac:dyDescent="0.25">
      <c r="A44" s="1" t="s">
        <v>48</v>
      </c>
      <c r="C44" s="1" t="s">
        <v>49</v>
      </c>
    </row>
    <row r="45" spans="1:3" x14ac:dyDescent="0.25">
      <c r="A45" s="1" t="s">
        <v>0</v>
      </c>
      <c r="C45" s="1" t="s">
        <v>49</v>
      </c>
    </row>
    <row r="46" spans="1:3" x14ac:dyDescent="0.25">
      <c r="A46" s="1" t="s">
        <v>49</v>
      </c>
      <c r="C46" s="1" t="s">
        <v>49</v>
      </c>
    </row>
    <row r="47" spans="1:3" x14ac:dyDescent="0.25">
      <c r="A47" s="1" t="s">
        <v>48</v>
      </c>
      <c r="C47" s="1" t="s">
        <v>49</v>
      </c>
    </row>
    <row r="48" spans="1:3" x14ac:dyDescent="0.25">
      <c r="A48" s="1" t="s">
        <v>48</v>
      </c>
      <c r="C48" s="1" t="s">
        <v>49</v>
      </c>
    </row>
    <row r="49" spans="1:3" x14ac:dyDescent="0.25">
      <c r="A49" s="1" t="s">
        <v>49</v>
      </c>
      <c r="C49" s="1" t="s">
        <v>49</v>
      </c>
    </row>
    <row r="50" spans="1:3" x14ac:dyDescent="0.25">
      <c r="A50" s="1" t="s">
        <v>49</v>
      </c>
      <c r="C50" s="1" t="s">
        <v>49</v>
      </c>
    </row>
    <row r="51" spans="1:3" x14ac:dyDescent="0.25">
      <c r="A51" s="1" t="s">
        <v>50</v>
      </c>
      <c r="C51" s="1" t="s">
        <v>49</v>
      </c>
    </row>
    <row r="52" spans="1:3" x14ac:dyDescent="0.25">
      <c r="A52" s="1" t="s">
        <v>49</v>
      </c>
      <c r="C52" s="1" t="s">
        <v>49</v>
      </c>
    </row>
    <row r="53" spans="1:3" x14ac:dyDescent="0.25">
      <c r="A53" s="1" t="s">
        <v>50</v>
      </c>
      <c r="C53" s="1" t="s">
        <v>49</v>
      </c>
    </row>
    <row r="54" spans="1:3" x14ac:dyDescent="0.25">
      <c r="A54" s="1" t="s">
        <v>48</v>
      </c>
      <c r="C54" s="1" t="s">
        <v>49</v>
      </c>
    </row>
    <row r="55" spans="1:3" x14ac:dyDescent="0.25">
      <c r="A55" s="1" t="s">
        <v>49</v>
      </c>
      <c r="C55" s="1" t="s">
        <v>49</v>
      </c>
    </row>
    <row r="56" spans="1:3" x14ac:dyDescent="0.25">
      <c r="A56" s="1" t="s">
        <v>50</v>
      </c>
      <c r="C56" s="1" t="s">
        <v>49</v>
      </c>
    </row>
    <row r="57" spans="1:3" x14ac:dyDescent="0.25">
      <c r="A57" s="1" t="s">
        <v>49</v>
      </c>
      <c r="C57" s="1" t="s">
        <v>49</v>
      </c>
    </row>
    <row r="58" spans="1:3" x14ac:dyDescent="0.25">
      <c r="A58" s="1" t="s">
        <v>50</v>
      </c>
      <c r="C58" s="1" t="s">
        <v>49</v>
      </c>
    </row>
    <row r="59" spans="1:3" x14ac:dyDescent="0.25">
      <c r="A59" s="1" t="s">
        <v>49</v>
      </c>
      <c r="C59" s="1" t="s">
        <v>49</v>
      </c>
    </row>
    <row r="60" spans="1:3" x14ac:dyDescent="0.25">
      <c r="A60" s="1" t="s">
        <v>48</v>
      </c>
      <c r="C60" s="1" t="s">
        <v>49</v>
      </c>
    </row>
    <row r="61" spans="1:3" x14ac:dyDescent="0.25">
      <c r="A61" s="1" t="s">
        <v>49</v>
      </c>
      <c r="C61" s="1" t="s">
        <v>49</v>
      </c>
    </row>
    <row r="62" spans="1:3" x14ac:dyDescent="0.25">
      <c r="A62" s="1" t="s">
        <v>49</v>
      </c>
      <c r="C62" s="1" t="s">
        <v>49</v>
      </c>
    </row>
    <row r="63" spans="1:3" x14ac:dyDescent="0.25">
      <c r="A63" s="1" t="s">
        <v>48</v>
      </c>
      <c r="C63" s="1" t="s">
        <v>49</v>
      </c>
    </row>
    <row r="64" spans="1:3" x14ac:dyDescent="0.25">
      <c r="A64" s="1" t="s">
        <v>0</v>
      </c>
      <c r="C64" s="1" t="s">
        <v>49</v>
      </c>
    </row>
    <row r="65" spans="1:3" x14ac:dyDescent="0.25">
      <c r="A65" s="1" t="s">
        <v>49</v>
      </c>
      <c r="C65" s="1" t="s">
        <v>49</v>
      </c>
    </row>
    <row r="66" spans="1:3" x14ac:dyDescent="0.25">
      <c r="A66" s="1" t="s">
        <v>50</v>
      </c>
      <c r="C66" s="1" t="s">
        <v>49</v>
      </c>
    </row>
    <row r="67" spans="1:3" x14ac:dyDescent="0.25">
      <c r="A67" s="1" t="s">
        <v>49</v>
      </c>
      <c r="C67" s="1" t="s">
        <v>49</v>
      </c>
    </row>
    <row r="68" spans="1:3" x14ac:dyDescent="0.25">
      <c r="A68" s="1" t="s">
        <v>50</v>
      </c>
      <c r="C68" s="1" t="s">
        <v>49</v>
      </c>
    </row>
    <row r="69" spans="1:3" x14ac:dyDescent="0.25">
      <c r="A69" s="1" t="s">
        <v>50</v>
      </c>
      <c r="C69" s="1" t="s">
        <v>49</v>
      </c>
    </row>
    <row r="70" spans="1:3" x14ac:dyDescent="0.25">
      <c r="A70" s="1" t="s">
        <v>50</v>
      </c>
      <c r="C70" s="1" t="s">
        <v>49</v>
      </c>
    </row>
    <row r="71" spans="1:3" x14ac:dyDescent="0.25">
      <c r="A71" s="1" t="s">
        <v>50</v>
      </c>
      <c r="C71" s="1" t="s">
        <v>49</v>
      </c>
    </row>
    <row r="72" spans="1:3" x14ac:dyDescent="0.25">
      <c r="A72" s="1" t="s">
        <v>0</v>
      </c>
      <c r="C72" s="1" t="s">
        <v>49</v>
      </c>
    </row>
    <row r="73" spans="1:3" x14ac:dyDescent="0.25">
      <c r="A73" s="1" t="s">
        <v>0</v>
      </c>
      <c r="C73" s="1" t="s">
        <v>49</v>
      </c>
    </row>
    <row r="74" spans="1:3" x14ac:dyDescent="0.25">
      <c r="A74" s="1" t="s">
        <v>50</v>
      </c>
      <c r="C74" s="1" t="s">
        <v>49</v>
      </c>
    </row>
    <row r="75" spans="1:3" x14ac:dyDescent="0.25">
      <c r="A75" s="1" t="s">
        <v>49</v>
      </c>
      <c r="C75" s="1" t="s">
        <v>49</v>
      </c>
    </row>
    <row r="76" spans="1:3" x14ac:dyDescent="0.25">
      <c r="A76" s="1" t="s">
        <v>50</v>
      </c>
      <c r="C76" s="1" t="s">
        <v>49</v>
      </c>
    </row>
    <row r="77" spans="1:3" x14ac:dyDescent="0.25">
      <c r="A77" s="1" t="s">
        <v>49</v>
      </c>
      <c r="C77" s="1" t="s">
        <v>49</v>
      </c>
    </row>
    <row r="78" spans="1:3" x14ac:dyDescent="0.25">
      <c r="A78" s="1" t="s">
        <v>49</v>
      </c>
      <c r="C78" s="1" t="s">
        <v>49</v>
      </c>
    </row>
    <row r="79" spans="1:3" x14ac:dyDescent="0.25">
      <c r="A79" s="1" t="s">
        <v>49</v>
      </c>
      <c r="C79" s="1" t="s">
        <v>49</v>
      </c>
    </row>
    <row r="80" spans="1:3" x14ac:dyDescent="0.25">
      <c r="A80" s="1" t="s">
        <v>48</v>
      </c>
      <c r="C80" s="1" t="s">
        <v>49</v>
      </c>
    </row>
    <row r="81" spans="1:3" x14ac:dyDescent="0.25">
      <c r="A81" s="1" t="s">
        <v>50</v>
      </c>
      <c r="C81" s="1" t="s">
        <v>49</v>
      </c>
    </row>
    <row r="82" spans="1:3" x14ac:dyDescent="0.25">
      <c r="A82" s="1" t="s">
        <v>49</v>
      </c>
      <c r="C82" s="1" t="s">
        <v>49</v>
      </c>
    </row>
    <row r="83" spans="1:3" x14ac:dyDescent="0.25">
      <c r="A83" s="1" t="s">
        <v>49</v>
      </c>
      <c r="C83" s="1" t="s">
        <v>49</v>
      </c>
    </row>
    <row r="84" spans="1:3" x14ac:dyDescent="0.25">
      <c r="A84" s="1" t="s">
        <v>49</v>
      </c>
      <c r="C84" s="1" t="s">
        <v>49</v>
      </c>
    </row>
    <row r="85" spans="1:3" x14ac:dyDescent="0.25">
      <c r="A85" s="1" t="s">
        <v>49</v>
      </c>
      <c r="C85" s="1" t="s">
        <v>49</v>
      </c>
    </row>
    <row r="86" spans="1:3" x14ac:dyDescent="0.25">
      <c r="A86" s="1" t="s">
        <v>50</v>
      </c>
      <c r="C86" s="1" t="s">
        <v>49</v>
      </c>
    </row>
    <row r="87" spans="1:3" x14ac:dyDescent="0.25">
      <c r="A87" s="1" t="s">
        <v>0</v>
      </c>
      <c r="C87" s="1" t="s">
        <v>49</v>
      </c>
    </row>
    <row r="88" spans="1:3" x14ac:dyDescent="0.25">
      <c r="A88" s="1" t="s">
        <v>0</v>
      </c>
      <c r="C88" s="1" t="s">
        <v>49</v>
      </c>
    </row>
    <row r="89" spans="1:3" x14ac:dyDescent="0.25">
      <c r="A89" s="1" t="s">
        <v>49</v>
      </c>
      <c r="C89" s="1" t="s">
        <v>49</v>
      </c>
    </row>
    <row r="90" spans="1:3" x14ac:dyDescent="0.25">
      <c r="A90" s="1" t="s">
        <v>48</v>
      </c>
      <c r="C90" s="1" t="s">
        <v>49</v>
      </c>
    </row>
    <row r="91" spans="1:3" x14ac:dyDescent="0.25">
      <c r="A91" s="1" t="s">
        <v>48</v>
      </c>
      <c r="C91" s="1" t="s">
        <v>49</v>
      </c>
    </row>
    <row r="92" spans="1:3" x14ac:dyDescent="0.25">
      <c r="A92" s="1" t="s">
        <v>49</v>
      </c>
      <c r="C92" s="1" t="s">
        <v>49</v>
      </c>
    </row>
    <row r="93" spans="1:3" x14ac:dyDescent="0.25">
      <c r="A93" s="1" t="s">
        <v>50</v>
      </c>
      <c r="C93" s="1" t="s">
        <v>49</v>
      </c>
    </row>
    <row r="94" spans="1:3" x14ac:dyDescent="0.25">
      <c r="A94" s="1" t="s">
        <v>49</v>
      </c>
      <c r="C94" s="1" t="s">
        <v>49</v>
      </c>
    </row>
    <row r="95" spans="1:3" x14ac:dyDescent="0.25">
      <c r="A95" s="1" t="s">
        <v>48</v>
      </c>
      <c r="C95" s="1" t="s">
        <v>49</v>
      </c>
    </row>
    <row r="96" spans="1:3" x14ac:dyDescent="0.25">
      <c r="A96" s="1" t="s">
        <v>49</v>
      </c>
      <c r="C96" s="1" t="s">
        <v>49</v>
      </c>
    </row>
    <row r="97" spans="1:3" x14ac:dyDescent="0.25">
      <c r="A97" s="1" t="s">
        <v>48</v>
      </c>
      <c r="C97" s="1" t="s">
        <v>49</v>
      </c>
    </row>
    <row r="98" spans="1:3" x14ac:dyDescent="0.25">
      <c r="A98" s="1" t="s">
        <v>49</v>
      </c>
      <c r="C98" s="1" t="s">
        <v>49</v>
      </c>
    </row>
    <row r="99" spans="1:3" x14ac:dyDescent="0.25">
      <c r="A99" s="1" t="s">
        <v>48</v>
      </c>
      <c r="C99" s="1" t="s">
        <v>49</v>
      </c>
    </row>
    <row r="100" spans="1:3" x14ac:dyDescent="0.25">
      <c r="A100" s="1" t="s">
        <v>48</v>
      </c>
      <c r="C100" s="1" t="s">
        <v>49</v>
      </c>
    </row>
    <row r="101" spans="1:3" x14ac:dyDescent="0.25">
      <c r="A101" s="1" t="s">
        <v>49</v>
      </c>
      <c r="C101" s="1" t="s">
        <v>49</v>
      </c>
    </row>
    <row r="102" spans="1:3" x14ac:dyDescent="0.25">
      <c r="A102" s="1" t="s">
        <v>49</v>
      </c>
      <c r="C102" s="1" t="s">
        <v>49</v>
      </c>
    </row>
    <row r="103" spans="1:3" x14ac:dyDescent="0.25">
      <c r="A103" s="1" t="s">
        <v>49</v>
      </c>
      <c r="C103" s="1" t="s">
        <v>49</v>
      </c>
    </row>
    <row r="104" spans="1:3" x14ac:dyDescent="0.25">
      <c r="A104" s="1" t="s">
        <v>48</v>
      </c>
      <c r="C104" s="1" t="s">
        <v>49</v>
      </c>
    </row>
    <row r="105" spans="1:3" x14ac:dyDescent="0.25">
      <c r="A105" s="1" t="s">
        <v>49</v>
      </c>
      <c r="C105" s="1" t="s">
        <v>49</v>
      </c>
    </row>
    <row r="106" spans="1:3" x14ac:dyDescent="0.25">
      <c r="A106" s="1" t="s">
        <v>50</v>
      </c>
      <c r="C106" s="1" t="s">
        <v>49</v>
      </c>
    </row>
    <row r="107" spans="1:3" x14ac:dyDescent="0.25">
      <c r="A107" s="1" t="s">
        <v>49</v>
      </c>
      <c r="C107" s="1" t="s">
        <v>49</v>
      </c>
    </row>
    <row r="108" spans="1:3" x14ac:dyDescent="0.25">
      <c r="A108" s="1" t="s">
        <v>49</v>
      </c>
      <c r="C108" s="1" t="s">
        <v>49</v>
      </c>
    </row>
    <row r="109" spans="1:3" x14ac:dyDescent="0.25">
      <c r="A109" s="1" t="s">
        <v>50</v>
      </c>
      <c r="C109" s="1" t="s">
        <v>49</v>
      </c>
    </row>
    <row r="110" spans="1:3" x14ac:dyDescent="0.25">
      <c r="A110" s="1" t="s">
        <v>49</v>
      </c>
      <c r="C110" s="1" t="s">
        <v>49</v>
      </c>
    </row>
    <row r="111" spans="1:3" x14ac:dyDescent="0.25">
      <c r="A111" s="1" t="s">
        <v>0</v>
      </c>
      <c r="C111" s="1" t="s">
        <v>49</v>
      </c>
    </row>
    <row r="112" spans="1:3" x14ac:dyDescent="0.25">
      <c r="A112" s="1" t="s">
        <v>48</v>
      </c>
      <c r="C112" s="1" t="s">
        <v>49</v>
      </c>
    </row>
    <row r="113" spans="1:3" x14ac:dyDescent="0.25">
      <c r="A113" s="1" t="s">
        <v>50</v>
      </c>
      <c r="C113" s="1" t="s">
        <v>49</v>
      </c>
    </row>
    <row r="114" spans="1:3" x14ac:dyDescent="0.25">
      <c r="A114" s="1" t="s">
        <v>50</v>
      </c>
      <c r="C114" s="1" t="s">
        <v>49</v>
      </c>
    </row>
    <row r="115" spans="1:3" x14ac:dyDescent="0.25">
      <c r="A115" s="1" t="s">
        <v>48</v>
      </c>
      <c r="C115" s="1" t="s">
        <v>49</v>
      </c>
    </row>
    <row r="116" spans="1:3" x14ac:dyDescent="0.25">
      <c r="A116" s="1" t="s">
        <v>49</v>
      </c>
      <c r="C116" s="1" t="s">
        <v>49</v>
      </c>
    </row>
    <row r="117" spans="1:3" x14ac:dyDescent="0.25">
      <c r="A117" s="1" t="s">
        <v>50</v>
      </c>
      <c r="C117" s="1" t="s">
        <v>49</v>
      </c>
    </row>
    <row r="118" spans="1:3" x14ac:dyDescent="0.25">
      <c r="A118" s="1" t="s">
        <v>49</v>
      </c>
      <c r="C118" s="1" t="s">
        <v>49</v>
      </c>
    </row>
    <row r="119" spans="1:3" x14ac:dyDescent="0.25">
      <c r="A119" s="1" t="s">
        <v>48</v>
      </c>
      <c r="C119" s="1" t="s">
        <v>49</v>
      </c>
    </row>
    <row r="120" spans="1:3" x14ac:dyDescent="0.25">
      <c r="A120" s="1" t="s">
        <v>0</v>
      </c>
      <c r="C120" s="1" t="s">
        <v>49</v>
      </c>
    </row>
    <row r="121" spans="1:3" x14ac:dyDescent="0.25">
      <c r="A121" s="1" t="s">
        <v>0</v>
      </c>
      <c r="C121" s="1" t="s">
        <v>49</v>
      </c>
    </row>
    <row r="122" spans="1:3" x14ac:dyDescent="0.25">
      <c r="A122" s="1" t="s">
        <v>49</v>
      </c>
      <c r="C122" s="1" t="s">
        <v>49</v>
      </c>
    </row>
    <row r="123" spans="1:3" x14ac:dyDescent="0.25">
      <c r="A123" s="1" t="s">
        <v>48</v>
      </c>
      <c r="C123" s="1" t="s">
        <v>49</v>
      </c>
    </row>
    <row r="124" spans="1:3" x14ac:dyDescent="0.25">
      <c r="A124" s="1" t="s">
        <v>48</v>
      </c>
      <c r="C124" s="1" t="s">
        <v>49</v>
      </c>
    </row>
    <row r="125" spans="1:3" x14ac:dyDescent="0.25">
      <c r="A125" s="1" t="s">
        <v>49</v>
      </c>
      <c r="C125" s="1" t="s">
        <v>49</v>
      </c>
    </row>
    <row r="126" spans="1:3" x14ac:dyDescent="0.25">
      <c r="A126" s="1" t="s">
        <v>49</v>
      </c>
      <c r="C126" s="1" t="s">
        <v>49</v>
      </c>
    </row>
    <row r="127" spans="1:3" x14ac:dyDescent="0.25">
      <c r="A127" s="1" t="s">
        <v>49</v>
      </c>
      <c r="C127" s="1" t="s">
        <v>49</v>
      </c>
    </row>
    <row r="128" spans="1:3" x14ac:dyDescent="0.25">
      <c r="A128" s="1" t="s">
        <v>50</v>
      </c>
      <c r="C128" s="1" t="s">
        <v>49</v>
      </c>
    </row>
    <row r="129" spans="1:3" x14ac:dyDescent="0.25">
      <c r="A129" s="1" t="s">
        <v>48</v>
      </c>
      <c r="C129" s="1" t="s">
        <v>49</v>
      </c>
    </row>
    <row r="130" spans="1:3" x14ac:dyDescent="0.25">
      <c r="A130" s="1" t="s">
        <v>50</v>
      </c>
      <c r="C130" s="1" t="s">
        <v>49</v>
      </c>
    </row>
    <row r="131" spans="1:3" x14ac:dyDescent="0.25">
      <c r="A131" s="1" t="s">
        <v>49</v>
      </c>
      <c r="C131" s="1" t="s">
        <v>49</v>
      </c>
    </row>
    <row r="132" spans="1:3" x14ac:dyDescent="0.25">
      <c r="A132" s="1" t="s">
        <v>50</v>
      </c>
      <c r="C132" s="1" t="s">
        <v>49</v>
      </c>
    </row>
    <row r="133" spans="1:3" x14ac:dyDescent="0.25">
      <c r="A133" s="1" t="s">
        <v>49</v>
      </c>
      <c r="C133" s="1" t="s">
        <v>49</v>
      </c>
    </row>
    <row r="134" spans="1:3" x14ac:dyDescent="0.25">
      <c r="A134" s="1" t="s">
        <v>0</v>
      </c>
      <c r="C134" s="1" t="s">
        <v>49</v>
      </c>
    </row>
    <row r="135" spans="1:3" x14ac:dyDescent="0.25">
      <c r="A135" s="1" t="s">
        <v>50</v>
      </c>
      <c r="C135" s="1" t="s">
        <v>49</v>
      </c>
    </row>
    <row r="136" spans="1:3" x14ac:dyDescent="0.25">
      <c r="A136" s="1" t="s">
        <v>49</v>
      </c>
      <c r="C136" s="1" t="s">
        <v>49</v>
      </c>
    </row>
    <row r="137" spans="1:3" x14ac:dyDescent="0.25">
      <c r="A137" s="1" t="s">
        <v>50</v>
      </c>
      <c r="C137" s="1" t="s">
        <v>49</v>
      </c>
    </row>
    <row r="138" spans="1:3" x14ac:dyDescent="0.25">
      <c r="A138" s="1" t="s">
        <v>50</v>
      </c>
      <c r="C138" s="1" t="s">
        <v>49</v>
      </c>
    </row>
    <row r="139" spans="1:3" x14ac:dyDescent="0.25">
      <c r="A139" s="1" t="s">
        <v>49</v>
      </c>
      <c r="C139" s="1" t="s">
        <v>49</v>
      </c>
    </row>
    <row r="140" spans="1:3" x14ac:dyDescent="0.25">
      <c r="A140" s="1" t="s">
        <v>0</v>
      </c>
      <c r="C140" s="1" t="s">
        <v>49</v>
      </c>
    </row>
    <row r="141" spans="1:3" x14ac:dyDescent="0.25">
      <c r="A141" s="1" t="s">
        <v>49</v>
      </c>
      <c r="C141" s="1" t="s">
        <v>49</v>
      </c>
    </row>
    <row r="142" spans="1:3" x14ac:dyDescent="0.25">
      <c r="A142" s="1" t="s">
        <v>49</v>
      </c>
      <c r="C142" s="1" t="s">
        <v>49</v>
      </c>
    </row>
    <row r="143" spans="1:3" x14ac:dyDescent="0.25">
      <c r="A143" s="1" t="s">
        <v>49</v>
      </c>
      <c r="C143" s="1" t="s">
        <v>49</v>
      </c>
    </row>
    <row r="144" spans="1:3" x14ac:dyDescent="0.25">
      <c r="A144" s="1" t="s">
        <v>49</v>
      </c>
      <c r="C144" s="1" t="s">
        <v>49</v>
      </c>
    </row>
    <row r="145" spans="1:3" x14ac:dyDescent="0.25">
      <c r="A145" s="1" t="s">
        <v>49</v>
      </c>
      <c r="C145" s="1" t="s">
        <v>49</v>
      </c>
    </row>
    <row r="146" spans="1:3" x14ac:dyDescent="0.25">
      <c r="A146" s="1" t="s">
        <v>48</v>
      </c>
      <c r="C146" s="1" t="s">
        <v>49</v>
      </c>
    </row>
    <row r="147" spans="1:3" x14ac:dyDescent="0.25">
      <c r="A147" s="1" t="s">
        <v>49</v>
      </c>
      <c r="C147" s="1" t="s">
        <v>50</v>
      </c>
    </row>
    <row r="148" spans="1:3" x14ac:dyDescent="0.25">
      <c r="A148" s="1" t="s">
        <v>49</v>
      </c>
      <c r="C148" s="1" t="s">
        <v>50</v>
      </c>
    </row>
    <row r="149" spans="1:3" x14ac:dyDescent="0.25">
      <c r="A149" s="1" t="s">
        <v>48</v>
      </c>
      <c r="C149" s="1" t="s">
        <v>50</v>
      </c>
    </row>
    <row r="150" spans="1:3" x14ac:dyDescent="0.25">
      <c r="A150" s="1" t="s">
        <v>0</v>
      </c>
      <c r="C150" s="1" t="s">
        <v>50</v>
      </c>
    </row>
    <row r="151" spans="1:3" x14ac:dyDescent="0.25">
      <c r="A151" s="1" t="s">
        <v>48</v>
      </c>
      <c r="C151" s="1" t="s">
        <v>50</v>
      </c>
    </row>
    <row r="152" spans="1:3" x14ac:dyDescent="0.25">
      <c r="A152" s="1" t="s">
        <v>49</v>
      </c>
      <c r="C152" s="1" t="s">
        <v>50</v>
      </c>
    </row>
    <row r="153" spans="1:3" x14ac:dyDescent="0.25">
      <c r="A153" s="1" t="s">
        <v>0</v>
      </c>
      <c r="C153" s="1" t="s">
        <v>50</v>
      </c>
    </row>
    <row r="154" spans="1:3" x14ac:dyDescent="0.25">
      <c r="A154" s="1" t="s">
        <v>49</v>
      </c>
      <c r="C154" s="1" t="s">
        <v>50</v>
      </c>
    </row>
    <row r="155" spans="1:3" x14ac:dyDescent="0.25">
      <c r="A155" s="1" t="s">
        <v>49</v>
      </c>
      <c r="C155" s="1" t="s">
        <v>50</v>
      </c>
    </row>
    <row r="156" spans="1:3" x14ac:dyDescent="0.25">
      <c r="A156" s="1" t="s">
        <v>48</v>
      </c>
      <c r="C156" s="1" t="s">
        <v>50</v>
      </c>
    </row>
    <row r="157" spans="1:3" x14ac:dyDescent="0.25">
      <c r="A157" s="1" t="s">
        <v>48</v>
      </c>
      <c r="C157" s="1" t="s">
        <v>50</v>
      </c>
    </row>
    <row r="158" spans="1:3" x14ac:dyDescent="0.25">
      <c r="A158" s="1" t="s">
        <v>49</v>
      </c>
      <c r="C158" s="1" t="s">
        <v>50</v>
      </c>
    </row>
    <row r="159" spans="1:3" x14ac:dyDescent="0.25">
      <c r="A159" s="1" t="s">
        <v>49</v>
      </c>
      <c r="C159" s="1" t="s">
        <v>50</v>
      </c>
    </row>
    <row r="160" spans="1:3" x14ac:dyDescent="0.25">
      <c r="A160" s="1" t="s">
        <v>49</v>
      </c>
      <c r="C160" s="1" t="s">
        <v>50</v>
      </c>
    </row>
    <row r="161" spans="1:3" x14ac:dyDescent="0.25">
      <c r="A161" s="1" t="s">
        <v>0</v>
      </c>
      <c r="C161" s="1" t="s">
        <v>50</v>
      </c>
    </row>
    <row r="162" spans="1:3" x14ac:dyDescent="0.25">
      <c r="A162" s="1" t="s">
        <v>0</v>
      </c>
      <c r="C162" s="1" t="s">
        <v>50</v>
      </c>
    </row>
    <row r="163" spans="1:3" x14ac:dyDescent="0.25">
      <c r="A163" s="1" t="s">
        <v>48</v>
      </c>
      <c r="C163" s="1" t="s">
        <v>50</v>
      </c>
    </row>
    <row r="164" spans="1:3" x14ac:dyDescent="0.25">
      <c r="A164" s="1" t="s">
        <v>50</v>
      </c>
      <c r="C164" s="1" t="s">
        <v>50</v>
      </c>
    </row>
    <row r="165" spans="1:3" x14ac:dyDescent="0.25">
      <c r="A165" s="1" t="s">
        <v>49</v>
      </c>
      <c r="C165" s="1" t="s">
        <v>50</v>
      </c>
    </row>
    <row r="166" spans="1:3" x14ac:dyDescent="0.25">
      <c r="A166" s="1" t="s">
        <v>50</v>
      </c>
      <c r="C166" s="1" t="s">
        <v>50</v>
      </c>
    </row>
    <row r="167" spans="1:3" x14ac:dyDescent="0.25">
      <c r="A167" s="1" t="s">
        <v>0</v>
      </c>
      <c r="C167" s="1" t="s">
        <v>50</v>
      </c>
    </row>
    <row r="168" spans="1:3" x14ac:dyDescent="0.25">
      <c r="A168" s="1" t="s">
        <v>48</v>
      </c>
      <c r="C168" s="1" t="s">
        <v>50</v>
      </c>
    </row>
    <row r="169" spans="1:3" x14ac:dyDescent="0.25">
      <c r="A169" s="1" t="s">
        <v>49</v>
      </c>
      <c r="C169" s="1" t="s">
        <v>50</v>
      </c>
    </row>
    <row r="170" spans="1:3" x14ac:dyDescent="0.25">
      <c r="A170" s="1" t="s">
        <v>48</v>
      </c>
      <c r="C170" s="1" t="s">
        <v>50</v>
      </c>
    </row>
    <row r="171" spans="1:3" x14ac:dyDescent="0.25">
      <c r="A171" s="1" t="s">
        <v>48</v>
      </c>
      <c r="C171" s="1" t="s">
        <v>50</v>
      </c>
    </row>
    <row r="172" spans="1:3" x14ac:dyDescent="0.25">
      <c r="A172" s="1" t="s">
        <v>49</v>
      </c>
      <c r="C172" s="1" t="s">
        <v>50</v>
      </c>
    </row>
    <row r="173" spans="1:3" x14ac:dyDescent="0.25">
      <c r="A173" s="1" t="s">
        <v>50</v>
      </c>
      <c r="C173" s="1" t="s">
        <v>50</v>
      </c>
    </row>
    <row r="174" spans="1:3" x14ac:dyDescent="0.25">
      <c r="A174" s="1" t="s">
        <v>49</v>
      </c>
      <c r="C174" s="1" t="s">
        <v>50</v>
      </c>
    </row>
    <row r="175" spans="1:3" x14ac:dyDescent="0.25">
      <c r="A175" s="1" t="s">
        <v>48</v>
      </c>
      <c r="C175" s="1" t="s">
        <v>50</v>
      </c>
    </row>
    <row r="176" spans="1:3" x14ac:dyDescent="0.25">
      <c r="A176" s="1" t="s">
        <v>49</v>
      </c>
      <c r="C176" s="1" t="s">
        <v>50</v>
      </c>
    </row>
    <row r="177" spans="1:3" x14ac:dyDescent="0.25">
      <c r="A177" s="1" t="s">
        <v>49</v>
      </c>
      <c r="C177" s="1" t="s">
        <v>50</v>
      </c>
    </row>
    <row r="178" spans="1:3" x14ac:dyDescent="0.25">
      <c r="A178" s="1" t="s">
        <v>49</v>
      </c>
      <c r="C178" s="1" t="s">
        <v>50</v>
      </c>
    </row>
    <row r="179" spans="1:3" x14ac:dyDescent="0.25">
      <c r="A179" s="1" t="s">
        <v>48</v>
      </c>
      <c r="C179" s="1" t="s">
        <v>50</v>
      </c>
    </row>
    <row r="180" spans="1:3" x14ac:dyDescent="0.25">
      <c r="A180" s="1" t="s">
        <v>49</v>
      </c>
      <c r="C180" s="1" t="s">
        <v>50</v>
      </c>
    </row>
    <row r="181" spans="1:3" x14ac:dyDescent="0.25">
      <c r="A181" s="1" t="s">
        <v>48</v>
      </c>
      <c r="C181" s="1" t="s">
        <v>50</v>
      </c>
    </row>
    <row r="182" spans="1:3" x14ac:dyDescent="0.25">
      <c r="A182" s="1" t="s">
        <v>49</v>
      </c>
      <c r="C182" s="1" t="s">
        <v>50</v>
      </c>
    </row>
    <row r="183" spans="1:3" x14ac:dyDescent="0.25">
      <c r="A183" s="1" t="s">
        <v>49</v>
      </c>
      <c r="C183" s="1" t="s">
        <v>50</v>
      </c>
    </row>
    <row r="184" spans="1:3" x14ac:dyDescent="0.25">
      <c r="A184" s="1" t="s">
        <v>49</v>
      </c>
      <c r="C184" s="1" t="s">
        <v>50</v>
      </c>
    </row>
    <row r="185" spans="1:3" x14ac:dyDescent="0.25">
      <c r="A185" s="1" t="s">
        <v>49</v>
      </c>
      <c r="C185" s="1" t="s">
        <v>50</v>
      </c>
    </row>
    <row r="186" spans="1:3" x14ac:dyDescent="0.25">
      <c r="A186" s="1" t="s">
        <v>50</v>
      </c>
      <c r="C186" s="1" t="s">
        <v>50</v>
      </c>
    </row>
    <row r="187" spans="1:3" x14ac:dyDescent="0.25">
      <c r="A187" s="1" t="s">
        <v>49</v>
      </c>
      <c r="C187" s="1" t="s">
        <v>50</v>
      </c>
    </row>
    <row r="188" spans="1:3" x14ac:dyDescent="0.25">
      <c r="A188" s="1" t="s">
        <v>49</v>
      </c>
      <c r="C188" s="1" t="s">
        <v>50</v>
      </c>
    </row>
    <row r="189" spans="1:3" x14ac:dyDescent="0.25">
      <c r="A189" s="1" t="s">
        <v>49</v>
      </c>
      <c r="C189" s="1" t="s">
        <v>50</v>
      </c>
    </row>
    <row r="190" spans="1:3" x14ac:dyDescent="0.25">
      <c r="A190" s="1" t="s">
        <v>49</v>
      </c>
      <c r="C190" s="1" t="s">
        <v>50</v>
      </c>
    </row>
    <row r="191" spans="1:3" x14ac:dyDescent="0.25">
      <c r="A191" s="1" t="s">
        <v>50</v>
      </c>
      <c r="C191" s="1" t="s">
        <v>50</v>
      </c>
    </row>
    <row r="192" spans="1:3" x14ac:dyDescent="0.25">
      <c r="A192" s="1" t="s">
        <v>0</v>
      </c>
      <c r="C192" s="1" t="s">
        <v>50</v>
      </c>
    </row>
    <row r="193" spans="1:3" x14ac:dyDescent="0.25">
      <c r="A193" s="1" t="s">
        <v>50</v>
      </c>
      <c r="C193" s="1" t="s">
        <v>50</v>
      </c>
    </row>
    <row r="194" spans="1:3" x14ac:dyDescent="0.25">
      <c r="A194" s="1" t="s">
        <v>49</v>
      </c>
      <c r="C194" s="1" t="s">
        <v>50</v>
      </c>
    </row>
    <row r="195" spans="1:3" x14ac:dyDescent="0.25">
      <c r="A195" s="1" t="s">
        <v>50</v>
      </c>
      <c r="C195" s="1" t="s">
        <v>50</v>
      </c>
    </row>
    <row r="196" spans="1:3" x14ac:dyDescent="0.25">
      <c r="A196" s="1" t="s">
        <v>50</v>
      </c>
      <c r="C196" s="1" t="s">
        <v>50</v>
      </c>
    </row>
    <row r="197" spans="1:3" x14ac:dyDescent="0.25">
      <c r="A197" s="1" t="s">
        <v>49</v>
      </c>
      <c r="C197" s="1" t="s">
        <v>50</v>
      </c>
    </row>
    <row r="198" spans="1:3" x14ac:dyDescent="0.25">
      <c r="A198" s="1" t="s">
        <v>49</v>
      </c>
      <c r="C198" s="1" t="s">
        <v>50</v>
      </c>
    </row>
    <row r="199" spans="1:3" x14ac:dyDescent="0.25">
      <c r="A199" s="1" t="s">
        <v>49</v>
      </c>
      <c r="C199" s="1" t="s">
        <v>50</v>
      </c>
    </row>
    <row r="200" spans="1:3" x14ac:dyDescent="0.25">
      <c r="A200" s="1" t="s">
        <v>50</v>
      </c>
      <c r="C200" s="1" t="s">
        <v>50</v>
      </c>
    </row>
    <row r="201" spans="1:3" x14ac:dyDescent="0.25">
      <c r="A201" s="1" t="s">
        <v>48</v>
      </c>
      <c r="C201" s="1" t="s">
        <v>50</v>
      </c>
    </row>
    <row r="202" spans="1:3" x14ac:dyDescent="0.25">
      <c r="A202" s="1" t="s">
        <v>49</v>
      </c>
      <c r="C202" s="1" t="s">
        <v>50</v>
      </c>
    </row>
    <row r="203" spans="1:3" x14ac:dyDescent="0.25">
      <c r="A203" s="1" t="s">
        <v>49</v>
      </c>
      <c r="C203" s="1" t="s">
        <v>50</v>
      </c>
    </row>
    <row r="204" spans="1:3" x14ac:dyDescent="0.25">
      <c r="A204" s="1" t="s">
        <v>49</v>
      </c>
      <c r="C204" s="1" t="s">
        <v>50</v>
      </c>
    </row>
    <row r="205" spans="1:3" x14ac:dyDescent="0.25">
      <c r="A205" s="1" t="s">
        <v>49</v>
      </c>
      <c r="C205" s="1" t="s">
        <v>50</v>
      </c>
    </row>
    <row r="206" spans="1:3" x14ac:dyDescent="0.25">
      <c r="A206" s="1" t="s">
        <v>0</v>
      </c>
      <c r="C206" s="1" t="s">
        <v>50</v>
      </c>
    </row>
    <row r="207" spans="1:3" x14ac:dyDescent="0.25">
      <c r="A207" s="1" t="s">
        <v>48</v>
      </c>
      <c r="C207" s="1" t="s">
        <v>50</v>
      </c>
    </row>
    <row r="208" spans="1:3" x14ac:dyDescent="0.25">
      <c r="A208" s="1" t="s">
        <v>49</v>
      </c>
      <c r="C208" s="1" t="s">
        <v>50</v>
      </c>
    </row>
    <row r="209" spans="1:3" x14ac:dyDescent="0.25">
      <c r="A209" s="1" t="s">
        <v>49</v>
      </c>
      <c r="C209" s="1" t="s">
        <v>48</v>
      </c>
    </row>
    <row r="210" spans="1:3" x14ac:dyDescent="0.25">
      <c r="A210" s="1" t="s">
        <v>49</v>
      </c>
      <c r="C210" s="1" t="s">
        <v>48</v>
      </c>
    </row>
    <row r="211" spans="1:3" x14ac:dyDescent="0.25">
      <c r="A211" s="1" t="s">
        <v>0</v>
      </c>
      <c r="C211" s="1" t="s">
        <v>48</v>
      </c>
    </row>
    <row r="212" spans="1:3" x14ac:dyDescent="0.25">
      <c r="A212" s="1" t="s">
        <v>48</v>
      </c>
      <c r="C212" s="1" t="s">
        <v>48</v>
      </c>
    </row>
    <row r="213" spans="1:3" x14ac:dyDescent="0.25">
      <c r="A213" s="1" t="s">
        <v>49</v>
      </c>
      <c r="C213" s="1" t="s">
        <v>48</v>
      </c>
    </row>
    <row r="214" spans="1:3" x14ac:dyDescent="0.25">
      <c r="A214" s="1" t="s">
        <v>48</v>
      </c>
      <c r="C214" s="1" t="s">
        <v>48</v>
      </c>
    </row>
    <row r="215" spans="1:3" x14ac:dyDescent="0.25">
      <c r="A215" s="1" t="s">
        <v>48</v>
      </c>
      <c r="C215" s="1" t="s">
        <v>48</v>
      </c>
    </row>
    <row r="216" spans="1:3" x14ac:dyDescent="0.25">
      <c r="A216" s="1" t="s">
        <v>50</v>
      </c>
      <c r="C216" s="1" t="s">
        <v>48</v>
      </c>
    </row>
    <row r="217" spans="1:3" x14ac:dyDescent="0.25">
      <c r="A217" s="1" t="s">
        <v>50</v>
      </c>
      <c r="C217" s="1" t="s">
        <v>48</v>
      </c>
    </row>
    <row r="218" spans="1:3" x14ac:dyDescent="0.25">
      <c r="A218" s="1" t="s">
        <v>49</v>
      </c>
      <c r="C218" s="1" t="s">
        <v>48</v>
      </c>
    </row>
    <row r="219" spans="1:3" x14ac:dyDescent="0.25">
      <c r="A219" s="1" t="s">
        <v>50</v>
      </c>
      <c r="C219" s="1" t="s">
        <v>48</v>
      </c>
    </row>
    <row r="220" spans="1:3" x14ac:dyDescent="0.25">
      <c r="A220" s="1" t="s">
        <v>48</v>
      </c>
      <c r="C220" s="1" t="s">
        <v>48</v>
      </c>
    </row>
    <row r="221" spans="1:3" x14ac:dyDescent="0.25">
      <c r="A221" s="1" t="s">
        <v>50</v>
      </c>
      <c r="C221" s="1" t="s">
        <v>48</v>
      </c>
    </row>
    <row r="222" spans="1:3" x14ac:dyDescent="0.25">
      <c r="A222" s="1" t="s">
        <v>50</v>
      </c>
      <c r="C222" s="1" t="s">
        <v>48</v>
      </c>
    </row>
    <row r="223" spans="1:3" x14ac:dyDescent="0.25">
      <c r="A223" s="1" t="s">
        <v>48</v>
      </c>
      <c r="C223" s="1" t="s">
        <v>48</v>
      </c>
    </row>
    <row r="224" spans="1:3" x14ac:dyDescent="0.25">
      <c r="A224" s="1" t="s">
        <v>48</v>
      </c>
      <c r="C224" s="1" t="s">
        <v>48</v>
      </c>
    </row>
    <row r="225" spans="1:3" x14ac:dyDescent="0.25">
      <c r="A225" s="1" t="s">
        <v>49</v>
      </c>
      <c r="C225" s="1" t="s">
        <v>48</v>
      </c>
    </row>
    <row r="226" spans="1:3" x14ac:dyDescent="0.25">
      <c r="A226" s="1" t="s">
        <v>48</v>
      </c>
      <c r="C226" s="1" t="s">
        <v>48</v>
      </c>
    </row>
    <row r="227" spans="1:3" x14ac:dyDescent="0.25">
      <c r="A227" s="1" t="s">
        <v>48</v>
      </c>
      <c r="C227" s="1" t="s">
        <v>48</v>
      </c>
    </row>
    <row r="228" spans="1:3" x14ac:dyDescent="0.25">
      <c r="A228" s="1" t="s">
        <v>50</v>
      </c>
      <c r="C228" s="1" t="s">
        <v>48</v>
      </c>
    </row>
    <row r="229" spans="1:3" x14ac:dyDescent="0.25">
      <c r="A229" s="1" t="s">
        <v>0</v>
      </c>
      <c r="C229" s="1" t="s">
        <v>48</v>
      </c>
    </row>
    <row r="230" spans="1:3" x14ac:dyDescent="0.25">
      <c r="A230" s="1" t="s">
        <v>50</v>
      </c>
      <c r="C230" s="1" t="s">
        <v>48</v>
      </c>
    </row>
    <row r="231" spans="1:3" x14ac:dyDescent="0.25">
      <c r="A231" s="1" t="s">
        <v>48</v>
      </c>
      <c r="C231" s="1" t="s">
        <v>48</v>
      </c>
    </row>
    <row r="232" spans="1:3" x14ac:dyDescent="0.25">
      <c r="A232" s="1" t="s">
        <v>49</v>
      </c>
      <c r="C232" s="1" t="s">
        <v>48</v>
      </c>
    </row>
    <row r="233" spans="1:3" x14ac:dyDescent="0.25">
      <c r="A233" s="1" t="s">
        <v>49</v>
      </c>
      <c r="C233" s="1" t="s">
        <v>48</v>
      </c>
    </row>
    <row r="234" spans="1:3" x14ac:dyDescent="0.25">
      <c r="A234" s="1" t="s">
        <v>50</v>
      </c>
      <c r="C234" s="1" t="s">
        <v>48</v>
      </c>
    </row>
    <row r="235" spans="1:3" x14ac:dyDescent="0.25">
      <c r="A235" s="1" t="s">
        <v>49</v>
      </c>
      <c r="C235" s="1" t="s">
        <v>48</v>
      </c>
    </row>
    <row r="236" spans="1:3" x14ac:dyDescent="0.25">
      <c r="A236" s="1" t="s">
        <v>50</v>
      </c>
      <c r="C236" s="1" t="s">
        <v>48</v>
      </c>
    </row>
    <row r="237" spans="1:3" x14ac:dyDescent="0.25">
      <c r="A237" s="1" t="s">
        <v>49</v>
      </c>
      <c r="C237" s="1" t="s">
        <v>48</v>
      </c>
    </row>
    <row r="238" spans="1:3" x14ac:dyDescent="0.25">
      <c r="A238" s="1" t="s">
        <v>48</v>
      </c>
      <c r="C238" s="1" t="s">
        <v>48</v>
      </c>
    </row>
    <row r="239" spans="1:3" x14ac:dyDescent="0.25">
      <c r="A239" s="1" t="s">
        <v>49</v>
      </c>
      <c r="C239" s="1" t="s">
        <v>48</v>
      </c>
    </row>
    <row r="240" spans="1:3" x14ac:dyDescent="0.25">
      <c r="A240" s="1" t="s">
        <v>50</v>
      </c>
      <c r="C240" s="1" t="s">
        <v>48</v>
      </c>
    </row>
    <row r="241" spans="1:3" x14ac:dyDescent="0.25">
      <c r="A241" s="1" t="s">
        <v>0</v>
      </c>
      <c r="C241" s="1" t="s">
        <v>48</v>
      </c>
    </row>
    <row r="242" spans="1:3" x14ac:dyDescent="0.25">
      <c r="A242" s="1" t="s">
        <v>48</v>
      </c>
      <c r="C242" s="1" t="s">
        <v>48</v>
      </c>
    </row>
    <row r="243" spans="1:3" x14ac:dyDescent="0.25">
      <c r="A243" s="1" t="s">
        <v>48</v>
      </c>
      <c r="C243" s="1" t="s">
        <v>48</v>
      </c>
    </row>
    <row r="244" spans="1:3" x14ac:dyDescent="0.25">
      <c r="A244" s="1" t="s">
        <v>49</v>
      </c>
      <c r="C244" s="1" t="s">
        <v>48</v>
      </c>
    </row>
    <row r="245" spans="1:3" x14ac:dyDescent="0.25">
      <c r="A245" s="1" t="s">
        <v>49</v>
      </c>
      <c r="C245" s="1" t="s">
        <v>48</v>
      </c>
    </row>
    <row r="246" spans="1:3" x14ac:dyDescent="0.25">
      <c r="A246" s="1" t="s">
        <v>49</v>
      </c>
      <c r="C246" s="1" t="s">
        <v>48</v>
      </c>
    </row>
    <row r="247" spans="1:3" x14ac:dyDescent="0.25">
      <c r="A247" s="1" t="s">
        <v>49</v>
      </c>
      <c r="C247" s="1" t="s">
        <v>48</v>
      </c>
    </row>
    <row r="248" spans="1:3" x14ac:dyDescent="0.25">
      <c r="A248" s="1" t="s">
        <v>48</v>
      </c>
      <c r="C248" s="1" t="s">
        <v>48</v>
      </c>
    </row>
    <row r="249" spans="1:3" x14ac:dyDescent="0.25">
      <c r="A249" s="1" t="s">
        <v>49</v>
      </c>
      <c r="C249" s="1" t="s">
        <v>48</v>
      </c>
    </row>
    <row r="250" spans="1:3" x14ac:dyDescent="0.25">
      <c r="A250" s="1" t="s">
        <v>49</v>
      </c>
      <c r="C250" s="1" t="s">
        <v>48</v>
      </c>
    </row>
    <row r="251" spans="1:3" x14ac:dyDescent="0.25">
      <c r="A251" s="1" t="s">
        <v>49</v>
      </c>
      <c r="C251" s="1" t="s">
        <v>48</v>
      </c>
    </row>
    <row r="252" spans="1:3" x14ac:dyDescent="0.25">
      <c r="A252" s="1" t="s">
        <v>49</v>
      </c>
      <c r="C252" s="1" t="s">
        <v>48</v>
      </c>
    </row>
    <row r="253" spans="1:3" x14ac:dyDescent="0.25">
      <c r="A253" s="1" t="s">
        <v>0</v>
      </c>
      <c r="C253" s="1" t="s">
        <v>48</v>
      </c>
    </row>
    <row r="254" spans="1:3" x14ac:dyDescent="0.25">
      <c r="A254" s="1" t="s">
        <v>50</v>
      </c>
      <c r="C254" s="1" t="s">
        <v>48</v>
      </c>
    </row>
    <row r="255" spans="1:3" x14ac:dyDescent="0.25">
      <c r="A255" s="1" t="s">
        <v>50</v>
      </c>
      <c r="C255" s="1" t="s">
        <v>48</v>
      </c>
    </row>
    <row r="256" spans="1:3" x14ac:dyDescent="0.25">
      <c r="A256" s="1" t="s">
        <v>49</v>
      </c>
      <c r="C256" s="1" t="s">
        <v>48</v>
      </c>
    </row>
    <row r="257" spans="1:3" x14ac:dyDescent="0.25">
      <c r="A257" s="1" t="s">
        <v>49</v>
      </c>
      <c r="C257" s="1" t="s">
        <v>48</v>
      </c>
    </row>
    <row r="258" spans="1:3" x14ac:dyDescent="0.25">
      <c r="A258" s="1" t="s">
        <v>49</v>
      </c>
      <c r="C258" s="1" t="s">
        <v>48</v>
      </c>
    </row>
    <row r="259" spans="1:3" x14ac:dyDescent="0.25">
      <c r="A259" s="1" t="s">
        <v>49</v>
      </c>
      <c r="C259" s="1" t="s">
        <v>48</v>
      </c>
    </row>
    <row r="260" spans="1:3" x14ac:dyDescent="0.25">
      <c r="A260" s="1" t="s">
        <v>48</v>
      </c>
      <c r="C260" s="1" t="s">
        <v>48</v>
      </c>
    </row>
    <row r="261" spans="1:3" x14ac:dyDescent="0.25">
      <c r="A261" s="1" t="s">
        <v>49</v>
      </c>
      <c r="C261" s="1" t="s">
        <v>48</v>
      </c>
    </row>
    <row r="262" spans="1:3" x14ac:dyDescent="0.25">
      <c r="A262" s="1" t="s">
        <v>49</v>
      </c>
      <c r="C262" s="1" t="s">
        <v>48</v>
      </c>
    </row>
    <row r="263" spans="1:3" x14ac:dyDescent="0.25">
      <c r="A263" s="1" t="s">
        <v>49</v>
      </c>
      <c r="C263" s="1" t="s">
        <v>48</v>
      </c>
    </row>
    <row r="264" spans="1:3" x14ac:dyDescent="0.25">
      <c r="A264" s="1" t="s">
        <v>50</v>
      </c>
      <c r="C264" s="1" t="s">
        <v>48</v>
      </c>
    </row>
    <row r="265" spans="1:3" x14ac:dyDescent="0.25">
      <c r="A265" s="1" t="s">
        <v>50</v>
      </c>
      <c r="C265" s="1" t="s">
        <v>48</v>
      </c>
    </row>
    <row r="266" spans="1:3" x14ac:dyDescent="0.25">
      <c r="A266" s="1" t="s">
        <v>0</v>
      </c>
      <c r="C266" s="1" t="s">
        <v>48</v>
      </c>
    </row>
    <row r="267" spans="1:3" x14ac:dyDescent="0.25">
      <c r="A267" s="1" t="s">
        <v>48</v>
      </c>
      <c r="C267" s="1" t="s">
        <v>48</v>
      </c>
    </row>
    <row r="268" spans="1:3" x14ac:dyDescent="0.25">
      <c r="A268" s="1" t="s">
        <v>49</v>
      </c>
      <c r="C268" s="1" t="s">
        <v>48</v>
      </c>
    </row>
    <row r="269" spans="1:3" x14ac:dyDescent="0.25">
      <c r="A269" s="1" t="s">
        <v>49</v>
      </c>
      <c r="C269" s="1" t="s">
        <v>48</v>
      </c>
    </row>
    <row r="270" spans="1:3" x14ac:dyDescent="0.25">
      <c r="A270" s="1" t="s">
        <v>49</v>
      </c>
      <c r="C270" s="1" t="s">
        <v>48</v>
      </c>
    </row>
    <row r="271" spans="1:3" x14ac:dyDescent="0.25">
      <c r="A271" s="1" t="s">
        <v>48</v>
      </c>
      <c r="C271" s="1" t="s">
        <v>48</v>
      </c>
    </row>
    <row r="272" spans="1:3" x14ac:dyDescent="0.25">
      <c r="A272" s="1" t="s">
        <v>49</v>
      </c>
      <c r="C272" s="1" t="s">
        <v>48</v>
      </c>
    </row>
    <row r="273" spans="1:3" x14ac:dyDescent="0.25">
      <c r="A273" s="1" t="s">
        <v>48</v>
      </c>
      <c r="C273" s="1" t="s">
        <v>48</v>
      </c>
    </row>
    <row r="274" spans="1:3" x14ac:dyDescent="0.25">
      <c r="A274" s="1" t="s">
        <v>49</v>
      </c>
      <c r="C274" s="1" t="s">
        <v>48</v>
      </c>
    </row>
    <row r="275" spans="1:3" x14ac:dyDescent="0.25">
      <c r="A275" s="1" t="s">
        <v>50</v>
      </c>
      <c r="C275" s="1" t="s">
        <v>48</v>
      </c>
    </row>
    <row r="276" spans="1:3" x14ac:dyDescent="0.25">
      <c r="A276" s="1" t="s">
        <v>49</v>
      </c>
      <c r="C276" s="1" t="s">
        <v>48</v>
      </c>
    </row>
    <row r="277" spans="1:3" x14ac:dyDescent="0.25">
      <c r="A277" s="1" t="s">
        <v>0</v>
      </c>
      <c r="C277" s="1" t="s">
        <v>48</v>
      </c>
    </row>
    <row r="278" spans="1:3" x14ac:dyDescent="0.25">
      <c r="A278" s="1" t="s">
        <v>49</v>
      </c>
      <c r="C278" s="1" t="s">
        <v>48</v>
      </c>
    </row>
    <row r="279" spans="1:3" x14ac:dyDescent="0.25">
      <c r="A279" s="1" t="s">
        <v>50</v>
      </c>
      <c r="C279" s="1" t="s">
        <v>48</v>
      </c>
    </row>
    <row r="280" spans="1:3" x14ac:dyDescent="0.25">
      <c r="A280" s="1" t="s">
        <v>48</v>
      </c>
      <c r="C280" s="1" t="s">
        <v>48</v>
      </c>
    </row>
    <row r="281" spans="1:3" x14ac:dyDescent="0.25">
      <c r="A281" s="1" t="s">
        <v>49</v>
      </c>
      <c r="C281" s="1" t="s">
        <v>48</v>
      </c>
    </row>
    <row r="282" spans="1:3" x14ac:dyDescent="0.25">
      <c r="A282" s="1" t="s">
        <v>49</v>
      </c>
      <c r="C282" s="1" t="s">
        <v>48</v>
      </c>
    </row>
    <row r="283" spans="1:3" x14ac:dyDescent="0.25">
      <c r="A283" s="1" t="s">
        <v>48</v>
      </c>
      <c r="C283" s="1" t="s">
        <v>48</v>
      </c>
    </row>
    <row r="284" spans="1:3" x14ac:dyDescent="0.25">
      <c r="A284" s="1" t="s">
        <v>50</v>
      </c>
    </row>
    <row r="285" spans="1:3" x14ac:dyDescent="0.25">
      <c r="A285" s="1" t="s">
        <v>49</v>
      </c>
    </row>
    <row r="286" spans="1:3" x14ac:dyDescent="0.25">
      <c r="A286" s="1" t="s">
        <v>48</v>
      </c>
    </row>
    <row r="287" spans="1:3" x14ac:dyDescent="0.25">
      <c r="A287" s="1" t="s">
        <v>50</v>
      </c>
    </row>
    <row r="288" spans="1:3" x14ac:dyDescent="0.25">
      <c r="A288" s="1" t="s">
        <v>0</v>
      </c>
    </row>
    <row r="289" spans="1:1" x14ac:dyDescent="0.25">
      <c r="A289" s="1" t="s">
        <v>49</v>
      </c>
    </row>
    <row r="290" spans="1:1" x14ac:dyDescent="0.25">
      <c r="A290" s="1" t="s">
        <v>0</v>
      </c>
    </row>
    <row r="291" spans="1:1" x14ac:dyDescent="0.25">
      <c r="A291" s="1" t="s">
        <v>0</v>
      </c>
    </row>
    <row r="292" spans="1:1" x14ac:dyDescent="0.25">
      <c r="A292" s="1" t="s">
        <v>48</v>
      </c>
    </row>
    <row r="293" spans="1:1" x14ac:dyDescent="0.25">
      <c r="A293" s="1" t="s">
        <v>50</v>
      </c>
    </row>
    <row r="294" spans="1:1" x14ac:dyDescent="0.25">
      <c r="A294" s="1" t="s">
        <v>49</v>
      </c>
    </row>
    <row r="295" spans="1:1" x14ac:dyDescent="0.25">
      <c r="A295" s="1" t="s">
        <v>50</v>
      </c>
    </row>
    <row r="296" spans="1:1" x14ac:dyDescent="0.25">
      <c r="A296" s="1" t="s">
        <v>48</v>
      </c>
    </row>
    <row r="297" spans="1:1" x14ac:dyDescent="0.25">
      <c r="A297" s="1" t="s">
        <v>49</v>
      </c>
    </row>
    <row r="298" spans="1:1" x14ac:dyDescent="0.25">
      <c r="A298" s="1" t="s">
        <v>49</v>
      </c>
    </row>
    <row r="299" spans="1:1" x14ac:dyDescent="0.25">
      <c r="A299" s="1" t="s">
        <v>0</v>
      </c>
    </row>
    <row r="300" spans="1:1" x14ac:dyDescent="0.25">
      <c r="A300" s="1" t="s">
        <v>48</v>
      </c>
    </row>
    <row r="301" spans="1:1" x14ac:dyDescent="0.25">
      <c r="A301" s="1" t="s">
        <v>49</v>
      </c>
    </row>
    <row r="302" spans="1:1" x14ac:dyDescent="0.25">
      <c r="A302" s="1" t="s">
        <v>49</v>
      </c>
    </row>
    <row r="303" spans="1:1" x14ac:dyDescent="0.25">
      <c r="A303" s="1" t="s">
        <v>0</v>
      </c>
    </row>
    <row r="304" spans="1:1" x14ac:dyDescent="0.25">
      <c r="A304" s="1" t="s">
        <v>49</v>
      </c>
    </row>
    <row r="305" spans="1:1" x14ac:dyDescent="0.25">
      <c r="A305" s="1" t="s">
        <v>48</v>
      </c>
    </row>
    <row r="306" spans="1:1" x14ac:dyDescent="0.25">
      <c r="A306" s="1" t="s">
        <v>49</v>
      </c>
    </row>
    <row r="307" spans="1:1" x14ac:dyDescent="0.25">
      <c r="A307" s="1" t="s">
        <v>0</v>
      </c>
    </row>
    <row r="308" spans="1:1" x14ac:dyDescent="0.25">
      <c r="A308" s="1" t="s">
        <v>48</v>
      </c>
    </row>
    <row r="309" spans="1:1" x14ac:dyDescent="0.25">
      <c r="A309" s="1" t="s">
        <v>49</v>
      </c>
    </row>
    <row r="310" spans="1:1" x14ac:dyDescent="0.25">
      <c r="A310" s="1" t="s">
        <v>50</v>
      </c>
    </row>
    <row r="311" spans="1:1" x14ac:dyDescent="0.25">
      <c r="A311" s="1" t="s">
        <v>48</v>
      </c>
    </row>
    <row r="312" spans="1:1" x14ac:dyDescent="0.25">
      <c r="A312" s="1" t="s">
        <v>48</v>
      </c>
    </row>
    <row r="313" spans="1:1" x14ac:dyDescent="0.25">
      <c r="A313" s="1" t="s">
        <v>49</v>
      </c>
    </row>
    <row r="314" spans="1:1" x14ac:dyDescent="0.25">
      <c r="A314" s="1" t="s">
        <v>50</v>
      </c>
    </row>
    <row r="315" spans="1:1" x14ac:dyDescent="0.25">
      <c r="A315" s="1" t="s">
        <v>49</v>
      </c>
    </row>
    <row r="316" spans="1:1" x14ac:dyDescent="0.25">
      <c r="A316" s="1" t="s">
        <v>0</v>
      </c>
    </row>
    <row r="317" spans="1:1" x14ac:dyDescent="0.25">
      <c r="A317" s="1" t="s">
        <v>48</v>
      </c>
    </row>
    <row r="318" spans="1:1" x14ac:dyDescent="0.25">
      <c r="A318" s="1" t="s">
        <v>50</v>
      </c>
    </row>
    <row r="319" spans="1:1" x14ac:dyDescent="0.25">
      <c r="A319" s="1" t="s">
        <v>48</v>
      </c>
    </row>
    <row r="320" spans="1:1" x14ac:dyDescent="0.25">
      <c r="A320" s="1" t="s">
        <v>49</v>
      </c>
    </row>
  </sheetData>
  <sortState xmlns:xlrd2="http://schemas.microsoft.com/office/spreadsheetml/2017/richdata2" ref="C2:C321">
    <sortCondition descending="1" ref="C1:C321"/>
  </sortState>
  <mergeCells count="10">
    <mergeCell ref="F4:O4"/>
    <mergeCell ref="F3:O3"/>
    <mergeCell ref="F2:O2"/>
    <mergeCell ref="F1:O1"/>
    <mergeCell ref="F10:O10"/>
    <mergeCell ref="F9:O9"/>
    <mergeCell ref="F8:O8"/>
    <mergeCell ref="F7:O7"/>
    <mergeCell ref="F6:O6"/>
    <mergeCell ref="F5:O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CE58-19E1-4680-8096-13E7B12DCE16}">
  <dimension ref="A1:I123"/>
  <sheetViews>
    <sheetView tabSelected="1" workbookViewId="0">
      <selection activeCell="I9" sqref="I9"/>
    </sheetView>
  </sheetViews>
  <sheetFormatPr defaultRowHeight="15" x14ac:dyDescent="0.25"/>
  <cols>
    <col min="1" max="1" width="12.28515625" customWidth="1"/>
    <col min="2" max="2" width="11.7109375" customWidth="1"/>
  </cols>
  <sheetData>
    <row r="1" spans="1:9" x14ac:dyDescent="0.25">
      <c r="A1">
        <v>-243.40620000000001</v>
      </c>
      <c r="B1">
        <v>-158.3133</v>
      </c>
      <c r="D1" t="s">
        <v>1</v>
      </c>
      <c r="E1">
        <f>CORREL(A:A,B:B)</f>
        <v>-6.7532375125040373E-2</v>
      </c>
    </row>
    <row r="2" spans="1:9" x14ac:dyDescent="0.25">
      <c r="A2">
        <v>-229.512</v>
      </c>
      <c r="B2">
        <v>-164.55590000000001</v>
      </c>
      <c r="E2">
        <f>TTEST(A:A,B:B,2,3)</f>
        <v>0.54748433252047313</v>
      </c>
    </row>
    <row r="3" spans="1:9" x14ac:dyDescent="0.25">
      <c r="A3">
        <v>-262.9425</v>
      </c>
      <c r="B3">
        <v>-165.12479999999999</v>
      </c>
    </row>
    <row r="4" spans="1:9" x14ac:dyDescent="0.25">
      <c r="A4">
        <v>-193.39689999999999</v>
      </c>
      <c r="B4">
        <v>-167.70079999999999</v>
      </c>
    </row>
    <row r="5" spans="1:9" x14ac:dyDescent="0.25">
      <c r="A5">
        <v>-205.6788</v>
      </c>
      <c r="B5">
        <v>-169.12860000000001</v>
      </c>
    </row>
    <row r="6" spans="1:9" x14ac:dyDescent="0.25">
      <c r="A6">
        <v>-205.1713</v>
      </c>
      <c r="B6">
        <v>-170.62049999999999</v>
      </c>
    </row>
    <row r="7" spans="1:9" x14ac:dyDescent="0.25">
      <c r="A7">
        <v>-244.26329999999999</v>
      </c>
      <c r="B7">
        <v>-171.2132</v>
      </c>
    </row>
    <row r="8" spans="1:9" x14ac:dyDescent="0.25">
      <c r="A8">
        <v>-221.51060000000001</v>
      </c>
      <c r="B8">
        <v>-174.31639999999999</v>
      </c>
      <c r="I8">
        <f>_xlfn.F.TEST(A:A,B:B)</f>
        <v>0.16593744302413002</v>
      </c>
    </row>
    <row r="9" spans="1:9" x14ac:dyDescent="0.25">
      <c r="A9">
        <v>-160.0848</v>
      </c>
      <c r="B9">
        <v>-174.3854</v>
      </c>
      <c r="I9">
        <f>I8/2</f>
        <v>8.2968721512065011E-2</v>
      </c>
    </row>
    <row r="10" spans="1:9" x14ac:dyDescent="0.25">
      <c r="A10">
        <v>-195.37479999999999</v>
      </c>
      <c r="B10">
        <v>-174.5907</v>
      </c>
    </row>
    <row r="11" spans="1:9" x14ac:dyDescent="0.25">
      <c r="A11">
        <v>-246.07499999999999</v>
      </c>
      <c r="B11">
        <v>-175.2406</v>
      </c>
    </row>
    <row r="12" spans="1:9" x14ac:dyDescent="0.25">
      <c r="A12">
        <v>-205.4212</v>
      </c>
      <c r="B12">
        <v>-178.13829999999999</v>
      </c>
    </row>
    <row r="13" spans="1:9" x14ac:dyDescent="0.25">
      <c r="A13">
        <v>-230.3595</v>
      </c>
      <c r="B13">
        <v>-179.91909999999999</v>
      </c>
    </row>
    <row r="14" spans="1:9" x14ac:dyDescent="0.25">
      <c r="A14">
        <v>-156.74119999999999</v>
      </c>
      <c r="B14">
        <v>-180.99</v>
      </c>
    </row>
    <row r="15" spans="1:9" x14ac:dyDescent="0.25">
      <c r="A15">
        <v>-187.3466</v>
      </c>
      <c r="B15">
        <v>-181.31100000000001</v>
      </c>
    </row>
    <row r="16" spans="1:9" x14ac:dyDescent="0.25">
      <c r="A16">
        <v>-210.29130000000001</v>
      </c>
      <c r="B16">
        <v>-184.298</v>
      </c>
    </row>
    <row r="17" spans="1:2" x14ac:dyDescent="0.25">
      <c r="A17">
        <v>-240.88550000000001</v>
      </c>
      <c r="B17">
        <v>-187.9641</v>
      </c>
    </row>
    <row r="18" spans="1:2" x14ac:dyDescent="0.25">
      <c r="A18">
        <v>-294.88720000000001</v>
      </c>
      <c r="B18">
        <v>-188.7296</v>
      </c>
    </row>
    <row r="19" spans="1:2" x14ac:dyDescent="0.25">
      <c r="A19">
        <v>-274.30790000000002</v>
      </c>
      <c r="B19">
        <v>-188.8092</v>
      </c>
    </row>
    <row r="20" spans="1:2" x14ac:dyDescent="0.25">
      <c r="A20">
        <v>-216.55709999999999</v>
      </c>
      <c r="B20">
        <v>-188.90039999999999</v>
      </c>
    </row>
    <row r="21" spans="1:2" x14ac:dyDescent="0.25">
      <c r="A21">
        <v>-197.88409999999999</v>
      </c>
      <c r="B21">
        <v>-189.32599999999999</v>
      </c>
    </row>
    <row r="22" spans="1:2" x14ac:dyDescent="0.25">
      <c r="A22">
        <v>-245.1592</v>
      </c>
      <c r="B22">
        <v>-190.78270000000001</v>
      </c>
    </row>
    <row r="23" spans="1:2" x14ac:dyDescent="0.25">
      <c r="A23">
        <v>-194.52430000000001</v>
      </c>
      <c r="B23">
        <v>-191.29689999999999</v>
      </c>
    </row>
    <row r="24" spans="1:2" x14ac:dyDescent="0.25">
      <c r="A24">
        <v>-217.36109999999999</v>
      </c>
      <c r="B24">
        <v>-191.58770000000001</v>
      </c>
    </row>
    <row r="25" spans="1:2" x14ac:dyDescent="0.25">
      <c r="A25">
        <v>-208.06610000000001</v>
      </c>
      <c r="B25">
        <v>-192.08260000000001</v>
      </c>
    </row>
    <row r="26" spans="1:2" x14ac:dyDescent="0.25">
      <c r="A26">
        <v>-194.44649999999999</v>
      </c>
      <c r="B26">
        <v>-193.2867</v>
      </c>
    </row>
    <row r="27" spans="1:2" x14ac:dyDescent="0.25">
      <c r="A27">
        <v>-206.01009999999999</v>
      </c>
      <c r="B27">
        <v>-193.3014</v>
      </c>
    </row>
    <row r="28" spans="1:2" x14ac:dyDescent="0.25">
      <c r="A28">
        <v>-202.56530000000001</v>
      </c>
      <c r="B28">
        <v>-194.09209999999999</v>
      </c>
    </row>
    <row r="29" spans="1:2" x14ac:dyDescent="0.25">
      <c r="A29">
        <v>-229.16489999999999</v>
      </c>
      <c r="B29">
        <v>-194.3107</v>
      </c>
    </row>
    <row r="30" spans="1:2" x14ac:dyDescent="0.25">
      <c r="A30">
        <v>-232.33359999999999</v>
      </c>
      <c r="B30">
        <v>-195.10079999999999</v>
      </c>
    </row>
    <row r="31" spans="1:2" x14ac:dyDescent="0.25">
      <c r="A31">
        <v>-206.6413</v>
      </c>
      <c r="B31">
        <v>-196.76300000000001</v>
      </c>
    </row>
    <row r="32" spans="1:2" x14ac:dyDescent="0.25">
      <c r="A32">
        <v>-237.1968</v>
      </c>
      <c r="B32">
        <v>-197.02449999999999</v>
      </c>
    </row>
    <row r="33" spans="1:2" x14ac:dyDescent="0.25">
      <c r="A33">
        <v>-277.50639999999999</v>
      </c>
      <c r="B33">
        <v>-197.76220000000001</v>
      </c>
    </row>
    <row r="34" spans="1:2" x14ac:dyDescent="0.25">
      <c r="A34">
        <v>-227.4581</v>
      </c>
      <c r="B34">
        <v>-199.05289999999999</v>
      </c>
    </row>
    <row r="35" spans="1:2" x14ac:dyDescent="0.25">
      <c r="A35">
        <v>-241.67609999999999</v>
      </c>
      <c r="B35">
        <v>-200.10839999999999</v>
      </c>
    </row>
    <row r="36" spans="1:2" x14ac:dyDescent="0.25">
      <c r="A36">
        <v>-213.28870000000001</v>
      </c>
      <c r="B36">
        <v>-200.71080000000001</v>
      </c>
    </row>
    <row r="37" spans="1:2" x14ac:dyDescent="0.25">
      <c r="A37">
        <v>-220.28049999999999</v>
      </c>
      <c r="B37">
        <v>-201.78270000000001</v>
      </c>
    </row>
    <row r="38" spans="1:2" x14ac:dyDescent="0.25">
      <c r="A38">
        <v>-242.5401</v>
      </c>
      <c r="B38">
        <v>-201.8115</v>
      </c>
    </row>
    <row r="39" spans="1:2" x14ac:dyDescent="0.25">
      <c r="A39">
        <v>-213.43539999999999</v>
      </c>
      <c r="B39">
        <v>-202.4376</v>
      </c>
    </row>
    <row r="40" spans="1:2" x14ac:dyDescent="0.25">
      <c r="A40">
        <v>-227.4392</v>
      </c>
      <c r="B40">
        <v>-204.8683</v>
      </c>
    </row>
    <row r="41" spans="1:2" x14ac:dyDescent="0.25">
      <c r="A41">
        <v>-171.8048</v>
      </c>
      <c r="B41">
        <v>-205.20660000000001</v>
      </c>
    </row>
    <row r="42" spans="1:2" x14ac:dyDescent="0.25">
      <c r="A42">
        <v>-193.69649999999999</v>
      </c>
      <c r="B42">
        <v>-205.38120000000001</v>
      </c>
    </row>
    <row r="43" spans="1:2" x14ac:dyDescent="0.25">
      <c r="A43">
        <v>-222.88730000000001</v>
      </c>
      <c r="B43">
        <v>-205.447</v>
      </c>
    </row>
    <row r="44" spans="1:2" x14ac:dyDescent="0.25">
      <c r="A44">
        <v>-276.93419999999998</v>
      </c>
      <c r="B44">
        <v>-206.29929999999999</v>
      </c>
    </row>
    <row r="45" spans="1:2" x14ac:dyDescent="0.25">
      <c r="A45">
        <v>-238.77619999999999</v>
      </c>
      <c r="B45">
        <v>-206.43530000000001</v>
      </c>
    </row>
    <row r="46" spans="1:2" x14ac:dyDescent="0.25">
      <c r="A46">
        <v>-185.0273</v>
      </c>
      <c r="B46">
        <v>-206.4879</v>
      </c>
    </row>
    <row r="47" spans="1:2" x14ac:dyDescent="0.25">
      <c r="A47">
        <v>-230.18989999999999</v>
      </c>
      <c r="B47">
        <v>-207.09049999999999</v>
      </c>
    </row>
    <row r="48" spans="1:2" x14ac:dyDescent="0.25">
      <c r="A48">
        <v>-223.06049999999999</v>
      </c>
      <c r="B48">
        <v>-207.71600000000001</v>
      </c>
    </row>
    <row r="49" spans="1:2" x14ac:dyDescent="0.25">
      <c r="A49">
        <v>-182.31039999999999</v>
      </c>
      <c r="B49">
        <v>-208.1754</v>
      </c>
    </row>
    <row r="50" spans="1:2" x14ac:dyDescent="0.25">
      <c r="A50">
        <v>-271.06779999999998</v>
      </c>
      <c r="B50">
        <v>-210.29679999999999</v>
      </c>
    </row>
    <row r="51" spans="1:2" x14ac:dyDescent="0.25">
      <c r="A51">
        <v>-216.2055</v>
      </c>
      <c r="B51">
        <v>-210.80459999999999</v>
      </c>
    </row>
    <row r="52" spans="1:2" x14ac:dyDescent="0.25">
      <c r="A52">
        <v>-189.6062</v>
      </c>
      <c r="B52">
        <v>-211.10489999999999</v>
      </c>
    </row>
    <row r="53" spans="1:2" x14ac:dyDescent="0.25">
      <c r="A53">
        <v>-167.7527</v>
      </c>
      <c r="B53">
        <v>-211.59690000000001</v>
      </c>
    </row>
    <row r="54" spans="1:2" x14ac:dyDescent="0.25">
      <c r="A54">
        <v>-239.75890000000001</v>
      </c>
      <c r="B54">
        <v>-211.78630000000001</v>
      </c>
    </row>
    <row r="55" spans="1:2" x14ac:dyDescent="0.25">
      <c r="A55">
        <v>-230.87739999999999</v>
      </c>
      <c r="B55">
        <v>-214.1026</v>
      </c>
    </row>
    <row r="56" spans="1:2" x14ac:dyDescent="0.25">
      <c r="A56">
        <v>-239.6191</v>
      </c>
      <c r="B56">
        <v>-214.58510000000001</v>
      </c>
    </row>
    <row r="57" spans="1:2" x14ac:dyDescent="0.25">
      <c r="A57">
        <v>-262.56619999999998</v>
      </c>
      <c r="B57">
        <v>-214.80029999999999</v>
      </c>
    </row>
    <row r="58" spans="1:2" x14ac:dyDescent="0.25">
      <c r="A58">
        <v>-214.3399</v>
      </c>
      <c r="B58">
        <v>-216.01840000000001</v>
      </c>
    </row>
    <row r="59" spans="1:2" x14ac:dyDescent="0.25">
      <c r="A59">
        <v>-229.88679999999999</v>
      </c>
      <c r="B59">
        <v>-216.1362</v>
      </c>
    </row>
    <row r="60" spans="1:2" x14ac:dyDescent="0.25">
      <c r="A60">
        <v>-217.75129999999999</v>
      </c>
      <c r="B60">
        <v>-217.36009999999999</v>
      </c>
    </row>
    <row r="61" spans="1:2" x14ac:dyDescent="0.25">
      <c r="A61">
        <v>-205.023</v>
      </c>
      <c r="B61">
        <v>-217.40649999999999</v>
      </c>
    </row>
    <row r="62" spans="1:2" x14ac:dyDescent="0.25">
      <c r="A62">
        <v>-252.2595</v>
      </c>
      <c r="B62">
        <v>-218.24629999999999</v>
      </c>
    </row>
    <row r="63" spans="1:2" x14ac:dyDescent="0.25">
      <c r="A63">
        <v>-220.74889999999999</v>
      </c>
      <c r="B63">
        <v>-218.71899999999999</v>
      </c>
    </row>
    <row r="64" spans="1:2" x14ac:dyDescent="0.25">
      <c r="A64">
        <v>-238.84909999999999</v>
      </c>
      <c r="B64">
        <v>-219.8321</v>
      </c>
    </row>
    <row r="65" spans="1:2" x14ac:dyDescent="0.25">
      <c r="A65">
        <v>-202.4238</v>
      </c>
      <c r="B65">
        <v>-220.45240000000001</v>
      </c>
    </row>
    <row r="66" spans="1:2" x14ac:dyDescent="0.25">
      <c r="A66">
        <v>-213.50640000000001</v>
      </c>
      <c r="B66">
        <v>-220.85830000000001</v>
      </c>
    </row>
    <row r="67" spans="1:2" x14ac:dyDescent="0.25">
      <c r="A67">
        <v>-257.11329999999998</v>
      </c>
      <c r="B67">
        <v>-221.5812</v>
      </c>
    </row>
    <row r="68" spans="1:2" x14ac:dyDescent="0.25">
      <c r="A68">
        <v>-232.00059999999999</v>
      </c>
      <c r="B68">
        <v>-221.64</v>
      </c>
    </row>
    <row r="69" spans="1:2" x14ac:dyDescent="0.25">
      <c r="A69">
        <v>-178.84209999999999</v>
      </c>
      <c r="B69">
        <v>-221.9599</v>
      </c>
    </row>
    <row r="70" spans="1:2" x14ac:dyDescent="0.25">
      <c r="A70">
        <v>-188.86580000000001</v>
      </c>
      <c r="B70">
        <v>-222.13669999999999</v>
      </c>
    </row>
    <row r="71" spans="1:2" x14ac:dyDescent="0.25">
      <c r="A71">
        <v>-244.946</v>
      </c>
      <c r="B71">
        <v>-222.64519999999999</v>
      </c>
    </row>
    <row r="72" spans="1:2" x14ac:dyDescent="0.25">
      <c r="A72">
        <v>-166.37100000000001</v>
      </c>
      <c r="B72">
        <v>-222.85810000000001</v>
      </c>
    </row>
    <row r="73" spans="1:2" x14ac:dyDescent="0.25">
      <c r="A73">
        <v>-201.39859999999999</v>
      </c>
      <c r="B73">
        <v>-223.19409999999999</v>
      </c>
    </row>
    <row r="74" spans="1:2" x14ac:dyDescent="0.25">
      <c r="A74">
        <v>-249.06309999999999</v>
      </c>
      <c r="B74">
        <v>-224.24510000000001</v>
      </c>
    </row>
    <row r="75" spans="1:2" x14ac:dyDescent="0.25">
      <c r="A75">
        <v>-238.4126</v>
      </c>
      <c r="B75">
        <v>-227.12710000000001</v>
      </c>
    </row>
    <row r="76" spans="1:2" x14ac:dyDescent="0.25">
      <c r="A76">
        <v>-204.21510000000001</v>
      </c>
      <c r="B76">
        <v>-227.32749999999999</v>
      </c>
    </row>
    <row r="77" spans="1:2" x14ac:dyDescent="0.25">
      <c r="A77">
        <v>-227.50800000000001</v>
      </c>
      <c r="B77">
        <v>-227.43690000000001</v>
      </c>
    </row>
    <row r="78" spans="1:2" x14ac:dyDescent="0.25">
      <c r="A78">
        <v>-197.673</v>
      </c>
      <c r="B78">
        <v>-227.47040000000001</v>
      </c>
    </row>
    <row r="79" spans="1:2" x14ac:dyDescent="0.25">
      <c r="A79">
        <v>-175.51900000000001</v>
      </c>
      <c r="B79">
        <v>-227.5001</v>
      </c>
    </row>
    <row r="80" spans="1:2" x14ac:dyDescent="0.25">
      <c r="A80">
        <v>-211.18530000000001</v>
      </c>
      <c r="B80">
        <v>-228.1532</v>
      </c>
    </row>
    <row r="81" spans="1:2" x14ac:dyDescent="0.25">
      <c r="A81">
        <v>-119.9877</v>
      </c>
      <c r="B81">
        <v>-228.49469999999999</v>
      </c>
    </row>
    <row r="82" spans="1:2" x14ac:dyDescent="0.25">
      <c r="A82">
        <v>-241.3706</v>
      </c>
      <c r="B82">
        <v>-229.05250000000001</v>
      </c>
    </row>
    <row r="83" spans="1:2" x14ac:dyDescent="0.25">
      <c r="A83">
        <v>-204.1773</v>
      </c>
      <c r="B83">
        <v>-229.42259999999999</v>
      </c>
    </row>
    <row r="84" spans="1:2" x14ac:dyDescent="0.25">
      <c r="A84">
        <v>-202.43350000000001</v>
      </c>
      <c r="B84">
        <v>-229.73869999999999</v>
      </c>
    </row>
    <row r="85" spans="1:2" x14ac:dyDescent="0.25">
      <c r="A85">
        <v>-242.5248</v>
      </c>
      <c r="B85">
        <v>-230.10830000000001</v>
      </c>
    </row>
    <row r="86" spans="1:2" x14ac:dyDescent="0.25">
      <c r="A86">
        <v>-176.34549999999999</v>
      </c>
      <c r="B86">
        <v>-230.5599</v>
      </c>
    </row>
    <row r="87" spans="1:2" x14ac:dyDescent="0.25">
      <c r="A87">
        <v>-209.4521</v>
      </c>
      <c r="B87">
        <v>-231.7073</v>
      </c>
    </row>
    <row r="88" spans="1:2" x14ac:dyDescent="0.25">
      <c r="A88">
        <v>-234.80289999999999</v>
      </c>
      <c r="B88">
        <v>-232.01679999999999</v>
      </c>
    </row>
    <row r="89" spans="1:2" x14ac:dyDescent="0.25">
      <c r="A89">
        <v>-201.08080000000001</v>
      </c>
      <c r="B89">
        <v>-232.08090000000001</v>
      </c>
    </row>
    <row r="90" spans="1:2" x14ac:dyDescent="0.25">
      <c r="A90">
        <v>-184.59889999999999</v>
      </c>
      <c r="B90">
        <v>-232.44630000000001</v>
      </c>
    </row>
    <row r="91" spans="1:2" x14ac:dyDescent="0.25">
      <c r="A91">
        <v>-260.4538</v>
      </c>
      <c r="B91">
        <v>-232.93610000000001</v>
      </c>
    </row>
    <row r="92" spans="1:2" x14ac:dyDescent="0.25">
      <c r="A92">
        <v>-268.23739999999998</v>
      </c>
      <c r="B92">
        <v>-233.89789999999999</v>
      </c>
    </row>
    <row r="93" spans="1:2" x14ac:dyDescent="0.25">
      <c r="A93">
        <v>-208.83539999999999</v>
      </c>
      <c r="B93">
        <v>-234.3279</v>
      </c>
    </row>
    <row r="94" spans="1:2" x14ac:dyDescent="0.25">
      <c r="A94">
        <v>-210.7921</v>
      </c>
      <c r="B94">
        <v>-234.51580000000001</v>
      </c>
    </row>
    <row r="95" spans="1:2" x14ac:dyDescent="0.25">
      <c r="A95">
        <v>-231.24010000000001</v>
      </c>
      <c r="B95">
        <v>-235.797</v>
      </c>
    </row>
    <row r="96" spans="1:2" x14ac:dyDescent="0.25">
      <c r="A96">
        <v>-229.57579999999999</v>
      </c>
      <c r="B96">
        <v>-236.36</v>
      </c>
    </row>
    <row r="97" spans="1:2" x14ac:dyDescent="0.25">
      <c r="A97">
        <v>-216.5583</v>
      </c>
      <c r="B97">
        <v>-237.76679999999999</v>
      </c>
    </row>
    <row r="98" spans="1:2" x14ac:dyDescent="0.25">
      <c r="A98">
        <v>-236.44720000000001</v>
      </c>
      <c r="B98">
        <v>-238.4562</v>
      </c>
    </row>
    <row r="99" spans="1:2" x14ac:dyDescent="0.25">
      <c r="A99">
        <v>-234.124</v>
      </c>
      <c r="B99">
        <v>-238.99549999999999</v>
      </c>
    </row>
    <row r="100" spans="1:2" x14ac:dyDescent="0.25">
      <c r="A100">
        <v>-206.66650000000001</v>
      </c>
      <c r="B100">
        <v>-239.62270000000001</v>
      </c>
    </row>
    <row r="101" spans="1:2" x14ac:dyDescent="0.25">
      <c r="A101">
        <v>-240.44970000000001</v>
      </c>
      <c r="B101">
        <v>-239.8638</v>
      </c>
    </row>
    <row r="102" spans="1:2" x14ac:dyDescent="0.25">
      <c r="A102">
        <v>-192.9134</v>
      </c>
      <c r="B102">
        <v>-240.14750000000001</v>
      </c>
    </row>
    <row r="103" spans="1:2" x14ac:dyDescent="0.25">
      <c r="A103">
        <v>-229.9804</v>
      </c>
      <c r="B103">
        <v>-240.90539999999999</v>
      </c>
    </row>
    <row r="104" spans="1:2" x14ac:dyDescent="0.25">
      <c r="A104">
        <v>-230.88329999999999</v>
      </c>
      <c r="B104">
        <v>-241.809</v>
      </c>
    </row>
    <row r="105" spans="1:2" x14ac:dyDescent="0.25">
      <c r="A105">
        <v>-180.02770000000001</v>
      </c>
      <c r="B105">
        <v>-242.9606</v>
      </c>
    </row>
    <row r="106" spans="1:2" x14ac:dyDescent="0.25">
      <c r="A106">
        <v>-180.25450000000001</v>
      </c>
      <c r="B106">
        <v>-243.8664</v>
      </c>
    </row>
    <row r="107" spans="1:2" x14ac:dyDescent="0.25">
      <c r="A107">
        <v>-206.9529</v>
      </c>
      <c r="B107">
        <v>-244.3228</v>
      </c>
    </row>
    <row r="108" spans="1:2" x14ac:dyDescent="0.25">
      <c r="A108">
        <v>-223.08260000000001</v>
      </c>
      <c r="B108">
        <v>-244.50530000000001</v>
      </c>
    </row>
    <row r="109" spans="1:2" x14ac:dyDescent="0.25">
      <c r="A109">
        <v>-167.7133</v>
      </c>
      <c r="B109">
        <v>-245.67679999999999</v>
      </c>
    </row>
    <row r="110" spans="1:2" x14ac:dyDescent="0.25">
      <c r="A110">
        <v>-231.92930000000001</v>
      </c>
      <c r="B110">
        <v>-246.02930000000001</v>
      </c>
    </row>
    <row r="111" spans="1:2" x14ac:dyDescent="0.25">
      <c r="A111">
        <v>-209.85380000000001</v>
      </c>
      <c r="B111">
        <v>-246.23570000000001</v>
      </c>
    </row>
    <row r="112" spans="1:2" x14ac:dyDescent="0.25">
      <c r="A112">
        <v>-226.79689999999999</v>
      </c>
      <c r="B112">
        <v>-248.1489</v>
      </c>
    </row>
    <row r="113" spans="1:2" x14ac:dyDescent="0.25">
      <c r="A113">
        <v>-256.42809999999997</v>
      </c>
      <c r="B113">
        <v>-248.61850000000001</v>
      </c>
    </row>
    <row r="114" spans="1:2" x14ac:dyDescent="0.25">
      <c r="A114">
        <v>-270.185</v>
      </c>
      <c r="B114">
        <v>-250.5027</v>
      </c>
    </row>
    <row r="115" spans="1:2" x14ac:dyDescent="0.25">
      <c r="A115">
        <v>-214.39750000000001</v>
      </c>
      <c r="B115">
        <v>-250.7602</v>
      </c>
    </row>
    <row r="116" spans="1:2" x14ac:dyDescent="0.25">
      <c r="A116">
        <v>-265.04079999999999</v>
      </c>
      <c r="B116">
        <v>-251.9572</v>
      </c>
    </row>
    <row r="117" spans="1:2" x14ac:dyDescent="0.25">
      <c r="A117">
        <v>-197.3038</v>
      </c>
      <c r="B117">
        <v>-254.22579999999999</v>
      </c>
    </row>
    <row r="118" spans="1:2" x14ac:dyDescent="0.25">
      <c r="A118">
        <v>-251.0247</v>
      </c>
      <c r="B118">
        <v>-254.33840000000001</v>
      </c>
    </row>
    <row r="119" spans="1:2" x14ac:dyDescent="0.25">
      <c r="A119">
        <v>-176.22550000000001</v>
      </c>
      <c r="B119">
        <v>-261.47250000000003</v>
      </c>
    </row>
    <row r="120" spans="1:2" x14ac:dyDescent="0.25">
      <c r="A120">
        <v>-194.57149999999999</v>
      </c>
      <c r="B120">
        <v>-266.93729999999999</v>
      </c>
    </row>
    <row r="121" spans="1:2" x14ac:dyDescent="0.25">
      <c r="A121">
        <v>-197.0881</v>
      </c>
      <c r="B121">
        <v>-269.93970000000002</v>
      </c>
    </row>
    <row r="122" spans="1:2" x14ac:dyDescent="0.25">
      <c r="A122">
        <v>-166.37450000000001</v>
      </c>
      <c r="B122">
        <v>-277.8313</v>
      </c>
    </row>
    <row r="123" spans="1:2" x14ac:dyDescent="0.25">
      <c r="A123">
        <v>-245.82239999999999</v>
      </c>
      <c r="B123">
        <v>-282.7473</v>
      </c>
    </row>
  </sheetData>
  <sortState xmlns:xlrd2="http://schemas.microsoft.com/office/spreadsheetml/2017/richdata2" ref="A1:B16387">
    <sortCondition descending="1" ref="B1:B1638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2021-05-31T09:00:47Z</dcterms:created>
  <dcterms:modified xsi:type="dcterms:W3CDTF">2021-05-31T10:27:48Z</dcterms:modified>
</cp:coreProperties>
</file>