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6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AD3ECB8-AF1E-4A64-B4D4-54CB93540FA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Исходные данные" sheetId="1" r:id="rId1"/>
    <sheet name="Пункты 1 - 4.1" sheetId="2" r:id="rId2"/>
    <sheet name="Пункт 4.1" sheetId="3" r:id="rId3"/>
    <sheet name="Пункт 4.2 без выбросов" sheetId="4" r:id="rId4"/>
    <sheet name="Пункт 5" sheetId="5" r:id="rId5"/>
    <sheet name="Пункт 6" sheetId="6" r:id="rId6"/>
    <sheet name="Пункт 7" sheetId="7" r:id="rId7"/>
    <sheet name="Пункт 8" sheetId="8" r:id="rId8"/>
    <sheet name="Пункт 9 (Сбербанк)" sheetId="9" r:id="rId9"/>
    <sheet name="Пункт 9 (Росбанк ао)" sheetId="10" r:id="rId10"/>
    <sheet name="Пункт 9 (МОЭСК)" sheetId="11" r:id="rId11"/>
    <sheet name="Пункт 9 (Все акции)" sheetId="12" r:id="rId12"/>
    <sheet name="Пункт 10" sheetId="13" r:id="rId13"/>
    <sheet name="Пункт 11" sheetId="14" r:id="rId14"/>
  </sheets>
  <externalReferences>
    <externalReference r:id="rId15"/>
  </externalReferences>
  <definedNames>
    <definedName name="_xlchart.v1.0" hidden="1">'[1]1-4.1'!$P$1</definedName>
    <definedName name="_xlchart.v1.1" hidden="1">'[1]1-4.1'!$P$2:$P$267</definedName>
    <definedName name="_xlchart.v1.10" hidden="1">'[1]4.2 После удаления выбросов'!$B$1</definedName>
    <definedName name="_xlchart.v1.11" hidden="1">'[1]4.2 После удаления выбросов'!$B$2:$B$224</definedName>
    <definedName name="_xlchart.v1.2" hidden="1">'[1]1-4.1'!$N$1</definedName>
    <definedName name="_xlchart.v1.3" hidden="1">'[1]1-4.1'!$N$2:$N$267</definedName>
    <definedName name="_xlchart.v1.4" hidden="1">'[1]1-4.1'!$O$1</definedName>
    <definedName name="_xlchart.v1.5" hidden="1">'[1]1-4.1'!$O$2:$O$267</definedName>
    <definedName name="_xlchart.v1.6" hidden="1">'[1]4.2 После удаления выбросов'!$C$1</definedName>
    <definedName name="_xlchart.v1.7" hidden="1">'[1]4.2 После удаления выбросов'!$C$2:$C$224</definedName>
    <definedName name="_xlchart.v1.8" hidden="1">'[1]4.2 После удаления выбросов'!$D$1</definedName>
    <definedName name="_xlchart.v1.9" hidden="1">'[1]4.2 После удаления выбросов'!$D$2:$D$224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4" l="1"/>
  <c r="G12" i="14" s="1"/>
  <c r="F11" i="14"/>
  <c r="F10" i="14"/>
  <c r="G7" i="14"/>
  <c r="H12" i="14" s="1"/>
  <c r="G39" i="8"/>
  <c r="G28" i="8"/>
  <c r="G17" i="8"/>
  <c r="G38" i="8"/>
  <c r="G27" i="8"/>
  <c r="G16" i="8"/>
  <c r="G36" i="8"/>
  <c r="G25" i="8"/>
  <c r="G14" i="8"/>
  <c r="J35" i="8"/>
  <c r="G35" i="8"/>
  <c r="J24" i="8"/>
  <c r="G24" i="8"/>
  <c r="J13" i="8"/>
  <c r="G13" i="8"/>
  <c r="G33" i="8"/>
  <c r="G22" i="8"/>
  <c r="G11" i="8"/>
  <c r="G32" i="8"/>
  <c r="G21" i="8"/>
  <c r="G10" i="8"/>
  <c r="G38" i="7"/>
  <c r="G27" i="7"/>
  <c r="G16" i="7"/>
  <c r="G37" i="7"/>
  <c r="G36" i="7" s="1"/>
  <c r="G26" i="7"/>
  <c r="G25" i="7" s="1"/>
  <c r="G15" i="7"/>
  <c r="G34" i="7"/>
  <c r="G23" i="7"/>
  <c r="G12" i="7"/>
  <c r="G32" i="7"/>
  <c r="G21" i="7"/>
  <c r="G10" i="7"/>
  <c r="G31" i="7"/>
  <c r="G20" i="7"/>
  <c r="G9" i="7"/>
  <c r="G14" i="7" s="1"/>
  <c r="G26" i="6"/>
  <c r="H24" i="6"/>
  <c r="G24" i="6"/>
  <c r="G23" i="6"/>
  <c r="G17" i="6"/>
  <c r="H15" i="6"/>
  <c r="G15" i="6"/>
  <c r="G14" i="6"/>
  <c r="G8" i="6"/>
  <c r="H6" i="6"/>
  <c r="G6" i="6"/>
  <c r="G5" i="6"/>
  <c r="H175" i="5"/>
  <c r="H174" i="5"/>
  <c r="H173" i="5"/>
  <c r="H172" i="5"/>
  <c r="H171" i="5"/>
  <c r="H170" i="5"/>
  <c r="H169" i="5"/>
  <c r="H168" i="5"/>
  <c r="H167" i="5"/>
  <c r="J167" i="5" s="1"/>
  <c r="J169" i="5" s="1"/>
  <c r="I165" i="5"/>
  <c r="K167" i="5" s="1"/>
  <c r="H164" i="5"/>
  <c r="M164" i="5" s="1"/>
  <c r="M163" i="5"/>
  <c r="H163" i="5"/>
  <c r="L163" i="5" s="1"/>
  <c r="L162" i="5"/>
  <c r="K162" i="5"/>
  <c r="H162" i="5"/>
  <c r="M162" i="5" s="1"/>
  <c r="H161" i="5"/>
  <c r="M161" i="5" s="1"/>
  <c r="M160" i="5"/>
  <c r="L160" i="5"/>
  <c r="H160" i="5"/>
  <c r="K160" i="5" s="1"/>
  <c r="L159" i="5"/>
  <c r="K159" i="5"/>
  <c r="H159" i="5"/>
  <c r="M159" i="5" s="1"/>
  <c r="H158" i="5"/>
  <c r="M158" i="5" s="1"/>
  <c r="M157" i="5"/>
  <c r="L157" i="5"/>
  <c r="H157" i="5"/>
  <c r="K157" i="5" s="1"/>
  <c r="L156" i="5"/>
  <c r="K156" i="5"/>
  <c r="H156" i="5"/>
  <c r="M156" i="5" s="1"/>
  <c r="H152" i="5"/>
  <c r="H151" i="5"/>
  <c r="H150" i="5"/>
  <c r="H149" i="5"/>
  <c r="H148" i="5"/>
  <c r="H147" i="5"/>
  <c r="H146" i="5"/>
  <c r="H145" i="5"/>
  <c r="K144" i="5"/>
  <c r="J144" i="5"/>
  <c r="J146" i="5" s="1"/>
  <c r="H144" i="5"/>
  <c r="I142" i="5"/>
  <c r="H141" i="5"/>
  <c r="M141" i="5" s="1"/>
  <c r="M140" i="5"/>
  <c r="L140" i="5"/>
  <c r="H140" i="5"/>
  <c r="M139" i="5"/>
  <c r="L139" i="5"/>
  <c r="K139" i="5"/>
  <c r="H139" i="5"/>
  <c r="H138" i="5"/>
  <c r="M138" i="5" s="1"/>
  <c r="M137" i="5"/>
  <c r="L137" i="5"/>
  <c r="H137" i="5"/>
  <c r="M136" i="5"/>
  <c r="L136" i="5"/>
  <c r="K136" i="5"/>
  <c r="H136" i="5"/>
  <c r="H135" i="5"/>
  <c r="M135" i="5" s="1"/>
  <c r="M134" i="5"/>
  <c r="L134" i="5"/>
  <c r="H134" i="5"/>
  <c r="M133" i="5"/>
  <c r="L133" i="5"/>
  <c r="K133" i="5"/>
  <c r="H133" i="5"/>
  <c r="H129" i="5"/>
  <c r="H128" i="5"/>
  <c r="H127" i="5"/>
  <c r="H126" i="5"/>
  <c r="H125" i="5"/>
  <c r="H124" i="5"/>
  <c r="H123" i="5"/>
  <c r="H122" i="5"/>
  <c r="J121" i="5" s="1"/>
  <c r="J123" i="5" s="1"/>
  <c r="K121" i="5"/>
  <c r="H121" i="5"/>
  <c r="I119" i="5"/>
  <c r="K140" i="5" s="1"/>
  <c r="L118" i="5"/>
  <c r="K118" i="5"/>
  <c r="H118" i="5"/>
  <c r="M118" i="5" s="1"/>
  <c r="H117" i="5"/>
  <c r="M117" i="5" s="1"/>
  <c r="M116" i="5"/>
  <c r="L116" i="5"/>
  <c r="H116" i="5"/>
  <c r="K116" i="5" s="1"/>
  <c r="L115" i="5"/>
  <c r="K115" i="5"/>
  <c r="H115" i="5"/>
  <c r="M115" i="5" s="1"/>
  <c r="H114" i="5"/>
  <c r="M114" i="5" s="1"/>
  <c r="M113" i="5"/>
  <c r="L113" i="5"/>
  <c r="H113" i="5"/>
  <c r="K113" i="5" s="1"/>
  <c r="L112" i="5"/>
  <c r="K112" i="5"/>
  <c r="H112" i="5"/>
  <c r="M112" i="5" s="1"/>
  <c r="H111" i="5"/>
  <c r="M111" i="5" s="1"/>
  <c r="M110" i="5"/>
  <c r="L110" i="5"/>
  <c r="H110" i="5"/>
  <c r="K110" i="5" s="1"/>
  <c r="M85" i="5"/>
  <c r="J85" i="5"/>
  <c r="G85" i="5"/>
  <c r="J62" i="5"/>
  <c r="G62" i="5"/>
  <c r="G38" i="5"/>
  <c r="M37" i="5"/>
  <c r="K37" i="5"/>
  <c r="K48" i="5" s="1"/>
  <c r="J37" i="5"/>
  <c r="H37" i="5"/>
  <c r="G37" i="5"/>
  <c r="H48" i="5" s="1"/>
  <c r="M33" i="5"/>
  <c r="J33" i="5"/>
  <c r="G33" i="5"/>
  <c r="M32" i="5"/>
  <c r="J32" i="5"/>
  <c r="G32" i="5"/>
  <c r="M29" i="5"/>
  <c r="J28" i="5"/>
  <c r="G28" i="5"/>
  <c r="J25" i="5"/>
  <c r="G25" i="5"/>
  <c r="M24" i="5"/>
  <c r="M26" i="5" s="1"/>
  <c r="J24" i="5"/>
  <c r="J26" i="5" s="1"/>
  <c r="G24" i="5"/>
  <c r="G26" i="5" s="1"/>
  <c r="M23" i="5"/>
  <c r="J23" i="5"/>
  <c r="J29" i="5" s="1"/>
  <c r="G23" i="5"/>
  <c r="G29" i="5" s="1"/>
  <c r="M22" i="5"/>
  <c r="M28" i="5" s="1"/>
  <c r="J22" i="5"/>
  <c r="G22" i="5"/>
  <c r="M19" i="5"/>
  <c r="J19" i="5"/>
  <c r="G19" i="5"/>
  <c r="J3" i="3"/>
  <c r="J6" i="3" s="1"/>
  <c r="I3" i="3"/>
  <c r="I6" i="3" s="1"/>
  <c r="H3" i="3"/>
  <c r="H6" i="3" s="1"/>
  <c r="J2" i="3"/>
  <c r="J5" i="3" s="1"/>
  <c r="I2" i="3"/>
  <c r="I5" i="3" s="1"/>
  <c r="H2" i="3"/>
  <c r="H5" i="3" s="1"/>
  <c r="S267" i="2"/>
  <c r="R267" i="2"/>
  <c r="Q267" i="2"/>
  <c r="P267" i="2"/>
  <c r="O267" i="2"/>
  <c r="N267" i="2"/>
  <c r="M267" i="2"/>
  <c r="L267" i="2"/>
  <c r="K267" i="2"/>
  <c r="J267" i="2"/>
  <c r="I267" i="2"/>
  <c r="H267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S99" i="2"/>
  <c r="R99" i="2"/>
  <c r="Q99" i="2"/>
  <c r="P99" i="2"/>
  <c r="O99" i="2"/>
  <c r="N99" i="2"/>
  <c r="M99" i="2"/>
  <c r="L99" i="2"/>
  <c r="K99" i="2"/>
  <c r="J99" i="2"/>
  <c r="I99" i="2"/>
  <c r="H99" i="2"/>
  <c r="S98" i="2"/>
  <c r="R98" i="2"/>
  <c r="Q98" i="2"/>
  <c r="P98" i="2"/>
  <c r="O98" i="2"/>
  <c r="N98" i="2"/>
  <c r="M98" i="2"/>
  <c r="L98" i="2"/>
  <c r="K98" i="2"/>
  <c r="J98" i="2"/>
  <c r="I98" i="2"/>
  <c r="H98" i="2"/>
  <c r="S97" i="2"/>
  <c r="R97" i="2"/>
  <c r="Q97" i="2"/>
  <c r="P97" i="2"/>
  <c r="O97" i="2"/>
  <c r="N97" i="2"/>
  <c r="M97" i="2"/>
  <c r="L97" i="2"/>
  <c r="K97" i="2"/>
  <c r="J97" i="2"/>
  <c r="I97" i="2"/>
  <c r="H97" i="2"/>
  <c r="S96" i="2"/>
  <c r="R96" i="2"/>
  <c r="Q96" i="2"/>
  <c r="P96" i="2"/>
  <c r="O96" i="2"/>
  <c r="N96" i="2"/>
  <c r="M96" i="2"/>
  <c r="L96" i="2"/>
  <c r="K96" i="2"/>
  <c r="J96" i="2"/>
  <c r="I96" i="2"/>
  <c r="H96" i="2"/>
  <c r="S95" i="2"/>
  <c r="R95" i="2"/>
  <c r="Q95" i="2"/>
  <c r="P95" i="2"/>
  <c r="O95" i="2"/>
  <c r="N95" i="2"/>
  <c r="M95" i="2"/>
  <c r="L95" i="2"/>
  <c r="K95" i="2"/>
  <c r="J95" i="2"/>
  <c r="I95" i="2"/>
  <c r="H95" i="2"/>
  <c r="S94" i="2"/>
  <c r="R94" i="2"/>
  <c r="Q94" i="2"/>
  <c r="P94" i="2"/>
  <c r="O94" i="2"/>
  <c r="N94" i="2"/>
  <c r="M94" i="2"/>
  <c r="L94" i="2"/>
  <c r="K94" i="2"/>
  <c r="J94" i="2"/>
  <c r="I94" i="2"/>
  <c r="H94" i="2"/>
  <c r="S93" i="2"/>
  <c r="R93" i="2"/>
  <c r="Q93" i="2"/>
  <c r="P93" i="2"/>
  <c r="O93" i="2"/>
  <c r="N93" i="2"/>
  <c r="M93" i="2"/>
  <c r="L93" i="2"/>
  <c r="K93" i="2"/>
  <c r="J93" i="2"/>
  <c r="I93" i="2"/>
  <c r="H93" i="2"/>
  <c r="S92" i="2"/>
  <c r="R92" i="2"/>
  <c r="Q92" i="2"/>
  <c r="P92" i="2"/>
  <c r="O92" i="2"/>
  <c r="N92" i="2"/>
  <c r="M92" i="2"/>
  <c r="L92" i="2"/>
  <c r="K92" i="2"/>
  <c r="J92" i="2"/>
  <c r="I92" i="2"/>
  <c r="H92" i="2"/>
  <c r="S91" i="2"/>
  <c r="R91" i="2"/>
  <c r="Q91" i="2"/>
  <c r="P91" i="2"/>
  <c r="O91" i="2"/>
  <c r="N91" i="2"/>
  <c r="M91" i="2"/>
  <c r="L91" i="2"/>
  <c r="K91" i="2"/>
  <c r="J91" i="2"/>
  <c r="I91" i="2"/>
  <c r="H91" i="2"/>
  <c r="S90" i="2"/>
  <c r="R90" i="2"/>
  <c r="Q90" i="2"/>
  <c r="P90" i="2"/>
  <c r="O90" i="2"/>
  <c r="N90" i="2"/>
  <c r="M90" i="2"/>
  <c r="L90" i="2"/>
  <c r="K90" i="2"/>
  <c r="J90" i="2"/>
  <c r="I90" i="2"/>
  <c r="H90" i="2"/>
  <c r="S89" i="2"/>
  <c r="R89" i="2"/>
  <c r="Q89" i="2"/>
  <c r="P89" i="2"/>
  <c r="O89" i="2"/>
  <c r="N89" i="2"/>
  <c r="M89" i="2"/>
  <c r="L89" i="2"/>
  <c r="K89" i="2"/>
  <c r="J89" i="2"/>
  <c r="I89" i="2"/>
  <c r="H89" i="2"/>
  <c r="S88" i="2"/>
  <c r="R88" i="2"/>
  <c r="Q88" i="2"/>
  <c r="P88" i="2"/>
  <c r="O88" i="2"/>
  <c r="N88" i="2"/>
  <c r="M88" i="2"/>
  <c r="L88" i="2"/>
  <c r="K88" i="2"/>
  <c r="J88" i="2"/>
  <c r="I88" i="2"/>
  <c r="H88" i="2"/>
  <c r="S87" i="2"/>
  <c r="R87" i="2"/>
  <c r="Q87" i="2"/>
  <c r="P87" i="2"/>
  <c r="O87" i="2"/>
  <c r="N87" i="2"/>
  <c r="M87" i="2"/>
  <c r="L87" i="2"/>
  <c r="K87" i="2"/>
  <c r="J87" i="2"/>
  <c r="I87" i="2"/>
  <c r="H87" i="2"/>
  <c r="S86" i="2"/>
  <c r="R86" i="2"/>
  <c r="Q86" i="2"/>
  <c r="P86" i="2"/>
  <c r="O86" i="2"/>
  <c r="N86" i="2"/>
  <c r="M86" i="2"/>
  <c r="L86" i="2"/>
  <c r="K86" i="2"/>
  <c r="J86" i="2"/>
  <c r="I86" i="2"/>
  <c r="H86" i="2"/>
  <c r="S85" i="2"/>
  <c r="R85" i="2"/>
  <c r="Q85" i="2"/>
  <c r="P85" i="2"/>
  <c r="O85" i="2"/>
  <c r="N85" i="2"/>
  <c r="M85" i="2"/>
  <c r="L85" i="2"/>
  <c r="K85" i="2"/>
  <c r="J85" i="2"/>
  <c r="I85" i="2"/>
  <c r="H85" i="2"/>
  <c r="S84" i="2"/>
  <c r="R84" i="2"/>
  <c r="Q84" i="2"/>
  <c r="P84" i="2"/>
  <c r="O84" i="2"/>
  <c r="N84" i="2"/>
  <c r="M84" i="2"/>
  <c r="L84" i="2"/>
  <c r="K84" i="2"/>
  <c r="J84" i="2"/>
  <c r="I84" i="2"/>
  <c r="H84" i="2"/>
  <c r="S83" i="2"/>
  <c r="R83" i="2"/>
  <c r="Q83" i="2"/>
  <c r="P83" i="2"/>
  <c r="O83" i="2"/>
  <c r="N83" i="2"/>
  <c r="M83" i="2"/>
  <c r="L83" i="2"/>
  <c r="K83" i="2"/>
  <c r="J83" i="2"/>
  <c r="I83" i="2"/>
  <c r="H83" i="2"/>
  <c r="S82" i="2"/>
  <c r="R82" i="2"/>
  <c r="Q82" i="2"/>
  <c r="P82" i="2"/>
  <c r="O82" i="2"/>
  <c r="N82" i="2"/>
  <c r="M82" i="2"/>
  <c r="L82" i="2"/>
  <c r="K82" i="2"/>
  <c r="J82" i="2"/>
  <c r="I82" i="2"/>
  <c r="H82" i="2"/>
  <c r="S81" i="2"/>
  <c r="R81" i="2"/>
  <c r="Q81" i="2"/>
  <c r="P81" i="2"/>
  <c r="O81" i="2"/>
  <c r="N81" i="2"/>
  <c r="M81" i="2"/>
  <c r="L81" i="2"/>
  <c r="K81" i="2"/>
  <c r="J81" i="2"/>
  <c r="I81" i="2"/>
  <c r="H81" i="2"/>
  <c r="S80" i="2"/>
  <c r="R80" i="2"/>
  <c r="Q80" i="2"/>
  <c r="P80" i="2"/>
  <c r="O80" i="2"/>
  <c r="N80" i="2"/>
  <c r="M80" i="2"/>
  <c r="L80" i="2"/>
  <c r="K80" i="2"/>
  <c r="J80" i="2"/>
  <c r="I80" i="2"/>
  <c r="H80" i="2"/>
  <c r="S79" i="2"/>
  <c r="R79" i="2"/>
  <c r="Q79" i="2"/>
  <c r="P79" i="2"/>
  <c r="O79" i="2"/>
  <c r="N79" i="2"/>
  <c r="M79" i="2"/>
  <c r="L79" i="2"/>
  <c r="K79" i="2"/>
  <c r="J79" i="2"/>
  <c r="I79" i="2"/>
  <c r="H79" i="2"/>
  <c r="S78" i="2"/>
  <c r="R78" i="2"/>
  <c r="Q78" i="2"/>
  <c r="P78" i="2"/>
  <c r="O78" i="2"/>
  <c r="N78" i="2"/>
  <c r="M78" i="2"/>
  <c r="L78" i="2"/>
  <c r="K78" i="2"/>
  <c r="J78" i="2"/>
  <c r="I78" i="2"/>
  <c r="H78" i="2"/>
  <c r="S77" i="2"/>
  <c r="R77" i="2"/>
  <c r="Q77" i="2"/>
  <c r="P77" i="2"/>
  <c r="O77" i="2"/>
  <c r="N77" i="2"/>
  <c r="M77" i="2"/>
  <c r="L77" i="2"/>
  <c r="K77" i="2"/>
  <c r="J77" i="2"/>
  <c r="I77" i="2"/>
  <c r="H77" i="2"/>
  <c r="S76" i="2"/>
  <c r="R76" i="2"/>
  <c r="Q76" i="2"/>
  <c r="P76" i="2"/>
  <c r="O76" i="2"/>
  <c r="N76" i="2"/>
  <c r="M76" i="2"/>
  <c r="L76" i="2"/>
  <c r="K76" i="2"/>
  <c r="J76" i="2"/>
  <c r="I76" i="2"/>
  <c r="H76" i="2"/>
  <c r="S75" i="2"/>
  <c r="R75" i="2"/>
  <c r="Q75" i="2"/>
  <c r="P75" i="2"/>
  <c r="O75" i="2"/>
  <c r="N75" i="2"/>
  <c r="M75" i="2"/>
  <c r="L75" i="2"/>
  <c r="K75" i="2"/>
  <c r="J75" i="2"/>
  <c r="I75" i="2"/>
  <c r="H75" i="2"/>
  <c r="S74" i="2"/>
  <c r="R74" i="2"/>
  <c r="Q74" i="2"/>
  <c r="P74" i="2"/>
  <c r="O74" i="2"/>
  <c r="N74" i="2"/>
  <c r="M74" i="2"/>
  <c r="L74" i="2"/>
  <c r="K74" i="2"/>
  <c r="J74" i="2"/>
  <c r="I74" i="2"/>
  <c r="H74" i="2"/>
  <c r="S73" i="2"/>
  <c r="R73" i="2"/>
  <c r="Q73" i="2"/>
  <c r="P73" i="2"/>
  <c r="O73" i="2"/>
  <c r="N73" i="2"/>
  <c r="M73" i="2"/>
  <c r="L73" i="2"/>
  <c r="K73" i="2"/>
  <c r="J73" i="2"/>
  <c r="I73" i="2"/>
  <c r="H73" i="2"/>
  <c r="S72" i="2"/>
  <c r="R72" i="2"/>
  <c r="Q72" i="2"/>
  <c r="P72" i="2"/>
  <c r="O72" i="2"/>
  <c r="N72" i="2"/>
  <c r="M72" i="2"/>
  <c r="L72" i="2"/>
  <c r="K72" i="2"/>
  <c r="J72" i="2"/>
  <c r="I72" i="2"/>
  <c r="H72" i="2"/>
  <c r="S71" i="2"/>
  <c r="R71" i="2"/>
  <c r="Q71" i="2"/>
  <c r="P71" i="2"/>
  <c r="O71" i="2"/>
  <c r="N71" i="2"/>
  <c r="M71" i="2"/>
  <c r="L71" i="2"/>
  <c r="K71" i="2"/>
  <c r="J71" i="2"/>
  <c r="I71" i="2"/>
  <c r="H71" i="2"/>
  <c r="S70" i="2"/>
  <c r="R70" i="2"/>
  <c r="Q70" i="2"/>
  <c r="P70" i="2"/>
  <c r="O70" i="2"/>
  <c r="N70" i="2"/>
  <c r="M70" i="2"/>
  <c r="L70" i="2"/>
  <c r="K70" i="2"/>
  <c r="J70" i="2"/>
  <c r="I70" i="2"/>
  <c r="H70" i="2"/>
  <c r="S69" i="2"/>
  <c r="R69" i="2"/>
  <c r="Q69" i="2"/>
  <c r="P69" i="2"/>
  <c r="O69" i="2"/>
  <c r="N69" i="2"/>
  <c r="M69" i="2"/>
  <c r="L69" i="2"/>
  <c r="K69" i="2"/>
  <c r="J69" i="2"/>
  <c r="I69" i="2"/>
  <c r="H69" i="2"/>
  <c r="S68" i="2"/>
  <c r="R68" i="2"/>
  <c r="Q68" i="2"/>
  <c r="P68" i="2"/>
  <c r="O68" i="2"/>
  <c r="N68" i="2"/>
  <c r="M68" i="2"/>
  <c r="L68" i="2"/>
  <c r="K68" i="2"/>
  <c r="J68" i="2"/>
  <c r="I68" i="2"/>
  <c r="H68" i="2"/>
  <c r="S67" i="2"/>
  <c r="R67" i="2"/>
  <c r="Q67" i="2"/>
  <c r="P67" i="2"/>
  <c r="O67" i="2"/>
  <c r="N67" i="2"/>
  <c r="M67" i="2"/>
  <c r="L67" i="2"/>
  <c r="K67" i="2"/>
  <c r="J67" i="2"/>
  <c r="I67" i="2"/>
  <c r="H67" i="2"/>
  <c r="S66" i="2"/>
  <c r="R66" i="2"/>
  <c r="Q66" i="2"/>
  <c r="P66" i="2"/>
  <c r="O66" i="2"/>
  <c r="N66" i="2"/>
  <c r="M66" i="2"/>
  <c r="L66" i="2"/>
  <c r="K66" i="2"/>
  <c r="J66" i="2"/>
  <c r="I66" i="2"/>
  <c r="H66" i="2"/>
  <c r="S65" i="2"/>
  <c r="R65" i="2"/>
  <c r="Q65" i="2"/>
  <c r="P65" i="2"/>
  <c r="O65" i="2"/>
  <c r="N65" i="2"/>
  <c r="M65" i="2"/>
  <c r="L65" i="2"/>
  <c r="K65" i="2"/>
  <c r="J65" i="2"/>
  <c r="I65" i="2"/>
  <c r="H65" i="2"/>
  <c r="S64" i="2"/>
  <c r="R64" i="2"/>
  <c r="Q64" i="2"/>
  <c r="P64" i="2"/>
  <c r="O64" i="2"/>
  <c r="N64" i="2"/>
  <c r="M64" i="2"/>
  <c r="L64" i="2"/>
  <c r="K64" i="2"/>
  <c r="J64" i="2"/>
  <c r="I64" i="2"/>
  <c r="H64" i="2"/>
  <c r="S63" i="2"/>
  <c r="R63" i="2"/>
  <c r="Q63" i="2"/>
  <c r="P63" i="2"/>
  <c r="O63" i="2"/>
  <c r="N63" i="2"/>
  <c r="M63" i="2"/>
  <c r="L63" i="2"/>
  <c r="K63" i="2"/>
  <c r="J63" i="2"/>
  <c r="I63" i="2"/>
  <c r="H63" i="2"/>
  <c r="S62" i="2"/>
  <c r="R62" i="2"/>
  <c r="Q62" i="2"/>
  <c r="P62" i="2"/>
  <c r="O62" i="2"/>
  <c r="N62" i="2"/>
  <c r="M62" i="2"/>
  <c r="L62" i="2"/>
  <c r="K62" i="2"/>
  <c r="J62" i="2"/>
  <c r="I62" i="2"/>
  <c r="H62" i="2"/>
  <c r="S61" i="2"/>
  <c r="R61" i="2"/>
  <c r="Q61" i="2"/>
  <c r="P61" i="2"/>
  <c r="O61" i="2"/>
  <c r="N61" i="2"/>
  <c r="M61" i="2"/>
  <c r="L61" i="2"/>
  <c r="K61" i="2"/>
  <c r="J61" i="2"/>
  <c r="I61" i="2"/>
  <c r="H61" i="2"/>
  <c r="S60" i="2"/>
  <c r="R60" i="2"/>
  <c r="Q60" i="2"/>
  <c r="P60" i="2"/>
  <c r="O60" i="2"/>
  <c r="N60" i="2"/>
  <c r="M60" i="2"/>
  <c r="L60" i="2"/>
  <c r="K60" i="2"/>
  <c r="J60" i="2"/>
  <c r="I60" i="2"/>
  <c r="H60" i="2"/>
  <c r="S59" i="2"/>
  <c r="R59" i="2"/>
  <c r="Q59" i="2"/>
  <c r="P59" i="2"/>
  <c r="O59" i="2"/>
  <c r="N59" i="2"/>
  <c r="M59" i="2"/>
  <c r="L59" i="2"/>
  <c r="K59" i="2"/>
  <c r="J59" i="2"/>
  <c r="I59" i="2"/>
  <c r="H59" i="2"/>
  <c r="S58" i="2"/>
  <c r="R58" i="2"/>
  <c r="Q58" i="2"/>
  <c r="P58" i="2"/>
  <c r="O58" i="2"/>
  <c r="N58" i="2"/>
  <c r="M58" i="2"/>
  <c r="L58" i="2"/>
  <c r="K58" i="2"/>
  <c r="J58" i="2"/>
  <c r="I58" i="2"/>
  <c r="H58" i="2"/>
  <c r="S57" i="2"/>
  <c r="R57" i="2"/>
  <c r="Q57" i="2"/>
  <c r="P57" i="2"/>
  <c r="O57" i="2"/>
  <c r="N57" i="2"/>
  <c r="M57" i="2"/>
  <c r="L57" i="2"/>
  <c r="K57" i="2"/>
  <c r="J57" i="2"/>
  <c r="I57" i="2"/>
  <c r="H57" i="2"/>
  <c r="S56" i="2"/>
  <c r="R56" i="2"/>
  <c r="Q56" i="2"/>
  <c r="P56" i="2"/>
  <c r="O56" i="2"/>
  <c r="N56" i="2"/>
  <c r="M56" i="2"/>
  <c r="L56" i="2"/>
  <c r="K56" i="2"/>
  <c r="J56" i="2"/>
  <c r="I56" i="2"/>
  <c r="H56" i="2"/>
  <c r="S55" i="2"/>
  <c r="R55" i="2"/>
  <c r="Q55" i="2"/>
  <c r="P55" i="2"/>
  <c r="O55" i="2"/>
  <c r="N55" i="2"/>
  <c r="M55" i="2"/>
  <c r="L55" i="2"/>
  <c r="K55" i="2"/>
  <c r="J55" i="2"/>
  <c r="I55" i="2"/>
  <c r="H55" i="2"/>
  <c r="S54" i="2"/>
  <c r="R54" i="2"/>
  <c r="Q54" i="2"/>
  <c r="P54" i="2"/>
  <c r="O54" i="2"/>
  <c r="N54" i="2"/>
  <c r="M54" i="2"/>
  <c r="L54" i="2"/>
  <c r="K54" i="2"/>
  <c r="J54" i="2"/>
  <c r="I54" i="2"/>
  <c r="H54" i="2"/>
  <c r="S53" i="2"/>
  <c r="R53" i="2"/>
  <c r="Q53" i="2"/>
  <c r="P53" i="2"/>
  <c r="O53" i="2"/>
  <c r="N53" i="2"/>
  <c r="M53" i="2"/>
  <c r="L53" i="2"/>
  <c r="K53" i="2"/>
  <c r="J53" i="2"/>
  <c r="I53" i="2"/>
  <c r="H53" i="2"/>
  <c r="S52" i="2"/>
  <c r="R52" i="2"/>
  <c r="Q52" i="2"/>
  <c r="P52" i="2"/>
  <c r="O52" i="2"/>
  <c r="N52" i="2"/>
  <c r="M52" i="2"/>
  <c r="L52" i="2"/>
  <c r="K52" i="2"/>
  <c r="J52" i="2"/>
  <c r="I52" i="2"/>
  <c r="H52" i="2"/>
  <c r="S51" i="2"/>
  <c r="R51" i="2"/>
  <c r="Q51" i="2"/>
  <c r="P51" i="2"/>
  <c r="O51" i="2"/>
  <c r="N51" i="2"/>
  <c r="M51" i="2"/>
  <c r="L51" i="2"/>
  <c r="K51" i="2"/>
  <c r="J51" i="2"/>
  <c r="I51" i="2"/>
  <c r="H51" i="2"/>
  <c r="S50" i="2"/>
  <c r="R50" i="2"/>
  <c r="Q50" i="2"/>
  <c r="P50" i="2"/>
  <c r="O50" i="2"/>
  <c r="N50" i="2"/>
  <c r="M50" i="2"/>
  <c r="L50" i="2"/>
  <c r="K50" i="2"/>
  <c r="J50" i="2"/>
  <c r="I50" i="2"/>
  <c r="H50" i="2"/>
  <c r="S49" i="2"/>
  <c r="R49" i="2"/>
  <c r="Q49" i="2"/>
  <c r="P49" i="2"/>
  <c r="O49" i="2"/>
  <c r="N49" i="2"/>
  <c r="M49" i="2"/>
  <c r="L49" i="2"/>
  <c r="K49" i="2"/>
  <c r="J49" i="2"/>
  <c r="I49" i="2"/>
  <c r="H49" i="2"/>
  <c r="S48" i="2"/>
  <c r="R48" i="2"/>
  <c r="Q48" i="2"/>
  <c r="P48" i="2"/>
  <c r="O48" i="2"/>
  <c r="N48" i="2"/>
  <c r="M48" i="2"/>
  <c r="L48" i="2"/>
  <c r="K48" i="2"/>
  <c r="J48" i="2"/>
  <c r="I48" i="2"/>
  <c r="H48" i="2"/>
  <c r="S47" i="2"/>
  <c r="R47" i="2"/>
  <c r="Q47" i="2"/>
  <c r="P47" i="2"/>
  <c r="O47" i="2"/>
  <c r="N47" i="2"/>
  <c r="M47" i="2"/>
  <c r="L47" i="2"/>
  <c r="K47" i="2"/>
  <c r="J47" i="2"/>
  <c r="I47" i="2"/>
  <c r="H47" i="2"/>
  <c r="S46" i="2"/>
  <c r="R46" i="2"/>
  <c r="Q46" i="2"/>
  <c r="P46" i="2"/>
  <c r="O46" i="2"/>
  <c r="N46" i="2"/>
  <c r="M46" i="2"/>
  <c r="L46" i="2"/>
  <c r="K46" i="2"/>
  <c r="J46" i="2"/>
  <c r="I46" i="2"/>
  <c r="H46" i="2"/>
  <c r="S45" i="2"/>
  <c r="R45" i="2"/>
  <c r="Q45" i="2"/>
  <c r="P45" i="2"/>
  <c r="O45" i="2"/>
  <c r="N45" i="2"/>
  <c r="M45" i="2"/>
  <c r="L45" i="2"/>
  <c r="K45" i="2"/>
  <c r="J45" i="2"/>
  <c r="I45" i="2"/>
  <c r="H45" i="2"/>
  <c r="S44" i="2"/>
  <c r="R44" i="2"/>
  <c r="Q44" i="2"/>
  <c r="P44" i="2"/>
  <c r="O44" i="2"/>
  <c r="N44" i="2"/>
  <c r="M44" i="2"/>
  <c r="L44" i="2"/>
  <c r="K44" i="2"/>
  <c r="J44" i="2"/>
  <c r="I44" i="2"/>
  <c r="H44" i="2"/>
  <c r="S43" i="2"/>
  <c r="R43" i="2"/>
  <c r="Q43" i="2"/>
  <c r="P43" i="2"/>
  <c r="O43" i="2"/>
  <c r="N43" i="2"/>
  <c r="M43" i="2"/>
  <c r="L43" i="2"/>
  <c r="K43" i="2"/>
  <c r="J43" i="2"/>
  <c r="I43" i="2"/>
  <c r="H43" i="2"/>
  <c r="S42" i="2"/>
  <c r="R42" i="2"/>
  <c r="Q42" i="2"/>
  <c r="P42" i="2"/>
  <c r="O42" i="2"/>
  <c r="N42" i="2"/>
  <c r="M42" i="2"/>
  <c r="L42" i="2"/>
  <c r="K42" i="2"/>
  <c r="J42" i="2"/>
  <c r="I42" i="2"/>
  <c r="H42" i="2"/>
  <c r="S41" i="2"/>
  <c r="R41" i="2"/>
  <c r="Q41" i="2"/>
  <c r="P41" i="2"/>
  <c r="O41" i="2"/>
  <c r="N41" i="2"/>
  <c r="M41" i="2"/>
  <c r="L41" i="2"/>
  <c r="K41" i="2"/>
  <c r="J41" i="2"/>
  <c r="I41" i="2"/>
  <c r="H41" i="2"/>
  <c r="S40" i="2"/>
  <c r="R40" i="2"/>
  <c r="Q40" i="2"/>
  <c r="P40" i="2"/>
  <c r="O40" i="2"/>
  <c r="N40" i="2"/>
  <c r="M40" i="2"/>
  <c r="L40" i="2"/>
  <c r="K40" i="2"/>
  <c r="J40" i="2"/>
  <c r="I40" i="2"/>
  <c r="H40" i="2"/>
  <c r="S39" i="2"/>
  <c r="R39" i="2"/>
  <c r="Q39" i="2"/>
  <c r="P39" i="2"/>
  <c r="O39" i="2"/>
  <c r="N39" i="2"/>
  <c r="M39" i="2"/>
  <c r="L39" i="2"/>
  <c r="K39" i="2"/>
  <c r="J39" i="2"/>
  <c r="I39" i="2"/>
  <c r="H39" i="2"/>
  <c r="S38" i="2"/>
  <c r="R38" i="2"/>
  <c r="Q38" i="2"/>
  <c r="P38" i="2"/>
  <c r="O38" i="2"/>
  <c r="N38" i="2"/>
  <c r="M38" i="2"/>
  <c r="L38" i="2"/>
  <c r="K38" i="2"/>
  <c r="J38" i="2"/>
  <c r="I38" i="2"/>
  <c r="H38" i="2"/>
  <c r="S37" i="2"/>
  <c r="R37" i="2"/>
  <c r="Q37" i="2"/>
  <c r="P37" i="2"/>
  <c r="O37" i="2"/>
  <c r="N37" i="2"/>
  <c r="M37" i="2"/>
  <c r="L37" i="2"/>
  <c r="K37" i="2"/>
  <c r="J37" i="2"/>
  <c r="I37" i="2"/>
  <c r="H37" i="2"/>
  <c r="S36" i="2"/>
  <c r="R36" i="2"/>
  <c r="Q36" i="2"/>
  <c r="P36" i="2"/>
  <c r="O36" i="2"/>
  <c r="N36" i="2"/>
  <c r="M36" i="2"/>
  <c r="L36" i="2"/>
  <c r="K36" i="2"/>
  <c r="J36" i="2"/>
  <c r="I36" i="2"/>
  <c r="H36" i="2"/>
  <c r="S35" i="2"/>
  <c r="R35" i="2"/>
  <c r="Q35" i="2"/>
  <c r="P35" i="2"/>
  <c r="O35" i="2"/>
  <c r="N35" i="2"/>
  <c r="M35" i="2"/>
  <c r="L35" i="2"/>
  <c r="K35" i="2"/>
  <c r="J35" i="2"/>
  <c r="I35" i="2"/>
  <c r="H35" i="2"/>
  <c r="S34" i="2"/>
  <c r="R34" i="2"/>
  <c r="Q34" i="2"/>
  <c r="P34" i="2"/>
  <c r="O34" i="2"/>
  <c r="N34" i="2"/>
  <c r="M34" i="2"/>
  <c r="L34" i="2"/>
  <c r="K34" i="2"/>
  <c r="J34" i="2"/>
  <c r="I34" i="2"/>
  <c r="H34" i="2"/>
  <c r="S33" i="2"/>
  <c r="R33" i="2"/>
  <c r="Q33" i="2"/>
  <c r="P33" i="2"/>
  <c r="O33" i="2"/>
  <c r="N33" i="2"/>
  <c r="M33" i="2"/>
  <c r="L33" i="2"/>
  <c r="K33" i="2"/>
  <c r="J33" i="2"/>
  <c r="I33" i="2"/>
  <c r="H33" i="2"/>
  <c r="S32" i="2"/>
  <c r="R32" i="2"/>
  <c r="Q32" i="2"/>
  <c r="P32" i="2"/>
  <c r="O32" i="2"/>
  <c r="N32" i="2"/>
  <c r="M32" i="2"/>
  <c r="L32" i="2"/>
  <c r="K32" i="2"/>
  <c r="J32" i="2"/>
  <c r="I32" i="2"/>
  <c r="H32" i="2"/>
  <c r="S31" i="2"/>
  <c r="R31" i="2"/>
  <c r="Q31" i="2"/>
  <c r="P31" i="2"/>
  <c r="O31" i="2"/>
  <c r="N31" i="2"/>
  <c r="M31" i="2"/>
  <c r="L31" i="2"/>
  <c r="K31" i="2"/>
  <c r="J31" i="2"/>
  <c r="I31" i="2"/>
  <c r="H31" i="2"/>
  <c r="S30" i="2"/>
  <c r="R30" i="2"/>
  <c r="Q30" i="2"/>
  <c r="P30" i="2"/>
  <c r="O30" i="2"/>
  <c r="N30" i="2"/>
  <c r="M30" i="2"/>
  <c r="L30" i="2"/>
  <c r="K30" i="2"/>
  <c r="J30" i="2"/>
  <c r="I30" i="2"/>
  <c r="H30" i="2"/>
  <c r="S29" i="2"/>
  <c r="R29" i="2"/>
  <c r="Q29" i="2"/>
  <c r="P29" i="2"/>
  <c r="O29" i="2"/>
  <c r="N29" i="2"/>
  <c r="M29" i="2"/>
  <c r="L29" i="2"/>
  <c r="K29" i="2"/>
  <c r="J29" i="2"/>
  <c r="I29" i="2"/>
  <c r="H29" i="2"/>
  <c r="S28" i="2"/>
  <c r="R28" i="2"/>
  <c r="Q28" i="2"/>
  <c r="P28" i="2"/>
  <c r="O28" i="2"/>
  <c r="N28" i="2"/>
  <c r="M28" i="2"/>
  <c r="L28" i="2"/>
  <c r="K28" i="2"/>
  <c r="J28" i="2"/>
  <c r="I28" i="2"/>
  <c r="H28" i="2"/>
  <c r="S27" i="2"/>
  <c r="R27" i="2"/>
  <c r="Q27" i="2"/>
  <c r="P27" i="2"/>
  <c r="O27" i="2"/>
  <c r="N27" i="2"/>
  <c r="M27" i="2"/>
  <c r="L27" i="2"/>
  <c r="K27" i="2"/>
  <c r="J27" i="2"/>
  <c r="I27" i="2"/>
  <c r="H27" i="2"/>
  <c r="S26" i="2"/>
  <c r="R26" i="2"/>
  <c r="Q26" i="2"/>
  <c r="P26" i="2"/>
  <c r="O26" i="2"/>
  <c r="N26" i="2"/>
  <c r="M26" i="2"/>
  <c r="L26" i="2"/>
  <c r="K26" i="2"/>
  <c r="J26" i="2"/>
  <c r="I26" i="2"/>
  <c r="H26" i="2"/>
  <c r="S25" i="2"/>
  <c r="R25" i="2"/>
  <c r="Q25" i="2"/>
  <c r="P25" i="2"/>
  <c r="O25" i="2"/>
  <c r="N25" i="2"/>
  <c r="M25" i="2"/>
  <c r="L25" i="2"/>
  <c r="K25" i="2"/>
  <c r="J25" i="2"/>
  <c r="I25" i="2"/>
  <c r="H25" i="2"/>
  <c r="S24" i="2"/>
  <c r="R24" i="2"/>
  <c r="Q24" i="2"/>
  <c r="P24" i="2"/>
  <c r="O24" i="2"/>
  <c r="N24" i="2"/>
  <c r="M24" i="2"/>
  <c r="L24" i="2"/>
  <c r="K24" i="2"/>
  <c r="J24" i="2"/>
  <c r="I24" i="2"/>
  <c r="H24" i="2"/>
  <c r="S23" i="2"/>
  <c r="R23" i="2"/>
  <c r="Q23" i="2"/>
  <c r="P23" i="2"/>
  <c r="O23" i="2"/>
  <c r="N23" i="2"/>
  <c r="M23" i="2"/>
  <c r="L23" i="2"/>
  <c r="K23" i="2"/>
  <c r="J23" i="2"/>
  <c r="I23" i="2"/>
  <c r="H23" i="2"/>
  <c r="S22" i="2"/>
  <c r="R22" i="2"/>
  <c r="Q22" i="2"/>
  <c r="P22" i="2"/>
  <c r="O22" i="2"/>
  <c r="N22" i="2"/>
  <c r="M22" i="2"/>
  <c r="L22" i="2"/>
  <c r="K22" i="2"/>
  <c r="J22" i="2"/>
  <c r="I22" i="2"/>
  <c r="H22" i="2"/>
  <c r="S21" i="2"/>
  <c r="R21" i="2"/>
  <c r="Q21" i="2"/>
  <c r="P21" i="2"/>
  <c r="O21" i="2"/>
  <c r="N21" i="2"/>
  <c r="M21" i="2"/>
  <c r="L21" i="2"/>
  <c r="K21" i="2"/>
  <c r="J21" i="2"/>
  <c r="I21" i="2"/>
  <c r="H21" i="2"/>
  <c r="S20" i="2"/>
  <c r="R20" i="2"/>
  <c r="Q20" i="2"/>
  <c r="P20" i="2"/>
  <c r="O20" i="2"/>
  <c r="N20" i="2"/>
  <c r="M20" i="2"/>
  <c r="L20" i="2"/>
  <c r="K20" i="2"/>
  <c r="J20" i="2"/>
  <c r="I20" i="2"/>
  <c r="H20" i="2"/>
  <c r="S19" i="2"/>
  <c r="R19" i="2"/>
  <c r="Q19" i="2"/>
  <c r="P19" i="2"/>
  <c r="O19" i="2"/>
  <c r="N19" i="2"/>
  <c r="M19" i="2"/>
  <c r="L19" i="2"/>
  <c r="K19" i="2"/>
  <c r="J19" i="2"/>
  <c r="I19" i="2"/>
  <c r="H19" i="2"/>
  <c r="S18" i="2"/>
  <c r="R18" i="2"/>
  <c r="Q18" i="2"/>
  <c r="P18" i="2"/>
  <c r="O18" i="2"/>
  <c r="N18" i="2"/>
  <c r="M18" i="2"/>
  <c r="L18" i="2"/>
  <c r="K18" i="2"/>
  <c r="J18" i="2"/>
  <c r="I18" i="2"/>
  <c r="H18" i="2"/>
  <c r="S17" i="2"/>
  <c r="R17" i="2"/>
  <c r="Q17" i="2"/>
  <c r="P17" i="2"/>
  <c r="O17" i="2"/>
  <c r="N17" i="2"/>
  <c r="M17" i="2"/>
  <c r="L17" i="2"/>
  <c r="K17" i="2"/>
  <c r="J17" i="2"/>
  <c r="I17" i="2"/>
  <c r="H17" i="2"/>
  <c r="S16" i="2"/>
  <c r="R16" i="2"/>
  <c r="Q16" i="2"/>
  <c r="P16" i="2"/>
  <c r="O16" i="2"/>
  <c r="N16" i="2"/>
  <c r="M16" i="2"/>
  <c r="L16" i="2"/>
  <c r="K16" i="2"/>
  <c r="J16" i="2"/>
  <c r="I16" i="2"/>
  <c r="H16" i="2"/>
  <c r="S15" i="2"/>
  <c r="R15" i="2"/>
  <c r="Q15" i="2"/>
  <c r="P15" i="2"/>
  <c r="O15" i="2"/>
  <c r="N15" i="2"/>
  <c r="M15" i="2"/>
  <c r="L15" i="2"/>
  <c r="K15" i="2"/>
  <c r="J15" i="2"/>
  <c r="I15" i="2"/>
  <c r="H15" i="2"/>
  <c r="S14" i="2"/>
  <c r="R14" i="2"/>
  <c r="Q14" i="2"/>
  <c r="P14" i="2"/>
  <c r="O14" i="2"/>
  <c r="N14" i="2"/>
  <c r="M14" i="2"/>
  <c r="L14" i="2"/>
  <c r="K14" i="2"/>
  <c r="J14" i="2"/>
  <c r="I14" i="2"/>
  <c r="H14" i="2"/>
  <c r="S13" i="2"/>
  <c r="R13" i="2"/>
  <c r="Q13" i="2"/>
  <c r="P13" i="2"/>
  <c r="O13" i="2"/>
  <c r="N13" i="2"/>
  <c r="M13" i="2"/>
  <c r="L13" i="2"/>
  <c r="K13" i="2"/>
  <c r="J13" i="2"/>
  <c r="I13" i="2"/>
  <c r="H13" i="2"/>
  <c r="W12" i="2"/>
  <c r="S12" i="2"/>
  <c r="R12" i="2"/>
  <c r="Q12" i="2"/>
  <c r="P12" i="2"/>
  <c r="O12" i="2"/>
  <c r="N12" i="2"/>
  <c r="M12" i="2"/>
  <c r="L12" i="2"/>
  <c r="K12" i="2"/>
  <c r="J12" i="2"/>
  <c r="I12" i="2"/>
  <c r="H12" i="2"/>
  <c r="S11" i="2"/>
  <c r="R11" i="2"/>
  <c r="Q11" i="2"/>
  <c r="P11" i="2"/>
  <c r="O11" i="2"/>
  <c r="N11" i="2"/>
  <c r="M11" i="2"/>
  <c r="L11" i="2"/>
  <c r="K11" i="2"/>
  <c r="J11" i="2"/>
  <c r="I11" i="2"/>
  <c r="H11" i="2"/>
  <c r="S10" i="2"/>
  <c r="R10" i="2"/>
  <c r="Q10" i="2"/>
  <c r="P10" i="2"/>
  <c r="O10" i="2"/>
  <c r="N10" i="2"/>
  <c r="M10" i="2"/>
  <c r="L10" i="2"/>
  <c r="K10" i="2"/>
  <c r="J10" i="2"/>
  <c r="I10" i="2"/>
  <c r="H10" i="2"/>
  <c r="S9" i="2"/>
  <c r="R9" i="2"/>
  <c r="Q9" i="2"/>
  <c r="P9" i="2"/>
  <c r="O9" i="2"/>
  <c r="N9" i="2"/>
  <c r="M9" i="2"/>
  <c r="L9" i="2"/>
  <c r="K9" i="2"/>
  <c r="J9" i="2"/>
  <c r="I9" i="2"/>
  <c r="H9" i="2"/>
  <c r="W8" i="2"/>
  <c r="S8" i="2"/>
  <c r="R8" i="2"/>
  <c r="Q8" i="2"/>
  <c r="P8" i="2"/>
  <c r="O8" i="2"/>
  <c r="N8" i="2"/>
  <c r="M8" i="2"/>
  <c r="L8" i="2"/>
  <c r="K8" i="2"/>
  <c r="J8" i="2"/>
  <c r="I8" i="2"/>
  <c r="H8" i="2"/>
  <c r="U7" i="2"/>
  <c r="X247" i="2" s="1"/>
  <c r="S7" i="2"/>
  <c r="R7" i="2"/>
  <c r="Q7" i="2"/>
  <c r="P7" i="2"/>
  <c r="O7" i="2"/>
  <c r="N7" i="2"/>
  <c r="M7" i="2"/>
  <c r="L7" i="2"/>
  <c r="K7" i="2"/>
  <c r="J7" i="2"/>
  <c r="I7" i="2"/>
  <c r="H7" i="2"/>
  <c r="X6" i="2"/>
  <c r="U6" i="2"/>
  <c r="S6" i="2"/>
  <c r="R6" i="2"/>
  <c r="Q6" i="2"/>
  <c r="P6" i="2"/>
  <c r="O6" i="2"/>
  <c r="N6" i="2"/>
  <c r="M6" i="2"/>
  <c r="L6" i="2"/>
  <c r="K6" i="2"/>
  <c r="J6" i="2"/>
  <c r="I6" i="2"/>
  <c r="H6" i="2"/>
  <c r="W5" i="2"/>
  <c r="U5" i="2"/>
  <c r="S5" i="2"/>
  <c r="R5" i="2"/>
  <c r="Q5" i="2"/>
  <c r="P5" i="2"/>
  <c r="O5" i="2"/>
  <c r="N5" i="2"/>
  <c r="M5" i="2"/>
  <c r="L5" i="2"/>
  <c r="K5" i="2"/>
  <c r="J5" i="2"/>
  <c r="I5" i="2"/>
  <c r="H5" i="2"/>
  <c r="U4" i="2"/>
  <c r="W14" i="2" s="1"/>
  <c r="S4" i="2"/>
  <c r="R4" i="2"/>
  <c r="Q4" i="2"/>
  <c r="P4" i="2"/>
  <c r="O4" i="2"/>
  <c r="N4" i="2"/>
  <c r="M4" i="2"/>
  <c r="L4" i="2"/>
  <c r="K4" i="2"/>
  <c r="J4" i="2"/>
  <c r="I4" i="2"/>
  <c r="H4" i="2"/>
  <c r="X3" i="2"/>
  <c r="U3" i="2"/>
  <c r="S3" i="2"/>
  <c r="R3" i="2"/>
  <c r="Q3" i="2"/>
  <c r="P3" i="2"/>
  <c r="O3" i="2"/>
  <c r="N3" i="2"/>
  <c r="M3" i="2"/>
  <c r="L3" i="2"/>
  <c r="K3" i="2"/>
  <c r="J3" i="2"/>
  <c r="I3" i="2"/>
  <c r="H3" i="2"/>
  <c r="U2" i="2"/>
  <c r="V4" i="2" s="1"/>
  <c r="S2" i="2"/>
  <c r="R2" i="2"/>
  <c r="Q2" i="2"/>
  <c r="J2" i="2"/>
  <c r="I2" i="2"/>
  <c r="H2" i="2"/>
  <c r="I12" i="14" l="1"/>
  <c r="H11" i="14"/>
  <c r="G11" i="14"/>
  <c r="G10" i="14"/>
  <c r="I11" i="14"/>
  <c r="H10" i="14"/>
  <c r="I10" i="14"/>
  <c r="G24" i="7"/>
  <c r="J24" i="7"/>
  <c r="J35" i="7"/>
  <c r="G35" i="7"/>
  <c r="J13" i="7"/>
  <c r="G13" i="7"/>
  <c r="N48" i="5"/>
  <c r="H49" i="5"/>
  <c r="H38" i="5"/>
  <c r="K135" i="5"/>
  <c r="K138" i="5"/>
  <c r="K141" i="5"/>
  <c r="M25" i="5"/>
  <c r="J38" i="5"/>
  <c r="K111" i="5"/>
  <c r="K114" i="5"/>
  <c r="K117" i="5"/>
  <c r="L135" i="5"/>
  <c r="L138" i="5"/>
  <c r="L141" i="5"/>
  <c r="K158" i="5"/>
  <c r="K161" i="5"/>
  <c r="K164" i="5"/>
  <c r="L111" i="5"/>
  <c r="L114" i="5"/>
  <c r="L117" i="5"/>
  <c r="K134" i="5"/>
  <c r="K137" i="5"/>
  <c r="L158" i="5"/>
  <c r="L161" i="5"/>
  <c r="L164" i="5"/>
  <c r="K163" i="5"/>
  <c r="N37" i="5"/>
  <c r="W10" i="2"/>
  <c r="V2" i="2"/>
  <c r="W267" i="2"/>
  <c r="W265" i="2"/>
  <c r="W263" i="2"/>
  <c r="W261" i="2"/>
  <c r="W259" i="2"/>
  <c r="W257" i="2"/>
  <c r="W255" i="2"/>
  <c r="W253" i="2"/>
  <c r="W251" i="2"/>
  <c r="W249" i="2"/>
  <c r="W247" i="2"/>
  <c r="W245" i="2"/>
  <c r="W243" i="2"/>
  <c r="W241" i="2"/>
  <c r="W239" i="2"/>
  <c r="W237" i="2"/>
  <c r="W235" i="2"/>
  <c r="W233" i="2"/>
  <c r="W231" i="2"/>
  <c r="W229" i="2"/>
  <c r="W227" i="2"/>
  <c r="W225" i="2"/>
  <c r="W223" i="2"/>
  <c r="W221" i="2"/>
  <c r="W219" i="2"/>
  <c r="W217" i="2"/>
  <c r="W215" i="2"/>
  <c r="W213" i="2"/>
  <c r="W211" i="2"/>
  <c r="W209" i="2"/>
  <c r="W207" i="2"/>
  <c r="W205" i="2"/>
  <c r="W203" i="2"/>
  <c r="W201" i="2"/>
  <c r="W199" i="2"/>
  <c r="W197" i="2"/>
  <c r="W195" i="2"/>
  <c r="W193" i="2"/>
  <c r="W191" i="2"/>
  <c r="W189" i="2"/>
  <c r="W187" i="2"/>
  <c r="W185" i="2"/>
  <c r="W183" i="2"/>
  <c r="W181" i="2"/>
  <c r="W179" i="2"/>
  <c r="W177" i="2"/>
  <c r="W175" i="2"/>
  <c r="W173" i="2"/>
  <c r="W171" i="2"/>
  <c r="W169" i="2"/>
  <c r="W167" i="2"/>
  <c r="W165" i="2"/>
  <c r="W163" i="2"/>
  <c r="W161" i="2"/>
  <c r="W159" i="2"/>
  <c r="W157" i="2"/>
  <c r="W155" i="2"/>
  <c r="W153" i="2"/>
  <c r="W151" i="2"/>
  <c r="W149" i="2"/>
  <c r="W147" i="2"/>
  <c r="W145" i="2"/>
  <c r="W143" i="2"/>
  <c r="W141" i="2"/>
  <c r="W139" i="2"/>
  <c r="W137" i="2"/>
  <c r="W135" i="2"/>
  <c r="W133" i="2"/>
  <c r="W131" i="2"/>
  <c r="W129" i="2"/>
  <c r="W127" i="2"/>
  <c r="W125" i="2"/>
  <c r="W123" i="2"/>
  <c r="W121" i="2"/>
  <c r="W119" i="2"/>
  <c r="W117" i="2"/>
  <c r="W115" i="2"/>
  <c r="W113" i="2"/>
  <c r="W111" i="2"/>
  <c r="W109" i="2"/>
  <c r="W107" i="2"/>
  <c r="W105" i="2"/>
  <c r="W103" i="2"/>
  <c r="W101" i="2"/>
  <c r="W266" i="2"/>
  <c r="W264" i="2"/>
  <c r="W262" i="2"/>
  <c r="W260" i="2"/>
  <c r="W258" i="2"/>
  <c r="W256" i="2"/>
  <c r="W254" i="2"/>
  <c r="W252" i="2"/>
  <c r="W250" i="2"/>
  <c r="W248" i="2"/>
  <c r="W246" i="2"/>
  <c r="W244" i="2"/>
  <c r="W242" i="2"/>
  <c r="W240" i="2"/>
  <c r="W238" i="2"/>
  <c r="W236" i="2"/>
  <c r="W234" i="2"/>
  <c r="W232" i="2"/>
  <c r="W230" i="2"/>
  <c r="W228" i="2"/>
  <c r="W226" i="2"/>
  <c r="W224" i="2"/>
  <c r="W222" i="2"/>
  <c r="W220" i="2"/>
  <c r="W218" i="2"/>
  <c r="W216" i="2"/>
  <c r="W214" i="2"/>
  <c r="W212" i="2"/>
  <c r="W210" i="2"/>
  <c r="W208" i="2"/>
  <c r="W206" i="2"/>
  <c r="W204" i="2"/>
  <c r="W202" i="2"/>
  <c r="W200" i="2"/>
  <c r="W198" i="2"/>
  <c r="W196" i="2"/>
  <c r="W194" i="2"/>
  <c r="W192" i="2"/>
  <c r="W190" i="2"/>
  <c r="W188" i="2"/>
  <c r="W186" i="2"/>
  <c r="W184" i="2"/>
  <c r="W182" i="2"/>
  <c r="W180" i="2"/>
  <c r="W178" i="2"/>
  <c r="W176" i="2"/>
  <c r="W174" i="2"/>
  <c r="W172" i="2"/>
  <c r="W170" i="2"/>
  <c r="W168" i="2"/>
  <c r="W166" i="2"/>
  <c r="W164" i="2"/>
  <c r="W162" i="2"/>
  <c r="W160" i="2"/>
  <c r="W158" i="2"/>
  <c r="W156" i="2"/>
  <c r="W154" i="2"/>
  <c r="W152" i="2"/>
  <c r="W150" i="2"/>
  <c r="W148" i="2"/>
  <c r="W146" i="2"/>
  <c r="W144" i="2"/>
  <c r="W142" i="2"/>
  <c r="W140" i="2"/>
  <c r="W138" i="2"/>
  <c r="W136" i="2"/>
  <c r="W134" i="2"/>
  <c r="W132" i="2"/>
  <c r="W130" i="2"/>
  <c r="W128" i="2"/>
  <c r="W126" i="2"/>
  <c r="W124" i="2"/>
  <c r="W122" i="2"/>
  <c r="W120" i="2"/>
  <c r="W118" i="2"/>
  <c r="W116" i="2"/>
  <c r="W114" i="2"/>
  <c r="W112" i="2"/>
  <c r="W110" i="2"/>
  <c r="W108" i="2"/>
  <c r="W106" i="2"/>
  <c r="W104" i="2"/>
  <c r="W102" i="2"/>
  <c r="W100" i="2"/>
  <c r="W97" i="2"/>
  <c r="W95" i="2"/>
  <c r="W93" i="2"/>
  <c r="W91" i="2"/>
  <c r="W89" i="2"/>
  <c r="W87" i="2"/>
  <c r="W85" i="2"/>
  <c r="W83" i="2"/>
  <c r="W81" i="2"/>
  <c r="W79" i="2"/>
  <c r="W77" i="2"/>
  <c r="W75" i="2"/>
  <c r="W73" i="2"/>
  <c r="W71" i="2"/>
  <c r="W69" i="2"/>
  <c r="W67" i="2"/>
  <c r="W65" i="2"/>
  <c r="W63" i="2"/>
  <c r="W59" i="2"/>
  <c r="W55" i="2"/>
  <c r="W53" i="2"/>
  <c r="W45" i="2"/>
  <c r="W43" i="2"/>
  <c r="W39" i="2"/>
  <c r="W37" i="2"/>
  <c r="W33" i="2"/>
  <c r="W29" i="2"/>
  <c r="W27" i="2"/>
  <c r="W15" i="2"/>
  <c r="W99" i="2"/>
  <c r="W98" i="2"/>
  <c r="W96" i="2"/>
  <c r="W94" i="2"/>
  <c r="W92" i="2"/>
  <c r="W90" i="2"/>
  <c r="W88" i="2"/>
  <c r="W86" i="2"/>
  <c r="W84" i="2"/>
  <c r="W82" i="2"/>
  <c r="W80" i="2"/>
  <c r="W78" i="2"/>
  <c r="W76" i="2"/>
  <c r="W74" i="2"/>
  <c r="W72" i="2"/>
  <c r="W70" i="2"/>
  <c r="W68" i="2"/>
  <c r="W66" i="2"/>
  <c r="W64" i="2"/>
  <c r="W62" i="2"/>
  <c r="W60" i="2"/>
  <c r="W58" i="2"/>
  <c r="W56" i="2"/>
  <c r="W54" i="2"/>
  <c r="W52" i="2"/>
  <c r="W50" i="2"/>
  <c r="W48" i="2"/>
  <c r="W46" i="2"/>
  <c r="W44" i="2"/>
  <c r="W42" i="2"/>
  <c r="W40" i="2"/>
  <c r="W38" i="2"/>
  <c r="W36" i="2"/>
  <c r="W34" i="2"/>
  <c r="W61" i="2"/>
  <c r="W57" i="2"/>
  <c r="W51" i="2"/>
  <c r="W49" i="2"/>
  <c r="W47" i="2"/>
  <c r="W41" i="2"/>
  <c r="W35" i="2"/>
  <c r="W31" i="2"/>
  <c r="W25" i="2"/>
  <c r="W23" i="2"/>
  <c r="W21" i="2"/>
  <c r="W19" i="2"/>
  <c r="W17" i="2"/>
  <c r="W13" i="2"/>
  <c r="W11" i="2"/>
  <c r="W9" i="2"/>
  <c r="W7" i="2"/>
  <c r="W4" i="2"/>
  <c r="W2" i="2"/>
  <c r="V5" i="2"/>
  <c r="V8" i="2"/>
  <c r="V12" i="2"/>
  <c r="V16" i="2"/>
  <c r="V20" i="2"/>
  <c r="V24" i="2"/>
  <c r="V28" i="2"/>
  <c r="V32" i="2"/>
  <c r="V38" i="2"/>
  <c r="V50" i="2"/>
  <c r="V62" i="2"/>
  <c r="V74" i="2"/>
  <c r="V86" i="2"/>
  <c r="V98" i="2"/>
  <c r="X127" i="2"/>
  <c r="X199" i="2"/>
  <c r="W16" i="2"/>
  <c r="W20" i="2"/>
  <c r="W28" i="2"/>
  <c r="W32" i="2"/>
  <c r="V40" i="2"/>
  <c r="V52" i="2"/>
  <c r="V64" i="2"/>
  <c r="V76" i="2"/>
  <c r="V88" i="2"/>
  <c r="X100" i="2"/>
  <c r="X139" i="2"/>
  <c r="X211" i="2"/>
  <c r="W3" i="2"/>
  <c r="X8" i="2"/>
  <c r="X12" i="2"/>
  <c r="X16" i="2"/>
  <c r="X20" i="2"/>
  <c r="X24" i="2"/>
  <c r="X28" i="2"/>
  <c r="X32" i="2"/>
  <c r="V42" i="2"/>
  <c r="V54" i="2"/>
  <c r="V66" i="2"/>
  <c r="V78" i="2"/>
  <c r="V90" i="2"/>
  <c r="X104" i="2"/>
  <c r="X151" i="2"/>
  <c r="X223" i="2"/>
  <c r="W24" i="2"/>
  <c r="W6" i="2"/>
  <c r="V10" i="2"/>
  <c r="V14" i="2"/>
  <c r="V18" i="2"/>
  <c r="V22" i="2"/>
  <c r="V26" i="2"/>
  <c r="V30" i="2"/>
  <c r="V34" i="2"/>
  <c r="V44" i="2"/>
  <c r="V56" i="2"/>
  <c r="V68" i="2"/>
  <c r="V80" i="2"/>
  <c r="V92" i="2"/>
  <c r="X108" i="2"/>
  <c r="X163" i="2"/>
  <c r="X235" i="2"/>
  <c r="W18" i="2"/>
  <c r="W22" i="2"/>
  <c r="W26" i="2"/>
  <c r="W30" i="2"/>
  <c r="X34" i="2"/>
  <c r="V46" i="2"/>
  <c r="V58" i="2"/>
  <c r="V70" i="2"/>
  <c r="V82" i="2"/>
  <c r="V94" i="2"/>
  <c r="X112" i="2"/>
  <c r="X175" i="2"/>
  <c r="X266" i="2"/>
  <c r="X264" i="2"/>
  <c r="X262" i="2"/>
  <c r="X260" i="2"/>
  <c r="X258" i="2"/>
  <c r="X256" i="2"/>
  <c r="X254" i="2"/>
  <c r="X252" i="2"/>
  <c r="X250" i="2"/>
  <c r="X248" i="2"/>
  <c r="X246" i="2"/>
  <c r="X244" i="2"/>
  <c r="X242" i="2"/>
  <c r="X240" i="2"/>
  <c r="X238" i="2"/>
  <c r="X236" i="2"/>
  <c r="X234" i="2"/>
  <c r="X232" i="2"/>
  <c r="X230" i="2"/>
  <c r="X228" i="2"/>
  <c r="X226" i="2"/>
  <c r="X224" i="2"/>
  <c r="X222" i="2"/>
  <c r="X220" i="2"/>
  <c r="X218" i="2"/>
  <c r="X216" i="2"/>
  <c r="X214" i="2"/>
  <c r="X212" i="2"/>
  <c r="X210" i="2"/>
  <c r="X208" i="2"/>
  <c r="X206" i="2"/>
  <c r="X204" i="2"/>
  <c r="X202" i="2"/>
  <c r="X200" i="2"/>
  <c r="X198" i="2"/>
  <c r="X196" i="2"/>
  <c r="X194" i="2"/>
  <c r="X192" i="2"/>
  <c r="X190" i="2"/>
  <c r="X188" i="2"/>
  <c r="X186" i="2"/>
  <c r="X184" i="2"/>
  <c r="X182" i="2"/>
  <c r="X180" i="2"/>
  <c r="X178" i="2"/>
  <c r="X176" i="2"/>
  <c r="X174" i="2"/>
  <c r="X172" i="2"/>
  <c r="X170" i="2"/>
  <c r="X168" i="2"/>
  <c r="X166" i="2"/>
  <c r="X164" i="2"/>
  <c r="X162" i="2"/>
  <c r="X160" i="2"/>
  <c r="X158" i="2"/>
  <c r="X156" i="2"/>
  <c r="X154" i="2"/>
  <c r="X152" i="2"/>
  <c r="X150" i="2"/>
  <c r="X148" i="2"/>
  <c r="X146" i="2"/>
  <c r="X144" i="2"/>
  <c r="X142" i="2"/>
  <c r="X140" i="2"/>
  <c r="X138" i="2"/>
  <c r="X136" i="2"/>
  <c r="X134" i="2"/>
  <c r="X132" i="2"/>
  <c r="X130" i="2"/>
  <c r="X128" i="2"/>
  <c r="X126" i="2"/>
  <c r="X124" i="2"/>
  <c r="X122" i="2"/>
  <c r="X120" i="2"/>
  <c r="X118" i="2"/>
  <c r="X116" i="2"/>
  <c r="X114" i="2"/>
  <c r="X267" i="2"/>
  <c r="X255" i="2"/>
  <c r="X243" i="2"/>
  <c r="X231" i="2"/>
  <c r="X219" i="2"/>
  <c r="X207" i="2"/>
  <c r="X195" i="2"/>
  <c r="X183" i="2"/>
  <c r="X171" i="2"/>
  <c r="X159" i="2"/>
  <c r="X147" i="2"/>
  <c r="X135" i="2"/>
  <c r="X123" i="2"/>
  <c r="X111" i="2"/>
  <c r="X107" i="2"/>
  <c r="X103" i="2"/>
  <c r="X99" i="2"/>
  <c r="X265" i="2"/>
  <c r="X253" i="2"/>
  <c r="X241" i="2"/>
  <c r="X229" i="2"/>
  <c r="X217" i="2"/>
  <c r="X205" i="2"/>
  <c r="X193" i="2"/>
  <c r="X181" i="2"/>
  <c r="X169" i="2"/>
  <c r="X157" i="2"/>
  <c r="X145" i="2"/>
  <c r="X133" i="2"/>
  <c r="X121" i="2"/>
  <c r="X115" i="2"/>
  <c r="X110" i="2"/>
  <c r="X106" i="2"/>
  <c r="X102" i="2"/>
  <c r="X5" i="2"/>
  <c r="X263" i="2"/>
  <c r="X251" i="2"/>
  <c r="X239" i="2"/>
  <c r="X227" i="2"/>
  <c r="X215" i="2"/>
  <c r="X203" i="2"/>
  <c r="X191" i="2"/>
  <c r="X179" i="2"/>
  <c r="X167" i="2"/>
  <c r="X155" i="2"/>
  <c r="X143" i="2"/>
  <c r="X131" i="2"/>
  <c r="X98" i="2"/>
  <c r="X96" i="2"/>
  <c r="X94" i="2"/>
  <c r="X92" i="2"/>
  <c r="X90" i="2"/>
  <c r="X88" i="2"/>
  <c r="X86" i="2"/>
  <c r="X84" i="2"/>
  <c r="X82" i="2"/>
  <c r="X80" i="2"/>
  <c r="X78" i="2"/>
  <c r="X76" i="2"/>
  <c r="X74" i="2"/>
  <c r="X72" i="2"/>
  <c r="X70" i="2"/>
  <c r="X68" i="2"/>
  <c r="X66" i="2"/>
  <c r="X64" i="2"/>
  <c r="X62" i="2"/>
  <c r="X60" i="2"/>
  <c r="X58" i="2"/>
  <c r="X56" i="2"/>
  <c r="X54" i="2"/>
  <c r="X52" i="2"/>
  <c r="X50" i="2"/>
  <c r="X48" i="2"/>
  <c r="X46" i="2"/>
  <c r="X44" i="2"/>
  <c r="X42" i="2"/>
  <c r="X40" i="2"/>
  <c r="X38" i="2"/>
  <c r="X36" i="2"/>
  <c r="X261" i="2"/>
  <c r="X249" i="2"/>
  <c r="X237" i="2"/>
  <c r="X225" i="2"/>
  <c r="X213" i="2"/>
  <c r="X201" i="2"/>
  <c r="X189" i="2"/>
  <c r="X177" i="2"/>
  <c r="X165" i="2"/>
  <c r="X153" i="2"/>
  <c r="X141" i="2"/>
  <c r="X129" i="2"/>
  <c r="X119" i="2"/>
  <c r="X113" i="2"/>
  <c r="X109" i="2"/>
  <c r="X105" i="2"/>
  <c r="X101" i="2"/>
  <c r="X257" i="2"/>
  <c r="X245" i="2"/>
  <c r="X233" i="2"/>
  <c r="X221" i="2"/>
  <c r="X209" i="2"/>
  <c r="X197" i="2"/>
  <c r="X185" i="2"/>
  <c r="X173" i="2"/>
  <c r="X161" i="2"/>
  <c r="X149" i="2"/>
  <c r="X137" i="2"/>
  <c r="X125" i="2"/>
  <c r="X117" i="2"/>
  <c r="X97" i="2"/>
  <c r="X95" i="2"/>
  <c r="X93" i="2"/>
  <c r="X91" i="2"/>
  <c r="X89" i="2"/>
  <c r="X87" i="2"/>
  <c r="X85" i="2"/>
  <c r="X83" i="2"/>
  <c r="X81" i="2"/>
  <c r="X79" i="2"/>
  <c r="X77" i="2"/>
  <c r="X75" i="2"/>
  <c r="X73" i="2"/>
  <c r="X71" i="2"/>
  <c r="X69" i="2"/>
  <c r="X67" i="2"/>
  <c r="X65" i="2"/>
  <c r="X63" i="2"/>
  <c r="X61" i="2"/>
  <c r="X59" i="2"/>
  <c r="X57" i="2"/>
  <c r="X55" i="2"/>
  <c r="X53" i="2"/>
  <c r="X51" i="2"/>
  <c r="X49" i="2"/>
  <c r="X47" i="2"/>
  <c r="X45" i="2"/>
  <c r="X43" i="2"/>
  <c r="X41" i="2"/>
  <c r="X39" i="2"/>
  <c r="X37" i="2"/>
  <c r="X35" i="2"/>
  <c r="X33" i="2"/>
  <c r="X31" i="2"/>
  <c r="X29" i="2"/>
  <c r="X27" i="2"/>
  <c r="X25" i="2"/>
  <c r="X23" i="2"/>
  <c r="X21" i="2"/>
  <c r="X19" i="2"/>
  <c r="X17" i="2"/>
  <c r="X15" i="2"/>
  <c r="X13" i="2"/>
  <c r="X11" i="2"/>
  <c r="X9" i="2"/>
  <c r="X7" i="2"/>
  <c r="X4" i="2"/>
  <c r="X2" i="2"/>
  <c r="X10" i="2"/>
  <c r="X14" i="2"/>
  <c r="X18" i="2"/>
  <c r="X22" i="2"/>
  <c r="X26" i="2"/>
  <c r="X30" i="2"/>
  <c r="V36" i="2"/>
  <c r="V48" i="2"/>
  <c r="V60" i="2"/>
  <c r="V72" i="2"/>
  <c r="V84" i="2"/>
  <c r="V96" i="2"/>
  <c r="V118" i="2"/>
  <c r="X187" i="2"/>
  <c r="X259" i="2"/>
  <c r="V267" i="2"/>
  <c r="V265" i="2"/>
  <c r="V263" i="2"/>
  <c r="V261" i="2"/>
  <c r="V259" i="2"/>
  <c r="V257" i="2"/>
  <c r="V255" i="2"/>
  <c r="V253" i="2"/>
  <c r="V251" i="2"/>
  <c r="V249" i="2"/>
  <c r="V247" i="2"/>
  <c r="V245" i="2"/>
  <c r="V243" i="2"/>
  <c r="V241" i="2"/>
  <c r="V239" i="2"/>
  <c r="V237" i="2"/>
  <c r="V235" i="2"/>
  <c r="V233" i="2"/>
  <c r="V231" i="2"/>
  <c r="V229" i="2"/>
  <c r="V227" i="2"/>
  <c r="V225" i="2"/>
  <c r="V223" i="2"/>
  <c r="V221" i="2"/>
  <c r="V219" i="2"/>
  <c r="V217" i="2"/>
  <c r="V215" i="2"/>
  <c r="V213" i="2"/>
  <c r="V211" i="2"/>
  <c r="V209" i="2"/>
  <c r="V207" i="2"/>
  <c r="V205" i="2"/>
  <c r="V203" i="2"/>
  <c r="V201" i="2"/>
  <c r="V199" i="2"/>
  <c r="V197" i="2"/>
  <c r="V195" i="2"/>
  <c r="V193" i="2"/>
  <c r="V191" i="2"/>
  <c r="V189" i="2"/>
  <c r="V187" i="2"/>
  <c r="V185" i="2"/>
  <c r="V183" i="2"/>
  <c r="V181" i="2"/>
  <c r="V179" i="2"/>
  <c r="V177" i="2"/>
  <c r="V175" i="2"/>
  <c r="V173" i="2"/>
  <c r="V171" i="2"/>
  <c r="V169" i="2"/>
  <c r="V167" i="2"/>
  <c r="V165" i="2"/>
  <c r="V163" i="2"/>
  <c r="V161" i="2"/>
  <c r="V159" i="2"/>
  <c r="V157" i="2"/>
  <c r="V155" i="2"/>
  <c r="V153" i="2"/>
  <c r="V151" i="2"/>
  <c r="V149" i="2"/>
  <c r="V147" i="2"/>
  <c r="V145" i="2"/>
  <c r="V143" i="2"/>
  <c r="V141" i="2"/>
  <c r="V139" i="2"/>
  <c r="V137" i="2"/>
  <c r="V135" i="2"/>
  <c r="V133" i="2"/>
  <c r="V131" i="2"/>
  <c r="V129" i="2"/>
  <c r="V127" i="2"/>
  <c r="V125" i="2"/>
  <c r="V123" i="2"/>
  <c r="V121" i="2"/>
  <c r="V119" i="2"/>
  <c r="V117" i="2"/>
  <c r="V115" i="2"/>
  <c r="V113" i="2"/>
  <c r="V111" i="2"/>
  <c r="V109" i="2"/>
  <c r="V107" i="2"/>
  <c r="V105" i="2"/>
  <c r="V103" i="2"/>
  <c r="V101" i="2"/>
  <c r="V99" i="2"/>
  <c r="V266" i="2"/>
  <c r="V264" i="2"/>
  <c r="V262" i="2"/>
  <c r="V260" i="2"/>
  <c r="V258" i="2"/>
  <c r="V256" i="2"/>
  <c r="V254" i="2"/>
  <c r="V252" i="2"/>
  <c r="V250" i="2"/>
  <c r="V248" i="2"/>
  <c r="V246" i="2"/>
  <c r="V244" i="2"/>
  <c r="V242" i="2"/>
  <c r="V240" i="2"/>
  <c r="V238" i="2"/>
  <c r="V236" i="2"/>
  <c r="V234" i="2"/>
  <c r="V232" i="2"/>
  <c r="V230" i="2"/>
  <c r="V228" i="2"/>
  <c r="V226" i="2"/>
  <c r="V224" i="2"/>
  <c r="V222" i="2"/>
  <c r="V220" i="2"/>
  <c r="V218" i="2"/>
  <c r="V216" i="2"/>
  <c r="V214" i="2"/>
  <c r="V212" i="2"/>
  <c r="V210" i="2"/>
  <c r="V208" i="2"/>
  <c r="V206" i="2"/>
  <c r="V204" i="2"/>
  <c r="V202" i="2"/>
  <c r="V200" i="2"/>
  <c r="V198" i="2"/>
  <c r="V196" i="2"/>
  <c r="V194" i="2"/>
  <c r="V192" i="2"/>
  <c r="V190" i="2"/>
  <c r="V188" i="2"/>
  <c r="V186" i="2"/>
  <c r="V184" i="2"/>
  <c r="V182" i="2"/>
  <c r="V180" i="2"/>
  <c r="V178" i="2"/>
  <c r="V176" i="2"/>
  <c r="V174" i="2"/>
  <c r="V172" i="2"/>
  <c r="V170" i="2"/>
  <c r="V168" i="2"/>
  <c r="V166" i="2"/>
  <c r="V164" i="2"/>
  <c r="V162" i="2"/>
  <c r="V160" i="2"/>
  <c r="V158" i="2"/>
  <c r="V156" i="2"/>
  <c r="V154" i="2"/>
  <c r="V152" i="2"/>
  <c r="V150" i="2"/>
  <c r="V148" i="2"/>
  <c r="V146" i="2"/>
  <c r="V144" i="2"/>
  <c r="V142" i="2"/>
  <c r="V140" i="2"/>
  <c r="V138" i="2"/>
  <c r="V136" i="2"/>
  <c r="V134" i="2"/>
  <c r="V132" i="2"/>
  <c r="V130" i="2"/>
  <c r="V128" i="2"/>
  <c r="V126" i="2"/>
  <c r="V124" i="2"/>
  <c r="V122" i="2"/>
  <c r="V3" i="2"/>
  <c r="V6" i="2"/>
  <c r="V100" i="2"/>
  <c r="V104" i="2"/>
  <c r="V108" i="2"/>
  <c r="V112" i="2"/>
  <c r="V102" i="2"/>
  <c r="V106" i="2"/>
  <c r="V110" i="2"/>
  <c r="V114" i="2"/>
  <c r="V120" i="2"/>
  <c r="V7" i="2"/>
  <c r="V9" i="2"/>
  <c r="V11" i="2"/>
  <c r="V13" i="2"/>
  <c r="V15" i="2"/>
  <c r="V17" i="2"/>
  <c r="V19" i="2"/>
  <c r="V21" i="2"/>
  <c r="V23" i="2"/>
  <c r="V25" i="2"/>
  <c r="V27" i="2"/>
  <c r="V29" i="2"/>
  <c r="V31" i="2"/>
  <c r="V33" i="2"/>
  <c r="V35" i="2"/>
  <c r="V37" i="2"/>
  <c r="V39" i="2"/>
  <c r="V41" i="2"/>
  <c r="V43" i="2"/>
  <c r="V45" i="2"/>
  <c r="V47" i="2"/>
  <c r="V49" i="2"/>
  <c r="V51" i="2"/>
  <c r="V53" i="2"/>
  <c r="V55" i="2"/>
  <c r="V57" i="2"/>
  <c r="V59" i="2"/>
  <c r="V61" i="2"/>
  <c r="V63" i="2"/>
  <c r="V65" i="2"/>
  <c r="V67" i="2"/>
  <c r="V69" i="2"/>
  <c r="V71" i="2"/>
  <c r="V73" i="2"/>
  <c r="V75" i="2"/>
  <c r="V77" i="2"/>
  <c r="V79" i="2"/>
  <c r="V81" i="2"/>
  <c r="V83" i="2"/>
  <c r="V85" i="2"/>
  <c r="V87" i="2"/>
  <c r="V89" i="2"/>
  <c r="V91" i="2"/>
  <c r="V93" i="2"/>
  <c r="V95" i="2"/>
  <c r="V97" i="2"/>
  <c r="V116" i="2"/>
  <c r="G39" i="5" l="1"/>
  <c r="G63" i="5"/>
  <c r="K38" i="5"/>
  <c r="M38" i="5"/>
  <c r="M62" i="5"/>
  <c r="J63" i="5" l="1"/>
  <c r="J39" i="5"/>
  <c r="K49" i="5"/>
  <c r="N38" i="5"/>
  <c r="H39" i="5"/>
  <c r="G64" i="5" l="1"/>
  <c r="G40" i="5"/>
  <c r="H50" i="5"/>
  <c r="M63" i="5"/>
  <c r="M39" i="5"/>
  <c r="K39" i="5"/>
  <c r="K50" i="5"/>
  <c r="N49" i="5"/>
  <c r="H40" i="5" l="1"/>
  <c r="N39" i="5"/>
  <c r="J40" i="5"/>
  <c r="J64" i="5"/>
  <c r="G41" i="5" l="1"/>
  <c r="G65" i="5"/>
  <c r="H51" i="5"/>
  <c r="K40" i="5"/>
  <c r="M40" i="5"/>
  <c r="M64" i="5"/>
  <c r="N50" i="5"/>
  <c r="J65" i="5" l="1"/>
  <c r="J41" i="5"/>
  <c r="K51" i="5"/>
  <c r="H41" i="5"/>
  <c r="H52" i="5" s="1"/>
  <c r="N40" i="5"/>
  <c r="N51" i="5" s="1"/>
  <c r="M65" i="5" l="1"/>
  <c r="M41" i="5"/>
  <c r="K41" i="5"/>
  <c r="K52" i="5"/>
  <c r="G42" i="5"/>
  <c r="G66" i="5"/>
  <c r="H42" i="5" l="1"/>
  <c r="J42" i="5"/>
  <c r="J66" i="5"/>
  <c r="N41" i="5"/>
  <c r="K42" i="5" l="1"/>
  <c r="K53" i="5" s="1"/>
  <c r="G43" i="5"/>
  <c r="G67" i="5"/>
  <c r="M42" i="5"/>
  <c r="M66" i="5"/>
  <c r="H53" i="5"/>
  <c r="N52" i="5"/>
  <c r="H43" i="5" l="1"/>
  <c r="N42" i="5"/>
  <c r="J67" i="5"/>
  <c r="J43" i="5"/>
  <c r="K43" i="5" l="1"/>
  <c r="M67" i="5"/>
  <c r="M43" i="5"/>
  <c r="N53" i="5"/>
  <c r="G68" i="5"/>
  <c r="G44" i="5"/>
  <c r="H54" i="5"/>
  <c r="N43" i="5" l="1"/>
  <c r="J44" i="5"/>
  <c r="J68" i="5"/>
  <c r="H55" i="5"/>
  <c r="H44" i="5"/>
  <c r="K54" i="5"/>
  <c r="G45" i="5" l="1"/>
  <c r="G70" i="5"/>
  <c r="G69" i="5"/>
  <c r="K55" i="5"/>
  <c r="K44" i="5"/>
  <c r="M44" i="5"/>
  <c r="M68" i="5"/>
  <c r="N54" i="5"/>
  <c r="J69" i="5" l="1"/>
  <c r="J45" i="5"/>
  <c r="J70" i="5"/>
  <c r="J71" i="5" s="1"/>
  <c r="N44" i="5"/>
  <c r="G71" i="5"/>
  <c r="H45" i="5"/>
  <c r="G48" i="5" s="1" a="1"/>
  <c r="M69" i="5" l="1"/>
  <c r="M45" i="5"/>
  <c r="M70" i="5"/>
  <c r="M71" i="5" s="1"/>
  <c r="N55" i="5"/>
  <c r="G81" i="5"/>
  <c r="G77" i="5"/>
  <c r="G83" i="5"/>
  <c r="G79" i="5"/>
  <c r="G82" i="5"/>
  <c r="G80" i="5"/>
  <c r="G78" i="5"/>
  <c r="G76" i="5"/>
  <c r="G48" i="5"/>
  <c r="K45" i="5"/>
  <c r="J48" i="5" s="1" a="1"/>
  <c r="H56" i="5"/>
  <c r="K56" i="5" l="1"/>
  <c r="N45" i="5"/>
  <c r="M48" i="5" s="1" a="1"/>
  <c r="J82" i="5"/>
  <c r="J80" i="5"/>
  <c r="J78" i="5"/>
  <c r="J76" i="5"/>
  <c r="J48" i="5"/>
  <c r="J83" i="5"/>
  <c r="J81" i="5"/>
  <c r="J79" i="5"/>
  <c r="J77" i="5"/>
  <c r="G75" i="5"/>
  <c r="G84" i="5" s="1"/>
  <c r="G58" i="5"/>
  <c r="M82" i="5" l="1"/>
  <c r="M80" i="5"/>
  <c r="M78" i="5"/>
  <c r="M76" i="5"/>
  <c r="M83" i="5"/>
  <c r="M81" i="5"/>
  <c r="M79" i="5"/>
  <c r="M77" i="5"/>
  <c r="M48" i="5"/>
  <c r="J58" i="5"/>
  <c r="J75" i="5"/>
  <c r="J84" i="5" s="1"/>
  <c r="N56" i="5"/>
  <c r="M58" i="5" l="1"/>
  <c r="M75" i="5"/>
  <c r="M8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<sst xmlns="http://schemas.openxmlformats.org/spreadsheetml/2006/main" count="2300" uniqueCount="167">
  <si>
    <t>&lt;TICKER&gt;</t>
  </si>
  <si>
    <t>&lt;PER&gt;</t>
  </si>
  <si>
    <t>&lt;DATE&gt;</t>
  </si>
  <si>
    <t>&lt;TIME&gt;</t>
  </si>
  <si>
    <t>&lt;CLOSE&gt;</t>
  </si>
  <si>
    <t>&lt;VOL&gt;</t>
  </si>
  <si>
    <t>Сбербанк</t>
  </si>
  <si>
    <t>W</t>
  </si>
  <si>
    <t>Росбанк ао</t>
  </si>
  <si>
    <t>МОЭСК</t>
  </si>
  <si>
    <t>Дата</t>
  </si>
  <si>
    <t>Ц Сбербанк</t>
  </si>
  <si>
    <t>Ц Росбанк ао</t>
  </si>
  <si>
    <t>Ц МОЭСК</t>
  </si>
  <si>
    <t>Об Сбербанк</t>
  </si>
  <si>
    <t>Об Росбанк ао</t>
  </si>
  <si>
    <t>Об МОЭСК</t>
  </si>
  <si>
    <t>ЛЦ Сбербанк</t>
  </si>
  <si>
    <t>ЛЦ Росбанк ао</t>
  </si>
  <si>
    <t>ЛЦ МОЭСК</t>
  </si>
  <si>
    <t>Дхт Сбербанк</t>
  </si>
  <si>
    <t>Дхт Росбанк ао</t>
  </si>
  <si>
    <t>Дхт МОЭСК</t>
  </si>
  <si>
    <t>ЛД Сбербанк</t>
  </si>
  <si>
    <t>ЛД Росбанк ао</t>
  </si>
  <si>
    <t>ЛД МОЭСК</t>
  </si>
  <si>
    <t>ЛО Сбербанк</t>
  </si>
  <si>
    <t>ЛО Росбанк ао</t>
  </si>
  <si>
    <t>ЛО МОЭСК</t>
  </si>
  <si>
    <t xml:space="preserve">Оц Сбербанк </t>
  </si>
  <si>
    <t>Оц Росбанк ао</t>
  </si>
  <si>
    <t>Оц МОЭСК</t>
  </si>
  <si>
    <t>Ц1 max</t>
  </si>
  <si>
    <t>Ц1 min</t>
  </si>
  <si>
    <t>Ц2 max</t>
  </si>
  <si>
    <t>Уровень надежности(95,0%)</t>
  </si>
  <si>
    <t>Ц2 min</t>
  </si>
  <si>
    <t>Стандартная ошибка</t>
  </si>
  <si>
    <t>Ц3 max</t>
  </si>
  <si>
    <t>Медиана</t>
  </si>
  <si>
    <t>Ц3 min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</si>
  <si>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</si>
  <si>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</si>
  <si>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</si>
  <si>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</si>
  <si>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</si>
  <si>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</si>
  <si>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</si>
  <si>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</si>
  <si>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</si>
  <si>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</si>
  <si>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Среднее</t>
  </si>
  <si>
    <t>q1=</t>
  </si>
  <si>
    <t>q3</t>
  </si>
  <si>
    <t>X0=</t>
  </si>
  <si>
    <t>X1=</t>
  </si>
  <si>
    <t>Точность интервальной оценки=</t>
  </si>
  <si>
    <t>Интервальная оценка  дисперсии</t>
  </si>
  <si>
    <t>ГИПОТЕЗЫ</t>
  </si>
  <si>
    <t>Хи2 левая</t>
  </si>
  <si>
    <t xml:space="preserve">H0: при n→∞ распределение величины χ^2сходится к распределению хи-квадрат с l-1   степенью свободы, то есть, 
lim┬(n→∞)⁡〖P{ χ^2≤t}=P{χ_(l-1)^2≤t},        〗
∀tϵR.     </t>
  </si>
  <si>
    <t xml:space="preserve">Хи2 правая </t>
  </si>
  <si>
    <t>(n-1)*S^2</t>
  </si>
  <si>
    <t>Левая граница</t>
  </si>
  <si>
    <t>Н1: это не  правда</t>
  </si>
  <si>
    <t>Правая граница</t>
  </si>
  <si>
    <t>Доверит.  Интервал для стандартного отклонения</t>
  </si>
  <si>
    <t>АЛЬФА 0,05</t>
  </si>
  <si>
    <t>Проверка гипотезы по теореме Пирсона</t>
  </si>
  <si>
    <t>Кол-во интервалов правилом Стерджеса</t>
  </si>
  <si>
    <t>Длина интервала h</t>
  </si>
  <si>
    <t xml:space="preserve"> Интервал правый</t>
  </si>
  <si>
    <t>Частота</t>
  </si>
  <si>
    <t>Интегральный %</t>
  </si>
  <si>
    <t>Границы интервалов</t>
  </si>
  <si>
    <t>Группа</t>
  </si>
  <si>
    <t>Интервал левый</t>
  </si>
  <si>
    <t>Еще</t>
  </si>
  <si>
    <t xml:space="preserve">Эмпирические интервальные частоты </t>
  </si>
  <si>
    <t>Середина интервала</t>
  </si>
  <si>
    <t xml:space="preserve">Интервал </t>
  </si>
  <si>
    <t xml:space="preserve">Теоретические интервальные частоты </t>
  </si>
  <si>
    <t xml:space="preserve">(nj-npj )^2/npj </t>
  </si>
  <si>
    <t>ХИ2набл</t>
  </si>
  <si>
    <t>Хи2крит</t>
  </si>
  <si>
    <t xml:space="preserve">Вывод: тк ХИ2набл меньше ХИ2крит, то Н0 принимаем, теоретическое и эмперическое распределение логдоходностей совпадает </t>
  </si>
  <si>
    <t>Проверка гипотезы по критерию Колмогорова-Смирнова. Сбербанк</t>
  </si>
  <si>
    <t>Середина</t>
  </si>
  <si>
    <t>Эмпирическая фр</t>
  </si>
  <si>
    <t>Плотность</t>
  </si>
  <si>
    <t>Норм. Плотность</t>
  </si>
  <si>
    <t>Норм. Фр</t>
  </si>
  <si>
    <t>Эмипирическая фр</t>
  </si>
  <si>
    <t>Разность</t>
  </si>
  <si>
    <t>83,2651246 &gt; 0,895 =&gt; распр не явл нормальным</t>
  </si>
  <si>
    <t>Проверка гипотезы по критерию Колмогорова-Смирнова. Росбанк ао</t>
  </si>
  <si>
    <t>111,0371485 &gt; 0,895 =&gt; распр не явл нормальным</t>
  </si>
  <si>
    <t>Проверка гипотезы по критерию Колмогорова-Смирнова. МОЭСК</t>
  </si>
  <si>
    <t>112,1305382 &gt; 0,895 =&gt; распр не явл нормальным</t>
  </si>
  <si>
    <t>альфа 5%</t>
  </si>
  <si>
    <t>альфа 1%</t>
  </si>
  <si>
    <t>t=</t>
  </si>
  <si>
    <t>t kp (0,05;223)=</t>
  </si>
  <si>
    <t>&lt;t</t>
  </si>
  <si>
    <t>Z.ТЕСТ=</t>
  </si>
  <si>
    <t>&lt;альфа 5% и 1%</t>
  </si>
  <si>
    <t>Вывод:</t>
  </si>
  <si>
    <t>Не принимаем H0</t>
  </si>
  <si>
    <t>&gt;t</t>
  </si>
  <si>
    <t>&gt;альфа 5% и 1%</t>
  </si>
  <si>
    <t>Принимаем H0</t>
  </si>
  <si>
    <t>Гипотезы:</t>
  </si>
  <si>
    <t xml:space="preserve">Н0:  средние значения логарифмической доходности за 2018-2019 годы равны </t>
  </si>
  <si>
    <t>n1=</t>
  </si>
  <si>
    <t>n2=</t>
  </si>
  <si>
    <t>альфа=</t>
  </si>
  <si>
    <t>tкрит=</t>
  </si>
  <si>
    <t>k=</t>
  </si>
  <si>
    <t>D2018</t>
  </si>
  <si>
    <t>D2019</t>
  </si>
  <si>
    <t xml:space="preserve">Вывод: Н0 принимаем </t>
  </si>
  <si>
    <t>Двусторонний Т-тест без каких-либо предположений об однородности дисперсий</t>
  </si>
  <si>
    <t>ГИПОТЕЗЫ:</t>
  </si>
  <si>
    <t xml:space="preserve">Н0: дисперсии логарифмической доходности за 2018-2019 годы равны </t>
  </si>
  <si>
    <t>Двусторонний F-тест</t>
  </si>
  <si>
    <t>n2018=</t>
  </si>
  <si>
    <t>n2019=</t>
  </si>
  <si>
    <t>a/2</t>
  </si>
  <si>
    <t>Fтест=</t>
  </si>
  <si>
    <t>&gt; 0,025; 0,005</t>
  </si>
  <si>
    <t>&lt; 0,025; 0,005</t>
  </si>
  <si>
    <t xml:space="preserve">Вывод: Н0 не принимаем </t>
  </si>
  <si>
    <t>Однофакторный дисперсионный анализ</t>
  </si>
  <si>
    <t>Группы</t>
  </si>
  <si>
    <t>Дисперсия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</si>
  <si>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</si>
  <si>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</si>
  <si>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</si>
  <si>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</si>
  <si>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</si>
  <si>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</si>
  <si>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</si>
  <si>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</si>
  <si>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</si>
  <si>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</si>
  <si>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H0 - зависимость от года отсуствует</t>
  </si>
  <si>
    <t>H1 -  есть зависимость от года</t>
  </si>
  <si>
    <t>F=0,507638 &lt; 2,413836</t>
  </si>
  <si>
    <t>Принимаем гипотезу H0</t>
  </si>
  <si>
    <t>p-value=0,73016&gt;0,05</t>
  </si>
  <si>
    <t>Дисперсионный анализ:</t>
  </si>
  <si>
    <t>Итоги:</t>
  </si>
  <si>
    <t>F=1,26072 &lt; 2,41384</t>
  </si>
  <si>
    <t>p-value=0,28652&gt;0,05</t>
  </si>
  <si>
    <t>F=5,27439 &gt; 2,4168</t>
  </si>
  <si>
    <t>Принимаем гипотезу H1</t>
  </si>
  <si>
    <t>p-value=0,00045&lt;0,01</t>
  </si>
  <si>
    <t>H0 - зависимость от названия отсуствует</t>
  </si>
  <si>
    <t>H1 -  есть зависимость от названия</t>
  </si>
  <si>
    <t>F=5,101016 &lt; 3,009248</t>
  </si>
  <si>
    <t>p-value=0,006331&lt;0,01</t>
  </si>
  <si>
    <t>Графики временных рядов логдоходностей трех компаний</t>
  </si>
  <si>
    <t>n=</t>
  </si>
  <si>
    <t>r</t>
  </si>
  <si>
    <t>t</t>
  </si>
  <si>
    <t>t кр 0,05</t>
  </si>
  <si>
    <t>t кр 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</si>
</sst>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98">
    <xf numFmtId="0" fontId="0" fillId="0" borderId="0" xfId="0"/>
    <xf numFmtId="14" fontId="0" fillId="0" borderId="0" xfId="0" applyNumberForma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0" xfId="0" applyNumberFormat="1" applyBorder="1"/>
    <xf numFmtId="14" fontId="0" fillId="0" borderId="3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4" xfId="0" applyNumberFormat="1" applyBorder="1"/>
    <xf numFmtId="0" fontId="0" fillId="0" borderId="1" xfId="0" applyFill="1" applyBorder="1"/>
    <xf numFmtId="0" fontId="0" fillId="0" borderId="0" xfId="0" applyFill="1"/>
    <xf numFmtId="0" fontId="0" fillId="0" borderId="6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3" xfId="0" applyFill="1" applyBorder="1"/>
    <xf numFmtId="0" fontId="0" fillId="0" borderId="11" xfId="0" applyFill="1" applyBorder="1"/>
    <xf numFmtId="0" fontId="3" fillId="0" borderId="2" xfId="0" applyFont="1" applyFill="1" applyBorder="1" applyAlignment="1">
      <alignment horizontal="center"/>
    </xf>
    <xf numFmtId="14" fontId="0" fillId="0" borderId="0" xfId="0" applyNumberFormat="1" applyFill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14" fontId="0" fillId="0" borderId="34" xfId="0" applyNumberFormat="1" applyFill="1" applyBorder="1"/>
    <xf numFmtId="14" fontId="0" fillId="0" borderId="35" xfId="0" applyNumberFormat="1" applyFill="1" applyBorder="1"/>
    <xf numFmtId="14" fontId="0" fillId="0" borderId="36" xfId="0" applyNumberFormat="1" applyFill="1" applyBorder="1"/>
    <xf numFmtId="0" fontId="4" fillId="0" borderId="37" xfId="0" applyFont="1" applyFill="1" applyBorder="1" applyAlignment="1">
      <alignment horizontal="center"/>
    </xf>
    <xf numFmtId="0" fontId="4" fillId="0" borderId="38" xfId="0" applyFont="1" applyFill="1" applyBorder="1" applyAlignment="1">
      <alignment horizontal="center"/>
    </xf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5" xfId="0" applyFill="1" applyBorder="1"/>
    <xf numFmtId="0" fontId="3" fillId="0" borderId="37" xfId="0" applyFont="1" applyFill="1" applyBorder="1" applyAlignment="1">
      <alignment horizontal="center"/>
    </xf>
    <xf numFmtId="0" fontId="3" fillId="0" borderId="38" xfId="0" applyFont="1" applyFill="1" applyBorder="1" applyAlignment="1">
      <alignment horizontal="center"/>
    </xf>
    <xf numFmtId="14" fontId="0" fillId="0" borderId="22" xfId="0" applyNumberFormat="1" applyFill="1" applyBorder="1"/>
    <xf numFmtId="14" fontId="0" fillId="0" borderId="24" xfId="0" applyNumberFormat="1" applyFill="1" applyBorder="1"/>
    <xf numFmtId="14" fontId="0" fillId="0" borderId="26" xfId="0" applyNumberFormat="1" applyFill="1" applyBorder="1"/>
    <xf numFmtId="14" fontId="0" fillId="0" borderId="39" xfId="0" applyNumberFormat="1" applyFill="1" applyBorder="1"/>
    <xf numFmtId="0" fontId="0" fillId="0" borderId="40" xfId="0" applyFill="1" applyBorder="1"/>
    <xf numFmtId="14" fontId="0" fillId="0" borderId="16" xfId="0" applyNumberFormat="1" applyFill="1" applyBorder="1"/>
    <xf numFmtId="0" fontId="0" fillId="0" borderId="34" xfId="0" applyFill="1" applyBorder="1"/>
    <xf numFmtId="0" fontId="0" fillId="0" borderId="36" xfId="0" applyFill="1" applyBorder="1"/>
    <xf numFmtId="0" fontId="0" fillId="0" borderId="14" xfId="0" applyFill="1" applyBorder="1"/>
    <xf numFmtId="14" fontId="0" fillId="0" borderId="8" xfId="0" applyNumberFormat="1" applyFill="1" applyBorder="1"/>
    <xf numFmtId="14" fontId="0" fillId="0" borderId="10" xfId="0" applyNumberFormat="1" applyFill="1" applyBorder="1"/>
    <xf numFmtId="0" fontId="2" fillId="0" borderId="34" xfId="0" applyFont="1" applyFill="1" applyBorder="1"/>
    <xf numFmtId="0" fontId="0" fillId="0" borderId="39" xfId="0" applyFill="1" applyBorder="1"/>
    <xf numFmtId="0" fontId="2" fillId="0" borderId="5" xfId="0" applyFont="1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/>
    <xf numFmtId="0" fontId="0" fillId="2" borderId="11" xfId="0" applyFill="1" applyBorder="1"/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14" fontId="1" fillId="0" borderId="16" xfId="0" applyNumberFormat="1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0" xfId="0" applyFont="1" applyFill="1"/>
    <xf numFmtId="0" fontId="1" fillId="0" borderId="0" xfId="0" applyFont="1"/>
    <xf numFmtId="14" fontId="1" fillId="0" borderId="39" xfId="0" applyNumberFormat="1" applyFont="1" applyFill="1" applyBorder="1"/>
    <xf numFmtId="0" fontId="1" fillId="0" borderId="15" xfId="0" applyFont="1" applyFill="1" applyBorder="1"/>
    <xf numFmtId="0" fontId="1" fillId="0" borderId="40" xfId="0" applyFont="1" applyFill="1" applyBorder="1"/>
    <xf numFmtId="0" fontId="1" fillId="0" borderId="0" xfId="0" applyFont="1" applyFill="1" applyAlignment="1">
      <alignment horizontal="center"/>
    </xf>
    <xf numFmtId="14" fontId="1" fillId="0" borderId="24" xfId="0" applyNumberFormat="1" applyFont="1" applyFill="1" applyBorder="1"/>
    <xf numFmtId="0" fontId="1" fillId="0" borderId="1" xfId="0" applyFont="1" applyFill="1" applyBorder="1"/>
    <xf numFmtId="0" fontId="1" fillId="0" borderId="25" xfId="0" applyFont="1" applyFill="1" applyBorder="1"/>
    <xf numFmtId="0" fontId="1" fillId="0" borderId="39" xfId="0" applyFont="1" applyFill="1" applyBorder="1"/>
    <xf numFmtId="0" fontId="1" fillId="0" borderId="24" xfId="0" applyFont="1" applyFill="1" applyBorder="1"/>
    <xf numFmtId="0" fontId="1" fillId="0" borderId="26" xfId="0" applyFont="1" applyFill="1" applyBorder="1"/>
    <xf numFmtId="0" fontId="1" fillId="0" borderId="27" xfId="0" applyFont="1" applyFill="1" applyBorder="1"/>
    <xf numFmtId="0" fontId="1" fillId="0" borderId="41" xfId="0" applyFont="1" applyFill="1" applyBorder="1"/>
    <xf numFmtId="0" fontId="1" fillId="0" borderId="42" xfId="0" applyFont="1" applyFill="1" applyBorder="1"/>
    <xf numFmtId="0" fontId="1" fillId="0" borderId="0" xfId="0" applyFont="1" applyAlignment="1">
      <alignment wrapText="1"/>
    </xf>
    <xf numFmtId="0" fontId="1" fillId="0" borderId="39" xfId="0" applyFont="1" applyFill="1" applyBorder="1" applyAlignment="1">
      <alignment wrapText="1"/>
    </xf>
    <xf numFmtId="1" fontId="1" fillId="0" borderId="15" xfId="0" applyNumberFormat="1" applyFont="1" applyFill="1" applyBorder="1"/>
    <xf numFmtId="1" fontId="1" fillId="0" borderId="0" xfId="0" applyNumberFormat="1" applyFont="1" applyFill="1" applyBorder="1"/>
    <xf numFmtId="0" fontId="1" fillId="0" borderId="15" xfId="0" applyFont="1" applyFill="1" applyBorder="1" applyAlignment="1">
      <alignment wrapText="1"/>
    </xf>
    <xf numFmtId="0" fontId="1" fillId="0" borderId="0" xfId="0" applyFont="1" applyFill="1" applyBorder="1"/>
    <xf numFmtId="1" fontId="1" fillId="0" borderId="40" xfId="0" applyNumberFormat="1" applyFont="1" applyFill="1" applyBorder="1"/>
    <xf numFmtId="0" fontId="1" fillId="0" borderId="31" xfId="0" applyFont="1" applyFill="1" applyBorder="1"/>
    <xf numFmtId="0" fontId="1" fillId="0" borderId="3" xfId="0" applyFont="1" applyFill="1" applyBorder="1"/>
    <xf numFmtId="0" fontId="1" fillId="0" borderId="3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8" xfId="0" applyFont="1" applyBorder="1"/>
    <xf numFmtId="0" fontId="1" fillId="0" borderId="0" xfId="0" applyFont="1" applyBorder="1"/>
    <xf numFmtId="10" fontId="1" fillId="0" borderId="9" xfId="0" applyNumberFormat="1" applyFont="1" applyBorder="1"/>
    <xf numFmtId="0" fontId="1" fillId="0" borderId="8" xfId="0" applyFont="1" applyFill="1" applyBorder="1"/>
    <xf numFmtId="0" fontId="1" fillId="0" borderId="9" xfId="0" applyFont="1" applyFill="1" applyBorder="1"/>
    <xf numFmtId="14" fontId="1" fillId="0" borderId="8" xfId="0" applyNumberFormat="1" applyFont="1" applyFill="1" applyBorder="1"/>
    <xf numFmtId="0" fontId="1" fillId="0" borderId="10" xfId="0" applyFont="1" applyBorder="1"/>
    <xf numFmtId="0" fontId="1" fillId="0" borderId="3" xfId="0" applyFont="1" applyBorder="1"/>
    <xf numFmtId="10" fontId="1" fillId="0" borderId="11" xfId="0" applyNumberFormat="1" applyFont="1" applyBorder="1"/>
    <xf numFmtId="0" fontId="1" fillId="0" borderId="10" xfId="0" applyFont="1" applyFill="1" applyBorder="1"/>
    <xf numFmtId="0" fontId="1" fillId="0" borderId="35" xfId="0" applyFont="1" applyFill="1" applyBorder="1"/>
    <xf numFmtId="0" fontId="1" fillId="0" borderId="43" xfId="0" applyFont="1" applyFill="1" applyBorder="1"/>
    <xf numFmtId="2" fontId="1" fillId="0" borderId="35" xfId="0" applyNumberFormat="1" applyFont="1" applyFill="1" applyBorder="1"/>
    <xf numFmtId="0" fontId="1" fillId="0" borderId="36" xfId="0" applyFont="1" applyFill="1" applyBorder="1"/>
    <xf numFmtId="0" fontId="1" fillId="0" borderId="11" xfId="0" applyFont="1" applyFill="1" applyBorder="1"/>
    <xf numFmtId="0" fontId="1" fillId="0" borderId="5" xfId="0" applyFont="1" applyFill="1" applyBorder="1"/>
    <xf numFmtId="0" fontId="2" fillId="0" borderId="12" xfId="0" applyFont="1" applyFill="1" applyBorder="1"/>
    <xf numFmtId="0" fontId="1" fillId="0" borderId="14" xfId="0" applyFont="1" applyFill="1" applyBorder="1"/>
    <xf numFmtId="0" fontId="1" fillId="0" borderId="6" xfId="0" applyFont="1" applyFill="1" applyBorder="1"/>
    <xf numFmtId="0" fontId="1" fillId="0" borderId="4" xfId="0" applyFont="1" applyFill="1" applyBorder="1"/>
    <xf numFmtId="0" fontId="1" fillId="0" borderId="7" xfId="0" applyFont="1" applyFill="1" applyBorder="1"/>
    <xf numFmtId="0" fontId="1" fillId="0" borderId="4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1" xfId="0" applyFont="1" applyBorder="1"/>
    <xf numFmtId="0" fontId="1" fillId="2" borderId="6" xfId="0" applyFont="1" applyFill="1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0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3" xfId="0" applyFont="1" applyFill="1" applyBorder="1"/>
    <xf numFmtId="0" fontId="1" fillId="2" borderId="11" xfId="0" applyFont="1" applyFill="1" applyBorder="1"/>
    <xf numFmtId="14" fontId="1" fillId="0" borderId="10" xfId="0" applyNumberFormat="1" applyFont="1" applyFill="1" applyBorder="1"/>
    <xf numFmtId="14" fontId="1" fillId="0" borderId="0" xfId="0" applyNumberFormat="1" applyFont="1"/>
    <xf numFmtId="0" fontId="1" fillId="0" borderId="12" xfId="0" applyFont="1" applyFill="1" applyBorder="1"/>
    <xf numFmtId="0" fontId="6" fillId="0" borderId="5" xfId="0" applyFont="1" applyFill="1" applyBorder="1"/>
    <xf numFmtId="0" fontId="9" fillId="0" borderId="1" xfId="0" applyFont="1" applyFill="1" applyBorder="1"/>
    <xf numFmtId="1" fontId="9" fillId="0" borderId="1" xfId="0" applyNumberFormat="1" applyFont="1" applyFill="1" applyBorder="1"/>
    <xf numFmtId="14" fontId="0" fillId="0" borderId="2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9" fillId="0" borderId="24" xfId="0" applyFont="1" applyFill="1" applyBorder="1"/>
    <xf numFmtId="0" fontId="9" fillId="0" borderId="25" xfId="0" applyFont="1" applyFill="1" applyBorder="1"/>
    <xf numFmtId="0" fontId="9" fillId="0" borderId="26" xfId="0" applyFont="1" applyFill="1" applyBorder="1"/>
    <xf numFmtId="0" fontId="9" fillId="0" borderId="31" xfId="0" applyFont="1" applyFill="1" applyBorder="1"/>
    <xf numFmtId="0" fontId="9" fillId="0" borderId="27" xfId="0" applyFont="1" applyFill="1" applyBorder="1"/>
    <xf numFmtId="0" fontId="9" fillId="0" borderId="39" xfId="0" applyFont="1" applyFill="1" applyBorder="1"/>
    <xf numFmtId="0" fontId="9" fillId="0" borderId="15" xfId="0" applyFont="1" applyFill="1" applyBorder="1"/>
    <xf numFmtId="0" fontId="9" fillId="0" borderId="40" xfId="0" applyFont="1" applyFill="1" applyBorder="1"/>
    <xf numFmtId="14" fontId="0" fillId="0" borderId="12" xfId="0" applyNumberFormat="1" applyFill="1" applyBorder="1"/>
    <xf numFmtId="0" fontId="0" fillId="0" borderId="13" xfId="0" applyFill="1" applyBorder="1"/>
    <xf numFmtId="0" fontId="0" fillId="0" borderId="12" xfId="0" applyFill="1" applyBorder="1"/>
    <xf numFmtId="0" fontId="0" fillId="0" borderId="45" xfId="0" applyFill="1" applyBorder="1"/>
    <xf numFmtId="0" fontId="0" fillId="0" borderId="46" xfId="0" applyFill="1" applyBorder="1"/>
    <xf numFmtId="14" fontId="0" fillId="0" borderId="6" xfId="0" applyNumberFormat="1" applyBorder="1"/>
    <xf numFmtId="14" fontId="0" fillId="0" borderId="8" xfId="0" applyNumberFormat="1" applyBorder="1"/>
    <xf numFmtId="14" fontId="0" fillId="0" borderId="10" xfId="0" applyNumberFormat="1" applyBorder="1"/>
    <xf numFmtId="14" fontId="0" fillId="0" borderId="12" xfId="0" applyNumberFormat="1" applyBorder="1"/>
    <xf numFmtId="0" fontId="0" fillId="0" borderId="45" xfId="0" applyBorder="1"/>
    <xf numFmtId="0" fontId="0" fillId="0" borderId="46" xfId="0" applyBorder="1"/>
    <xf numFmtId="0" fontId="0" fillId="0" borderId="0" xfId="0" applyAlignment="1"/>
    <xf numFmtId="0" fontId="0" fillId="0" borderId="5" xfId="0" applyBorder="1" applyAlignment="1"/>
    <xf numFmtId="0" fontId="0" fillId="0" borderId="16" xfId="0" applyBorder="1"/>
    <xf numFmtId="0" fontId="0" fillId="0" borderId="18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31" xfId="0" applyBorder="1"/>
    <xf numFmtId="0" fontId="0" fillId="0" borderId="27" xfId="0" applyBorder="1"/>
    <xf numFmtId="0" fontId="0" fillId="0" borderId="39" xfId="0" applyBorder="1"/>
    <xf numFmtId="0" fontId="0" fillId="0" borderId="15" xfId="0" applyBorder="1"/>
    <xf numFmtId="0" fontId="0" fillId="0" borderId="40" xfId="0" applyBorder="1"/>
    <xf numFmtId="0" fontId="0" fillId="0" borderId="17" xfId="0" applyBorder="1"/>
    <xf numFmtId="0" fontId="5" fillId="0" borderId="12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6" xfId="1" applyFont="1" applyFill="1" applyBorder="1" applyAlignment="1">
      <alignment horizontal="center"/>
    </xf>
    <xf numFmtId="0" fontId="2" fillId="0" borderId="18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1" fillId="0" borderId="6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2" fillId="0" borderId="16" xfId="0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10" fillId="0" borderId="2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10" fillId="0" borderId="31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2" fillId="0" borderId="37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38" xfId="0" applyFont="1" applyFill="1" applyBorder="1" applyAlignment="1">
      <alignment horizontal="left" vertical="top"/>
    </xf>
    <xf numFmtId="0" fontId="7" fillId="0" borderId="12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top" wrapText="1"/>
    </xf>
    <xf numFmtId="0" fontId="7" fillId="0" borderId="14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wrapText="1"/>
    </xf>
    <xf numFmtId="0" fontId="7" fillId="0" borderId="13" xfId="0" applyFont="1" applyFill="1" applyBorder="1" applyAlignment="1">
      <alignment horizontal="center" wrapText="1"/>
    </xf>
    <xf numFmtId="0" fontId="7" fillId="0" borderId="14" xfId="0" applyFont="1" applyFill="1" applyBorder="1" applyAlignment="1">
      <alignment horizontal="center" wrapText="1"/>
    </xf>
    <xf numFmtId="0" fontId="2" fillId="0" borderId="37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8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</cellXfs>
  <cellStyles count="2">
    <cellStyle name="Обычный" xfId="0" builtinId="0"/>
    <cellStyle name="Обычный 2" xfId="1" xr:uid="{3BF46994-C9A3-4333-B3D0-55B6585819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Изменений цен акций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'[1]1-4.1'!$V$1</c:f>
              <c:strCache>
                <c:ptCount val="1"/>
                <c:pt idx="0">
                  <c:v>Оц Сбербанк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'[1]1-4.1'!$V$2:$V$267</c:f>
              <c:numCache>
                <c:formatCode>General</c:formatCode>
                <c:ptCount val="266"/>
                <c:pt idx="0">
                  <c:v>9.7002171000970076E-3</c:v>
                </c:pt>
                <c:pt idx="1">
                  <c:v>4.5729594900457389E-3</c:v>
                </c:pt>
                <c:pt idx="2">
                  <c:v>1.5936070950159375E-2</c:v>
                </c:pt>
                <c:pt idx="3">
                  <c:v>2.3095755000230958E-3</c:v>
                </c:pt>
                <c:pt idx="4">
                  <c:v>1.5289389810152904E-2</c:v>
                </c:pt>
                <c:pt idx="5">
                  <c:v>4.4343849600443408E-2</c:v>
                </c:pt>
                <c:pt idx="6">
                  <c:v>6.3513326250635133E-2</c:v>
                </c:pt>
                <c:pt idx="7">
                  <c:v>6.88715414106887E-2</c:v>
                </c:pt>
                <c:pt idx="8">
                  <c:v>5.6584599750565845E-2</c:v>
                </c:pt>
                <c:pt idx="9">
                  <c:v>3.1733567370317357E-2</c:v>
                </c:pt>
                <c:pt idx="10">
                  <c:v>2.7714906000277147E-2</c:v>
                </c:pt>
                <c:pt idx="11">
                  <c:v>0</c:v>
                </c:pt>
                <c:pt idx="12">
                  <c:v>2.078617950020786E-2</c:v>
                </c:pt>
                <c:pt idx="13">
                  <c:v>4.8501085500485007E-2</c:v>
                </c:pt>
                <c:pt idx="14">
                  <c:v>5.3120236500531201E-2</c:v>
                </c:pt>
                <c:pt idx="15">
                  <c:v>6.813247725068132E-2</c:v>
                </c:pt>
                <c:pt idx="16">
                  <c:v>7.3444500900734469E-2</c:v>
                </c:pt>
                <c:pt idx="17">
                  <c:v>6.6977689500669776E-2</c:v>
                </c:pt>
                <c:pt idx="18">
                  <c:v>6.4899071550648973E-2</c:v>
                </c:pt>
                <c:pt idx="19">
                  <c:v>6.1665665850616627E-2</c:v>
                </c:pt>
                <c:pt idx="20">
                  <c:v>5.7739387500577388E-2</c:v>
                </c:pt>
                <c:pt idx="21">
                  <c:v>4.4390041110443895E-2</c:v>
                </c:pt>
                <c:pt idx="22">
                  <c:v>5.3351194050533499E-2</c:v>
                </c:pt>
                <c:pt idx="23">
                  <c:v>4.8778234560487792E-2</c:v>
                </c:pt>
                <c:pt idx="24">
                  <c:v>4.4343849600443408E-2</c:v>
                </c:pt>
                <c:pt idx="25">
                  <c:v>4.466719017044668E-2</c:v>
                </c:pt>
                <c:pt idx="26">
                  <c:v>4.6468659060464698E-2</c:v>
                </c:pt>
                <c:pt idx="27">
                  <c:v>6.7070072520670682E-2</c:v>
                </c:pt>
                <c:pt idx="28">
                  <c:v>4.3650976950436522E-2</c:v>
                </c:pt>
                <c:pt idx="29">
                  <c:v>5.2196406300521948E-2</c:v>
                </c:pt>
                <c:pt idx="30">
                  <c:v>6.0972793200609741E-2</c:v>
                </c:pt>
                <c:pt idx="31">
                  <c:v>6.203519793062038E-2</c:v>
                </c:pt>
                <c:pt idx="32">
                  <c:v>4.0925677860409251E-2</c:v>
                </c:pt>
                <c:pt idx="33">
                  <c:v>6.3836666820638335E-2</c:v>
                </c:pt>
                <c:pt idx="34">
                  <c:v>5.9864196960598609E-2</c:v>
                </c:pt>
                <c:pt idx="35">
                  <c:v>6.0510878100605077E-2</c:v>
                </c:pt>
                <c:pt idx="36">
                  <c:v>6.6977689500669776E-2</c:v>
                </c:pt>
                <c:pt idx="37">
                  <c:v>6.4529539470645284E-2</c:v>
                </c:pt>
                <c:pt idx="38">
                  <c:v>5.9125132800591236E-2</c:v>
                </c:pt>
                <c:pt idx="39">
                  <c:v>0.11441637027114414</c:v>
                </c:pt>
                <c:pt idx="40">
                  <c:v>0.12711903552127116</c:v>
                </c:pt>
                <c:pt idx="41">
                  <c:v>0.13603399695136034</c:v>
                </c:pt>
                <c:pt idx="42">
                  <c:v>0.13640352903136405</c:v>
                </c:pt>
                <c:pt idx="43">
                  <c:v>0.15284770659152849</c:v>
                </c:pt>
                <c:pt idx="44">
                  <c:v>0.14966049240149662</c:v>
                </c:pt>
                <c:pt idx="45">
                  <c:v>0.21386669130213865</c:v>
                </c:pt>
                <c:pt idx="46">
                  <c:v>0.20116402605201161</c:v>
                </c:pt>
                <c:pt idx="47">
                  <c:v>0.19423529955194233</c:v>
                </c:pt>
                <c:pt idx="48">
                  <c:v>0.17160145965171603</c:v>
                </c:pt>
                <c:pt idx="49">
                  <c:v>0.17465009931174649</c:v>
                </c:pt>
                <c:pt idx="50">
                  <c:v>0.18633655134186336</c:v>
                </c:pt>
                <c:pt idx="51">
                  <c:v>0.18596701926185968</c:v>
                </c:pt>
                <c:pt idx="52">
                  <c:v>0.16559656335165593</c:v>
                </c:pt>
                <c:pt idx="53">
                  <c:v>0.12134509677121343</c:v>
                </c:pt>
                <c:pt idx="54">
                  <c:v>0.14088410550140884</c:v>
                </c:pt>
                <c:pt idx="55">
                  <c:v>0.16397986050163979</c:v>
                </c:pt>
                <c:pt idx="56">
                  <c:v>0.16721326620167215</c:v>
                </c:pt>
                <c:pt idx="57">
                  <c:v>0.15635826135156355</c:v>
                </c:pt>
                <c:pt idx="58">
                  <c:v>0.19118665989191186</c:v>
                </c:pt>
                <c:pt idx="59">
                  <c:v>0.20897039124208966</c:v>
                </c:pt>
                <c:pt idx="60">
                  <c:v>0.22167305649221669</c:v>
                </c:pt>
                <c:pt idx="61">
                  <c:v>0.22292022726222921</c:v>
                </c:pt>
                <c:pt idx="62">
                  <c:v>0.23742436140237427</c:v>
                </c:pt>
                <c:pt idx="63">
                  <c:v>0.22218116310222177</c:v>
                </c:pt>
                <c:pt idx="64">
                  <c:v>0.21950205552219498</c:v>
                </c:pt>
                <c:pt idx="65">
                  <c:v>0.23982631992239825</c:v>
                </c:pt>
                <c:pt idx="66">
                  <c:v>0.26929650330269295</c:v>
                </c:pt>
                <c:pt idx="67">
                  <c:v>0.27830384775278305</c:v>
                </c:pt>
                <c:pt idx="68">
                  <c:v>0.28892789505288924</c:v>
                </c:pt>
                <c:pt idx="69">
                  <c:v>0.27548616564275485</c:v>
                </c:pt>
                <c:pt idx="70">
                  <c:v>0.27747240057277467</c:v>
                </c:pt>
                <c:pt idx="71">
                  <c:v>0.28130629590281309</c:v>
                </c:pt>
                <c:pt idx="72">
                  <c:v>0.33350270220333494</c:v>
                </c:pt>
                <c:pt idx="73">
                  <c:v>0.32606586909326069</c:v>
                </c:pt>
                <c:pt idx="74">
                  <c:v>0.3348884475033489</c:v>
                </c:pt>
                <c:pt idx="75">
                  <c:v>0.31271652270312711</c:v>
                </c:pt>
                <c:pt idx="76">
                  <c:v>0.3344265324033443</c:v>
                </c:pt>
                <c:pt idx="77">
                  <c:v>0.33650515035336503</c:v>
                </c:pt>
                <c:pt idx="78">
                  <c:v>0.33909187491339088</c:v>
                </c:pt>
                <c:pt idx="79">
                  <c:v>0.3562289251235623</c:v>
                </c:pt>
                <c:pt idx="80">
                  <c:v>0.35475079680354754</c:v>
                </c:pt>
                <c:pt idx="81">
                  <c:v>0.36098665065360985</c:v>
                </c:pt>
                <c:pt idx="82">
                  <c:v>0.3588618411935886</c:v>
                </c:pt>
                <c:pt idx="83">
                  <c:v>0.36237239595362364</c:v>
                </c:pt>
                <c:pt idx="84">
                  <c:v>0.34551249480345514</c:v>
                </c:pt>
                <c:pt idx="85">
                  <c:v>0.3891634717538916</c:v>
                </c:pt>
                <c:pt idx="86">
                  <c:v>0.39669268788396689</c:v>
                </c:pt>
                <c:pt idx="87">
                  <c:v>0.41849508060418489</c:v>
                </c:pt>
                <c:pt idx="88">
                  <c:v>0.39724698600397246</c:v>
                </c:pt>
                <c:pt idx="89">
                  <c:v>0.41803316550418029</c:v>
                </c:pt>
                <c:pt idx="90">
                  <c:v>0.38957919534389579</c:v>
                </c:pt>
                <c:pt idx="91">
                  <c:v>0.40528430874405286</c:v>
                </c:pt>
                <c:pt idx="92">
                  <c:v>0.39599981523395994</c:v>
                </c:pt>
                <c:pt idx="93">
                  <c:v>0.40380618042403799</c:v>
                </c:pt>
                <c:pt idx="94">
                  <c:v>0.40740911820407399</c:v>
                </c:pt>
                <c:pt idx="95">
                  <c:v>0.37761559425377617</c:v>
                </c:pt>
                <c:pt idx="96">
                  <c:v>0.41807935701418075</c:v>
                </c:pt>
                <c:pt idx="97">
                  <c:v>0.41133539655411339</c:v>
                </c:pt>
                <c:pt idx="98">
                  <c:v>0.45895884336458964</c:v>
                </c:pt>
                <c:pt idx="99">
                  <c:v>0.45452445840454525</c:v>
                </c:pt>
                <c:pt idx="100">
                  <c:v>0.50191694766501915</c:v>
                </c:pt>
                <c:pt idx="101">
                  <c:v>0.52150214790521499</c:v>
                </c:pt>
                <c:pt idx="102">
                  <c:v>0.50879948265508801</c:v>
                </c:pt>
                <c:pt idx="103">
                  <c:v>0.51849969975518495</c:v>
                </c:pt>
                <c:pt idx="104">
                  <c:v>0.50667467319506676</c:v>
                </c:pt>
                <c:pt idx="105">
                  <c:v>0.47992978890479931</c:v>
                </c:pt>
                <c:pt idx="106">
                  <c:v>0.49189338999491894</c:v>
                </c:pt>
                <c:pt idx="107">
                  <c:v>0.54469028592544677</c:v>
                </c:pt>
                <c:pt idx="108">
                  <c:v>0.52104023280521039</c:v>
                </c:pt>
                <c:pt idx="109">
                  <c:v>0.482701279504827</c:v>
                </c:pt>
                <c:pt idx="110">
                  <c:v>0.48265508799482659</c:v>
                </c:pt>
                <c:pt idx="111">
                  <c:v>0.4827474710148274</c:v>
                </c:pt>
                <c:pt idx="112">
                  <c:v>0.47762021340477623</c:v>
                </c:pt>
                <c:pt idx="113">
                  <c:v>0.44574807150445744</c:v>
                </c:pt>
                <c:pt idx="114">
                  <c:v>0.46260797265462611</c:v>
                </c:pt>
                <c:pt idx="115">
                  <c:v>0.4781745115247818</c:v>
                </c:pt>
                <c:pt idx="116">
                  <c:v>0.45637211880456374</c:v>
                </c:pt>
                <c:pt idx="117">
                  <c:v>0.46417848399464179</c:v>
                </c:pt>
                <c:pt idx="118">
                  <c:v>0.40759388424407594</c:v>
                </c:pt>
                <c:pt idx="119">
                  <c:v>0.45540209709455404</c:v>
                </c:pt>
                <c:pt idx="120">
                  <c:v>0.4813155342048131</c:v>
                </c:pt>
                <c:pt idx="121">
                  <c:v>0.48408702480484089</c:v>
                </c:pt>
                <c:pt idx="122">
                  <c:v>0.49286341170492853</c:v>
                </c:pt>
                <c:pt idx="123">
                  <c:v>0.49826781837498269</c:v>
                </c:pt>
                <c:pt idx="124">
                  <c:v>0.46052935470460521</c:v>
                </c:pt>
                <c:pt idx="125">
                  <c:v>0.44408517714444079</c:v>
                </c:pt>
                <c:pt idx="126">
                  <c:v>0.41170492863411701</c:v>
                </c:pt>
                <c:pt idx="127">
                  <c:v>0.37244214513372437</c:v>
                </c:pt>
                <c:pt idx="128">
                  <c:v>0.38385144810383848</c:v>
                </c:pt>
                <c:pt idx="129">
                  <c:v>0.39073398309390733</c:v>
                </c:pt>
                <c:pt idx="130">
                  <c:v>0.42108180516421079</c:v>
                </c:pt>
                <c:pt idx="131">
                  <c:v>0.46376276040463765</c:v>
                </c:pt>
                <c:pt idx="132">
                  <c:v>0.46699616610466993</c:v>
                </c:pt>
                <c:pt idx="133">
                  <c:v>0.4822393644048224</c:v>
                </c:pt>
                <c:pt idx="134">
                  <c:v>0.50224028823502231</c:v>
                </c:pt>
                <c:pt idx="135">
                  <c:v>0.51295671855512959</c:v>
                </c:pt>
                <c:pt idx="136">
                  <c:v>0.5011778835050118</c:v>
                </c:pt>
                <c:pt idx="137">
                  <c:v>0.55203473601552033</c:v>
                </c:pt>
                <c:pt idx="138">
                  <c:v>0.5665850616656658</c:v>
                </c:pt>
                <c:pt idx="139">
                  <c:v>0.57688576839576877</c:v>
                </c:pt>
                <c:pt idx="140">
                  <c:v>0.59009654025590097</c:v>
                </c:pt>
                <c:pt idx="141">
                  <c:v>0.58455355905584561</c:v>
                </c:pt>
                <c:pt idx="142">
                  <c:v>0.60663310083606636</c:v>
                </c:pt>
                <c:pt idx="143">
                  <c:v>0.61508614716615084</c:v>
                </c:pt>
                <c:pt idx="144">
                  <c:v>0.625802577486258</c:v>
                </c:pt>
                <c:pt idx="145">
                  <c:v>0.60958935747609588</c:v>
                </c:pt>
                <c:pt idx="146">
                  <c:v>0.62381634255623819</c:v>
                </c:pt>
                <c:pt idx="147">
                  <c:v>0.6134232528061343</c:v>
                </c:pt>
                <c:pt idx="148">
                  <c:v>0.72382096170723809</c:v>
                </c:pt>
                <c:pt idx="149">
                  <c:v>0.76054321215760545</c:v>
                </c:pt>
                <c:pt idx="150">
                  <c:v>0.77139821700771394</c:v>
                </c:pt>
                <c:pt idx="151">
                  <c:v>0.7413737355074137</c:v>
                </c:pt>
                <c:pt idx="152">
                  <c:v>0.7385560533973855</c:v>
                </c:pt>
                <c:pt idx="153">
                  <c:v>0.764608065037646</c:v>
                </c:pt>
                <c:pt idx="154">
                  <c:v>0.74109658644741094</c:v>
                </c:pt>
                <c:pt idx="155">
                  <c:v>0.75846459420758461</c:v>
                </c:pt>
                <c:pt idx="156">
                  <c:v>0.82036121760820357</c:v>
                </c:pt>
                <c:pt idx="157">
                  <c:v>0.81643493925816435</c:v>
                </c:pt>
                <c:pt idx="158">
                  <c:v>0.83814494895838132</c:v>
                </c:pt>
                <c:pt idx="159">
                  <c:v>0.85916208600859156</c:v>
                </c:pt>
                <c:pt idx="160">
                  <c:v>0.90683172432906822</c:v>
                </c:pt>
                <c:pt idx="161">
                  <c:v>0.8735276456187353</c:v>
                </c:pt>
                <c:pt idx="162">
                  <c:v>0.95149891449951496</c:v>
                </c:pt>
                <c:pt idx="163">
                  <c:v>1</c:v>
                </c:pt>
                <c:pt idx="164">
                  <c:v>0.97926001200979251</c:v>
                </c:pt>
                <c:pt idx="165">
                  <c:v>0.98665065360986659</c:v>
                </c:pt>
                <c:pt idx="166">
                  <c:v>0.90142731765901418</c:v>
                </c:pt>
                <c:pt idx="167">
                  <c:v>0.9284493510092845</c:v>
                </c:pt>
                <c:pt idx="168">
                  <c:v>0.88950990807889507</c:v>
                </c:pt>
                <c:pt idx="169">
                  <c:v>0.90424499976904238</c:v>
                </c:pt>
                <c:pt idx="170">
                  <c:v>0.66377199870663761</c:v>
                </c:pt>
                <c:pt idx="171">
                  <c:v>0.71301214836713012</c:v>
                </c:pt>
                <c:pt idx="172">
                  <c:v>0.75661693380756623</c:v>
                </c:pt>
                <c:pt idx="173">
                  <c:v>0.77393875005773938</c:v>
                </c:pt>
                <c:pt idx="174">
                  <c:v>0.80705806272807057</c:v>
                </c:pt>
                <c:pt idx="175">
                  <c:v>0.74460714120744598</c:v>
                </c:pt>
                <c:pt idx="176">
                  <c:v>0.73444500900734444</c:v>
                </c:pt>
                <c:pt idx="177">
                  <c:v>0.73444500900734444</c:v>
                </c:pt>
                <c:pt idx="178">
                  <c:v>0.70026329160700262</c:v>
                </c:pt>
                <c:pt idx="179">
                  <c:v>0.68529724236685297</c:v>
                </c:pt>
                <c:pt idx="180">
                  <c:v>0.70871633793708722</c:v>
                </c:pt>
                <c:pt idx="181">
                  <c:v>0.72520670700725198</c:v>
                </c:pt>
                <c:pt idx="182">
                  <c:v>0.76543951221765438</c:v>
                </c:pt>
                <c:pt idx="183">
                  <c:v>0.77994364635779934</c:v>
                </c:pt>
                <c:pt idx="184">
                  <c:v>0.66210910434662107</c:v>
                </c:pt>
                <c:pt idx="185">
                  <c:v>0.68317243290683172</c:v>
                </c:pt>
                <c:pt idx="186">
                  <c:v>0.65227031271652269</c:v>
                </c:pt>
                <c:pt idx="187">
                  <c:v>0.57808674765578083</c:v>
                </c:pt>
                <c:pt idx="188">
                  <c:v>0.59379186105593795</c:v>
                </c:pt>
                <c:pt idx="189">
                  <c:v>0.55148043789551471</c:v>
                </c:pt>
                <c:pt idx="190">
                  <c:v>0.55891727100558919</c:v>
                </c:pt>
                <c:pt idx="191">
                  <c:v>0.52612129890526127</c:v>
                </c:pt>
                <c:pt idx="192">
                  <c:v>0.58991177421589913</c:v>
                </c:pt>
                <c:pt idx="193">
                  <c:v>0.61176035844611754</c:v>
                </c:pt>
                <c:pt idx="194">
                  <c:v>0.65739757032657387</c:v>
                </c:pt>
                <c:pt idx="195">
                  <c:v>0.58293685620582925</c:v>
                </c:pt>
                <c:pt idx="196">
                  <c:v>0.60441590835604408</c:v>
                </c:pt>
                <c:pt idx="197">
                  <c:v>0.56723174280567235</c:v>
                </c:pt>
                <c:pt idx="198">
                  <c:v>0.5542981200055429</c:v>
                </c:pt>
                <c:pt idx="199">
                  <c:v>0.60788027160607871</c:v>
                </c:pt>
                <c:pt idx="200">
                  <c:v>0.62243059725622429</c:v>
                </c:pt>
                <c:pt idx="201">
                  <c:v>0.63864381726638642</c:v>
                </c:pt>
                <c:pt idx="202">
                  <c:v>0.62959028130629591</c:v>
                </c:pt>
                <c:pt idx="203">
                  <c:v>0.61434708300614349</c:v>
                </c:pt>
                <c:pt idx="204">
                  <c:v>0.61901242551619007</c:v>
                </c:pt>
                <c:pt idx="205">
                  <c:v>0.57245138343572455</c:v>
                </c:pt>
                <c:pt idx="206">
                  <c:v>0.58104300429581035</c:v>
                </c:pt>
                <c:pt idx="207">
                  <c:v>0.57877962030578778</c:v>
                </c:pt>
                <c:pt idx="208">
                  <c:v>0.60044343849600446</c:v>
                </c:pt>
                <c:pt idx="209">
                  <c:v>0.62728070580627282</c:v>
                </c:pt>
                <c:pt idx="210">
                  <c:v>0.68104762344681047</c:v>
                </c:pt>
                <c:pt idx="211">
                  <c:v>0.69749180100697494</c:v>
                </c:pt>
                <c:pt idx="212">
                  <c:v>0.71730795879717302</c:v>
                </c:pt>
                <c:pt idx="213">
                  <c:v>0.69023973393690241</c:v>
                </c:pt>
                <c:pt idx="214">
                  <c:v>0.67901519700679014</c:v>
                </c:pt>
                <c:pt idx="215">
                  <c:v>0.66631253175666305</c:v>
                </c:pt>
                <c:pt idx="216">
                  <c:v>0.67227123654672261</c:v>
                </c:pt>
                <c:pt idx="217">
                  <c:v>0.66030763545660298</c:v>
                </c:pt>
                <c:pt idx="218">
                  <c:v>0.6584599750565846</c:v>
                </c:pt>
                <c:pt idx="219">
                  <c:v>0.67762945170677624</c:v>
                </c:pt>
                <c:pt idx="220">
                  <c:v>0.70867014642708659</c:v>
                </c:pt>
                <c:pt idx="221">
                  <c:v>0.76908864150769085</c:v>
                </c:pt>
                <c:pt idx="222">
                  <c:v>0.82451845350824515</c:v>
                </c:pt>
                <c:pt idx="223">
                  <c:v>0.79264631160792642</c:v>
                </c:pt>
                <c:pt idx="224">
                  <c:v>0.74913390918749134</c:v>
                </c:pt>
                <c:pt idx="225">
                  <c:v>0.79227677952792275</c:v>
                </c:pt>
                <c:pt idx="226">
                  <c:v>0.76677906600766776</c:v>
                </c:pt>
                <c:pt idx="227">
                  <c:v>0.76650191694766501</c:v>
                </c:pt>
                <c:pt idx="228">
                  <c:v>0.80119174095801182</c:v>
                </c:pt>
                <c:pt idx="229">
                  <c:v>0.79560256824795605</c:v>
                </c:pt>
                <c:pt idx="230">
                  <c:v>0.86507459928865071</c:v>
                </c:pt>
                <c:pt idx="231">
                  <c:v>0.82128504780821288</c:v>
                </c:pt>
                <c:pt idx="232">
                  <c:v>0.81768211002817681</c:v>
                </c:pt>
                <c:pt idx="233">
                  <c:v>0.82013026005820133</c:v>
                </c:pt>
                <c:pt idx="234">
                  <c:v>0.839900226338399</c:v>
                </c:pt>
                <c:pt idx="235">
                  <c:v>0.81306295902813064</c:v>
                </c:pt>
                <c:pt idx="236">
                  <c:v>0.79380109935793797</c:v>
                </c:pt>
                <c:pt idx="237">
                  <c:v>0.78317705205783184</c:v>
                </c:pt>
                <c:pt idx="238">
                  <c:v>0.73818652131738183</c:v>
                </c:pt>
                <c:pt idx="239">
                  <c:v>0.73753984017737528</c:v>
                </c:pt>
                <c:pt idx="240">
                  <c:v>0.71158021155711582</c:v>
                </c:pt>
                <c:pt idx="241">
                  <c:v>0.73213543350732135</c:v>
                </c:pt>
                <c:pt idx="242">
                  <c:v>0.75384544320753832</c:v>
                </c:pt>
                <c:pt idx="243">
                  <c:v>0.77610975102776114</c:v>
                </c:pt>
                <c:pt idx="244">
                  <c:v>0.79449397200794492</c:v>
                </c:pt>
                <c:pt idx="245">
                  <c:v>0.78987482100789874</c:v>
                </c:pt>
                <c:pt idx="246">
                  <c:v>0.77162917455771629</c:v>
                </c:pt>
                <c:pt idx="247">
                  <c:v>0.74719386576747182</c:v>
                </c:pt>
                <c:pt idx="248">
                  <c:v>0.7820684558178207</c:v>
                </c:pt>
                <c:pt idx="249">
                  <c:v>0.8062728070580627</c:v>
                </c:pt>
                <c:pt idx="250">
                  <c:v>0.82682802900826824</c:v>
                </c:pt>
                <c:pt idx="251">
                  <c:v>0.81019908540810204</c:v>
                </c:pt>
                <c:pt idx="252">
                  <c:v>0.827613284678276</c:v>
                </c:pt>
                <c:pt idx="253">
                  <c:v>0.82682802900826824</c:v>
                </c:pt>
                <c:pt idx="254">
                  <c:v>0.81819021663818181</c:v>
                </c:pt>
                <c:pt idx="255">
                  <c:v>0.79902073998799017</c:v>
                </c:pt>
                <c:pt idx="256">
                  <c:v>0.8043789551480437</c:v>
                </c:pt>
                <c:pt idx="257">
                  <c:v>0.83241720171832423</c:v>
                </c:pt>
                <c:pt idx="258">
                  <c:v>0.84858423021848584</c:v>
                </c:pt>
                <c:pt idx="259">
                  <c:v>0.8825349900688253</c:v>
                </c:pt>
                <c:pt idx="260">
                  <c:v>0.89611529400896106</c:v>
                </c:pt>
                <c:pt idx="261">
                  <c:v>0.91085038569910848</c:v>
                </c:pt>
                <c:pt idx="262">
                  <c:v>0.93075892650930758</c:v>
                </c:pt>
                <c:pt idx="263">
                  <c:v>0.9445701879994457</c:v>
                </c:pt>
                <c:pt idx="264">
                  <c:v>0.88318167120883173</c:v>
                </c:pt>
                <c:pt idx="265">
                  <c:v>0.89288188830892878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6B-4AAC-A96C-E1EA144D26AB}"/>
            </c:ext>
          </c:extLst>
        </c:ser>
        <c:ser>
          <c:idx val="1"/>
          <c:order val="1"/>
          <c:tx>
            <c:strRef>
              <c:f>'[1]1-4.1'!$W$1</c:f>
              <c:strCache>
                <c:ptCount val="1"/>
                <c:pt idx="0">
                  <c:v>Оц Росбанк ао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'[1]1-4.1'!$W$2:$W$267</c:f>
              <c:numCache>
                <c:formatCode>General</c:formatCode>
                <c:ptCount val="266"/>
                <c:pt idx="0">
                  <c:v>4.4444444444445078E-3</c:v>
                </c:pt>
                <c:pt idx="1">
                  <c:v>3.7777777777777841E-2</c:v>
                </c:pt>
                <c:pt idx="2">
                  <c:v>4.4444444444444446E-2</c:v>
                </c:pt>
                <c:pt idx="3">
                  <c:v>0.12666666666666673</c:v>
                </c:pt>
                <c:pt idx="4">
                  <c:v>0.12000000000000012</c:v>
                </c:pt>
                <c:pt idx="5">
                  <c:v>0.13777777777777783</c:v>
                </c:pt>
                <c:pt idx="6">
                  <c:v>0.15555555555555556</c:v>
                </c:pt>
                <c:pt idx="7">
                  <c:v>0.1355555555555556</c:v>
                </c:pt>
                <c:pt idx="8">
                  <c:v>0.1</c:v>
                </c:pt>
                <c:pt idx="9">
                  <c:v>7.3333333333333431E-2</c:v>
                </c:pt>
                <c:pt idx="10">
                  <c:v>0.14888888888888896</c:v>
                </c:pt>
                <c:pt idx="11">
                  <c:v>0.1466666666666667</c:v>
                </c:pt>
                <c:pt idx="12">
                  <c:v>0.1400000000000001</c:v>
                </c:pt>
                <c:pt idx="13">
                  <c:v>0.10444444444444451</c:v>
                </c:pt>
                <c:pt idx="14">
                  <c:v>6.000000000000006E-2</c:v>
                </c:pt>
                <c:pt idx="15">
                  <c:v>0.11555555555555562</c:v>
                </c:pt>
                <c:pt idx="16">
                  <c:v>9.3333333333333393E-2</c:v>
                </c:pt>
                <c:pt idx="17">
                  <c:v>6.4444444444444568E-2</c:v>
                </c:pt>
                <c:pt idx="18">
                  <c:v>8.4444444444444544E-2</c:v>
                </c:pt>
                <c:pt idx="19">
                  <c:v>8.6666666666666795E-2</c:v>
                </c:pt>
                <c:pt idx="20">
                  <c:v>6.000000000000006E-2</c:v>
                </c:pt>
                <c:pt idx="21">
                  <c:v>5.3333333333333462E-2</c:v>
                </c:pt>
                <c:pt idx="22">
                  <c:v>5.777777777777781E-2</c:v>
                </c:pt>
                <c:pt idx="23">
                  <c:v>6.2222222222222318E-2</c:v>
                </c:pt>
                <c:pt idx="24">
                  <c:v>7.111111111111118E-2</c:v>
                </c:pt>
                <c:pt idx="25">
                  <c:v>4.8888888888888954E-2</c:v>
                </c:pt>
                <c:pt idx="26">
                  <c:v>3.1111111111111239E-2</c:v>
                </c:pt>
                <c:pt idx="27">
                  <c:v>8.222222222222228E-2</c:v>
                </c:pt>
                <c:pt idx="28">
                  <c:v>5.3333333333333462E-2</c:v>
                </c:pt>
                <c:pt idx="29">
                  <c:v>9.1111111111111143E-2</c:v>
                </c:pt>
                <c:pt idx="30">
                  <c:v>6.8888888888888916E-2</c:v>
                </c:pt>
                <c:pt idx="31">
                  <c:v>7.111111111111118E-2</c:v>
                </c:pt>
                <c:pt idx="32">
                  <c:v>6.4444444444444568E-2</c:v>
                </c:pt>
                <c:pt idx="33">
                  <c:v>6.000000000000006E-2</c:v>
                </c:pt>
                <c:pt idx="34">
                  <c:v>7.111111111111118E-2</c:v>
                </c:pt>
                <c:pt idx="35">
                  <c:v>5.777777777777781E-2</c:v>
                </c:pt>
                <c:pt idx="36">
                  <c:v>3.7777777777777841E-2</c:v>
                </c:pt>
                <c:pt idx="37">
                  <c:v>3.555555555555559E-2</c:v>
                </c:pt>
                <c:pt idx="38">
                  <c:v>4.2222222222222348E-2</c:v>
                </c:pt>
                <c:pt idx="39">
                  <c:v>2.6666666666666731E-2</c:v>
                </c:pt>
                <c:pt idx="40">
                  <c:v>6.000000000000006E-2</c:v>
                </c:pt>
                <c:pt idx="41">
                  <c:v>5.1111111111111204E-2</c:v>
                </c:pt>
                <c:pt idx="42">
                  <c:v>5.777777777777781E-2</c:v>
                </c:pt>
                <c:pt idx="43">
                  <c:v>9.1111111111111143E-2</c:v>
                </c:pt>
                <c:pt idx="44">
                  <c:v>0.13333333333333333</c:v>
                </c:pt>
                <c:pt idx="45">
                  <c:v>9.1111111111111143E-2</c:v>
                </c:pt>
                <c:pt idx="46">
                  <c:v>4.8888888888888954E-2</c:v>
                </c:pt>
                <c:pt idx="47">
                  <c:v>4.2222222222222348E-2</c:v>
                </c:pt>
                <c:pt idx="48">
                  <c:v>8.0000000000000029E-2</c:v>
                </c:pt>
                <c:pt idx="49">
                  <c:v>6.2222222222222318E-2</c:v>
                </c:pt>
                <c:pt idx="50">
                  <c:v>7.111111111111118E-2</c:v>
                </c:pt>
                <c:pt idx="51">
                  <c:v>6.6666666666666666E-2</c:v>
                </c:pt>
                <c:pt idx="52">
                  <c:v>0.13333333333333333</c:v>
                </c:pt>
                <c:pt idx="53">
                  <c:v>8.6666666666666795E-2</c:v>
                </c:pt>
                <c:pt idx="54">
                  <c:v>5.3333333333333462E-2</c:v>
                </c:pt>
                <c:pt idx="55">
                  <c:v>8.222222222222228E-2</c:v>
                </c:pt>
                <c:pt idx="56">
                  <c:v>8.0000000000000029E-2</c:v>
                </c:pt>
                <c:pt idx="57">
                  <c:v>8.4444444444444544E-2</c:v>
                </c:pt>
                <c:pt idx="58">
                  <c:v>8.6666666666666795E-2</c:v>
                </c:pt>
                <c:pt idx="59">
                  <c:v>7.7777777777777779E-2</c:v>
                </c:pt>
                <c:pt idx="60">
                  <c:v>0.1111111111111111</c:v>
                </c:pt>
                <c:pt idx="61">
                  <c:v>0.11333333333333337</c:v>
                </c:pt>
                <c:pt idx="62">
                  <c:v>0.11333333333333337</c:v>
                </c:pt>
                <c:pt idx="63">
                  <c:v>0.10444444444444451</c:v>
                </c:pt>
                <c:pt idx="64">
                  <c:v>0.12222222222222222</c:v>
                </c:pt>
                <c:pt idx="65">
                  <c:v>0.1355555555555556</c:v>
                </c:pt>
                <c:pt idx="66">
                  <c:v>0.1111111111111111</c:v>
                </c:pt>
                <c:pt idx="67">
                  <c:v>8.4444444444444544E-2</c:v>
                </c:pt>
                <c:pt idx="68">
                  <c:v>8.4444444444444544E-2</c:v>
                </c:pt>
                <c:pt idx="69">
                  <c:v>0.10222222222222226</c:v>
                </c:pt>
                <c:pt idx="70">
                  <c:v>7.7777777777777779E-2</c:v>
                </c:pt>
                <c:pt idx="71">
                  <c:v>9.1111111111111143E-2</c:v>
                </c:pt>
                <c:pt idx="72">
                  <c:v>0.10222222222222226</c:v>
                </c:pt>
                <c:pt idx="73">
                  <c:v>8.4444444444444544E-2</c:v>
                </c:pt>
                <c:pt idx="74">
                  <c:v>5.5555555555555552E-2</c:v>
                </c:pt>
                <c:pt idx="75">
                  <c:v>4.6666666666666697E-2</c:v>
                </c:pt>
                <c:pt idx="76">
                  <c:v>3.1111111111111239E-2</c:v>
                </c:pt>
                <c:pt idx="77">
                  <c:v>0</c:v>
                </c:pt>
                <c:pt idx="78">
                  <c:v>7.111111111111118E-2</c:v>
                </c:pt>
                <c:pt idx="79">
                  <c:v>2.8888888888888985E-2</c:v>
                </c:pt>
                <c:pt idx="80">
                  <c:v>4.2222222222222348E-2</c:v>
                </c:pt>
                <c:pt idx="81">
                  <c:v>3.1111111111111239E-2</c:v>
                </c:pt>
                <c:pt idx="82">
                  <c:v>6.8888888888888916E-2</c:v>
                </c:pt>
                <c:pt idx="83">
                  <c:v>9.1111111111111143E-2</c:v>
                </c:pt>
                <c:pt idx="84">
                  <c:v>9.1111111111111143E-2</c:v>
                </c:pt>
                <c:pt idx="85">
                  <c:v>8.6666666666666795E-2</c:v>
                </c:pt>
                <c:pt idx="86">
                  <c:v>0.128888888888889</c:v>
                </c:pt>
                <c:pt idx="87">
                  <c:v>0.16888888888888892</c:v>
                </c:pt>
                <c:pt idx="88">
                  <c:v>0.11777777777777787</c:v>
                </c:pt>
                <c:pt idx="89">
                  <c:v>0.11555555555555562</c:v>
                </c:pt>
                <c:pt idx="90">
                  <c:v>0.15333333333333346</c:v>
                </c:pt>
                <c:pt idx="91">
                  <c:v>0.16000000000000006</c:v>
                </c:pt>
                <c:pt idx="92">
                  <c:v>0.13333333333333333</c:v>
                </c:pt>
                <c:pt idx="93">
                  <c:v>0.20444444444444451</c:v>
                </c:pt>
                <c:pt idx="94">
                  <c:v>0.21555555555555561</c:v>
                </c:pt>
                <c:pt idx="95">
                  <c:v>0.2466666666666667</c:v>
                </c:pt>
                <c:pt idx="96">
                  <c:v>0.24444444444444444</c:v>
                </c:pt>
                <c:pt idx="97">
                  <c:v>0.31777777777777788</c:v>
                </c:pt>
                <c:pt idx="98">
                  <c:v>0.30666666666666675</c:v>
                </c:pt>
                <c:pt idx="99">
                  <c:v>0.27333333333333343</c:v>
                </c:pt>
                <c:pt idx="100">
                  <c:v>0.27111111111111119</c:v>
                </c:pt>
                <c:pt idx="101">
                  <c:v>0.29555555555555563</c:v>
                </c:pt>
                <c:pt idx="102">
                  <c:v>0.3977777777777779</c:v>
                </c:pt>
                <c:pt idx="103">
                  <c:v>0.40222222222222226</c:v>
                </c:pt>
                <c:pt idx="104">
                  <c:v>0.62222222222222223</c:v>
                </c:pt>
                <c:pt idx="105">
                  <c:v>0.63111111111111129</c:v>
                </c:pt>
                <c:pt idx="106">
                  <c:v>0.53999999999999992</c:v>
                </c:pt>
                <c:pt idx="107">
                  <c:v>0.55777777777777793</c:v>
                </c:pt>
                <c:pt idx="108">
                  <c:v>0.59111111111111125</c:v>
                </c:pt>
                <c:pt idx="109">
                  <c:v>0.55555555555555558</c:v>
                </c:pt>
                <c:pt idx="110">
                  <c:v>0.45555555555555555</c:v>
                </c:pt>
                <c:pt idx="111">
                  <c:v>0.4933333333333334</c:v>
                </c:pt>
                <c:pt idx="112">
                  <c:v>0.43111111111111122</c:v>
                </c:pt>
                <c:pt idx="113">
                  <c:v>0.46888888888888891</c:v>
                </c:pt>
                <c:pt idx="114">
                  <c:v>0.50444444444444447</c:v>
                </c:pt>
                <c:pt idx="115">
                  <c:v>0.4933333333333334</c:v>
                </c:pt>
                <c:pt idx="116">
                  <c:v>0.44666666666666671</c:v>
                </c:pt>
                <c:pt idx="117">
                  <c:v>0.4</c:v>
                </c:pt>
                <c:pt idx="118">
                  <c:v>0.40222222222222226</c:v>
                </c:pt>
                <c:pt idx="119">
                  <c:v>0.33777777777777784</c:v>
                </c:pt>
                <c:pt idx="120">
                  <c:v>0.31333333333333335</c:v>
                </c:pt>
                <c:pt idx="121">
                  <c:v>0.29333333333333339</c:v>
                </c:pt>
                <c:pt idx="122">
                  <c:v>0.2400000000000001</c:v>
                </c:pt>
                <c:pt idx="123">
                  <c:v>0.22666666666666674</c:v>
                </c:pt>
                <c:pt idx="124">
                  <c:v>0.19333333333333338</c:v>
                </c:pt>
                <c:pt idx="125">
                  <c:v>0.19333333333333338</c:v>
                </c:pt>
                <c:pt idx="126">
                  <c:v>0.23777777777777784</c:v>
                </c:pt>
                <c:pt idx="127">
                  <c:v>0.17111111111111119</c:v>
                </c:pt>
                <c:pt idx="128">
                  <c:v>0.21555555555555561</c:v>
                </c:pt>
                <c:pt idx="129">
                  <c:v>0.19555555555555565</c:v>
                </c:pt>
                <c:pt idx="130">
                  <c:v>0.24222222222222234</c:v>
                </c:pt>
                <c:pt idx="131">
                  <c:v>0.19555555555555565</c:v>
                </c:pt>
                <c:pt idx="132">
                  <c:v>0.20222222222222225</c:v>
                </c:pt>
                <c:pt idx="133">
                  <c:v>0.18444444444444455</c:v>
                </c:pt>
                <c:pt idx="134">
                  <c:v>0.23555555555555557</c:v>
                </c:pt>
                <c:pt idx="135">
                  <c:v>0.23111111111111124</c:v>
                </c:pt>
                <c:pt idx="136">
                  <c:v>0.32888888888888901</c:v>
                </c:pt>
                <c:pt idx="137">
                  <c:v>0.23777777777777784</c:v>
                </c:pt>
                <c:pt idx="138">
                  <c:v>0.35777777777777781</c:v>
                </c:pt>
                <c:pt idx="139">
                  <c:v>0.33777777777777784</c:v>
                </c:pt>
                <c:pt idx="140">
                  <c:v>0.33555555555555561</c:v>
                </c:pt>
                <c:pt idx="141">
                  <c:v>0.29111111111111115</c:v>
                </c:pt>
                <c:pt idx="142">
                  <c:v>0.33777777777777784</c:v>
                </c:pt>
                <c:pt idx="143">
                  <c:v>0.28222222222222226</c:v>
                </c:pt>
                <c:pt idx="144">
                  <c:v>0.31111111111111112</c:v>
                </c:pt>
                <c:pt idx="145">
                  <c:v>0.29111111111111115</c:v>
                </c:pt>
                <c:pt idx="146">
                  <c:v>0.33555555555555561</c:v>
                </c:pt>
                <c:pt idx="147">
                  <c:v>0.34222222222222237</c:v>
                </c:pt>
                <c:pt idx="148">
                  <c:v>0.34888888888888897</c:v>
                </c:pt>
                <c:pt idx="149">
                  <c:v>0.25777777777777783</c:v>
                </c:pt>
                <c:pt idx="150">
                  <c:v>0.23777777777777784</c:v>
                </c:pt>
                <c:pt idx="151">
                  <c:v>0.22888888888888897</c:v>
                </c:pt>
                <c:pt idx="152">
                  <c:v>0.22000000000000014</c:v>
                </c:pt>
                <c:pt idx="153">
                  <c:v>0.26444444444444459</c:v>
                </c:pt>
                <c:pt idx="154">
                  <c:v>0.29555555555555563</c:v>
                </c:pt>
                <c:pt idx="155">
                  <c:v>0.2622222222222223</c:v>
                </c:pt>
                <c:pt idx="156">
                  <c:v>0.26000000000000006</c:v>
                </c:pt>
                <c:pt idx="157">
                  <c:v>0.31555555555555564</c:v>
                </c:pt>
                <c:pt idx="158">
                  <c:v>0.37111111111111117</c:v>
                </c:pt>
                <c:pt idx="159">
                  <c:v>0.3822222222222223</c:v>
                </c:pt>
                <c:pt idx="160">
                  <c:v>0.31555555555555564</c:v>
                </c:pt>
                <c:pt idx="161">
                  <c:v>0.30666666666666675</c:v>
                </c:pt>
                <c:pt idx="162">
                  <c:v>0.29777777777777792</c:v>
                </c:pt>
                <c:pt idx="163">
                  <c:v>0.33111111111111124</c:v>
                </c:pt>
                <c:pt idx="164">
                  <c:v>0.32888888888888901</c:v>
                </c:pt>
                <c:pt idx="165">
                  <c:v>0.33555555555555561</c:v>
                </c:pt>
                <c:pt idx="166">
                  <c:v>0.31555555555555564</c:v>
                </c:pt>
                <c:pt idx="167">
                  <c:v>0.33555555555555561</c:v>
                </c:pt>
                <c:pt idx="168">
                  <c:v>0.33777777777777784</c:v>
                </c:pt>
                <c:pt idx="169">
                  <c:v>0.36222222222222233</c:v>
                </c:pt>
                <c:pt idx="170">
                  <c:v>0.32666666666666672</c:v>
                </c:pt>
                <c:pt idx="171">
                  <c:v>0.33777777777777784</c:v>
                </c:pt>
                <c:pt idx="172">
                  <c:v>0.34666666666666668</c:v>
                </c:pt>
                <c:pt idx="173">
                  <c:v>0.36000000000000004</c:v>
                </c:pt>
                <c:pt idx="174">
                  <c:v>0.36000000000000004</c:v>
                </c:pt>
                <c:pt idx="175">
                  <c:v>0.37777777777777777</c:v>
                </c:pt>
                <c:pt idx="176">
                  <c:v>0.38</c:v>
                </c:pt>
                <c:pt idx="177">
                  <c:v>0.32222222222222224</c:v>
                </c:pt>
                <c:pt idx="178">
                  <c:v>0.36222222222222233</c:v>
                </c:pt>
                <c:pt idx="179">
                  <c:v>0.36888888888888893</c:v>
                </c:pt>
                <c:pt idx="180">
                  <c:v>0.33777777777777784</c:v>
                </c:pt>
                <c:pt idx="181">
                  <c:v>0.30444444444444452</c:v>
                </c:pt>
                <c:pt idx="182">
                  <c:v>0.29333333333333339</c:v>
                </c:pt>
                <c:pt idx="183">
                  <c:v>0.29333333333333339</c:v>
                </c:pt>
                <c:pt idx="184">
                  <c:v>0.29333333333333339</c:v>
                </c:pt>
                <c:pt idx="185">
                  <c:v>0.31555555555555564</c:v>
                </c:pt>
                <c:pt idx="186">
                  <c:v>0.29333333333333339</c:v>
                </c:pt>
                <c:pt idx="187">
                  <c:v>0.29333333333333339</c:v>
                </c:pt>
                <c:pt idx="188">
                  <c:v>0.25333333333333347</c:v>
                </c:pt>
                <c:pt idx="189">
                  <c:v>0.23111111111111124</c:v>
                </c:pt>
                <c:pt idx="190">
                  <c:v>0.26666666666666666</c:v>
                </c:pt>
                <c:pt idx="191">
                  <c:v>0.24444444444444444</c:v>
                </c:pt>
                <c:pt idx="192">
                  <c:v>0.20444444444444451</c:v>
                </c:pt>
                <c:pt idx="193">
                  <c:v>0.3822222222222223</c:v>
                </c:pt>
                <c:pt idx="194">
                  <c:v>0.34222222222222237</c:v>
                </c:pt>
                <c:pt idx="195">
                  <c:v>0.3822222222222223</c:v>
                </c:pt>
                <c:pt idx="196">
                  <c:v>0.34222222222222237</c:v>
                </c:pt>
                <c:pt idx="197">
                  <c:v>0.3822222222222223</c:v>
                </c:pt>
                <c:pt idx="198">
                  <c:v>0.41777777777777786</c:v>
                </c:pt>
                <c:pt idx="199">
                  <c:v>0.42222222222222222</c:v>
                </c:pt>
                <c:pt idx="200">
                  <c:v>0.40888888888888902</c:v>
                </c:pt>
                <c:pt idx="201">
                  <c:v>0.44444444444444442</c:v>
                </c:pt>
                <c:pt idx="202">
                  <c:v>0.44888888888888895</c:v>
                </c:pt>
                <c:pt idx="203">
                  <c:v>0.41777777777777786</c:v>
                </c:pt>
                <c:pt idx="204">
                  <c:v>0.42222222222222222</c:v>
                </c:pt>
                <c:pt idx="205">
                  <c:v>0.36000000000000004</c:v>
                </c:pt>
                <c:pt idx="206">
                  <c:v>0.34666666666666668</c:v>
                </c:pt>
                <c:pt idx="207">
                  <c:v>0.36444444444444457</c:v>
                </c:pt>
                <c:pt idx="208">
                  <c:v>0.4</c:v>
                </c:pt>
                <c:pt idx="209">
                  <c:v>0.39111111111111113</c:v>
                </c:pt>
                <c:pt idx="210">
                  <c:v>0.29333333333333339</c:v>
                </c:pt>
                <c:pt idx="211">
                  <c:v>0.36000000000000004</c:v>
                </c:pt>
                <c:pt idx="212">
                  <c:v>0.37777777777777777</c:v>
                </c:pt>
                <c:pt idx="213">
                  <c:v>0.37777777777777777</c:v>
                </c:pt>
                <c:pt idx="214">
                  <c:v>0.37777777777777777</c:v>
                </c:pt>
                <c:pt idx="215">
                  <c:v>0.29333333333333339</c:v>
                </c:pt>
                <c:pt idx="216">
                  <c:v>0.28444444444444456</c:v>
                </c:pt>
                <c:pt idx="217">
                  <c:v>0.31555555555555564</c:v>
                </c:pt>
                <c:pt idx="218">
                  <c:v>0.32888888888888901</c:v>
                </c:pt>
                <c:pt idx="219">
                  <c:v>0.32888888888888901</c:v>
                </c:pt>
                <c:pt idx="220">
                  <c:v>0.32444444444444448</c:v>
                </c:pt>
                <c:pt idx="221">
                  <c:v>0.33333333333333331</c:v>
                </c:pt>
                <c:pt idx="222">
                  <c:v>0.31111111111111112</c:v>
                </c:pt>
                <c:pt idx="223">
                  <c:v>0.29333333333333339</c:v>
                </c:pt>
                <c:pt idx="224">
                  <c:v>0.29333333333333339</c:v>
                </c:pt>
                <c:pt idx="225">
                  <c:v>0.28444444444444456</c:v>
                </c:pt>
                <c:pt idx="226">
                  <c:v>0.27111111111111119</c:v>
                </c:pt>
                <c:pt idx="227">
                  <c:v>0.29333333333333339</c:v>
                </c:pt>
                <c:pt idx="228">
                  <c:v>0.29777777777777792</c:v>
                </c:pt>
                <c:pt idx="229">
                  <c:v>0.29333333333333339</c:v>
                </c:pt>
                <c:pt idx="230">
                  <c:v>0.32444444444444448</c:v>
                </c:pt>
                <c:pt idx="231">
                  <c:v>0.32444444444444448</c:v>
                </c:pt>
                <c:pt idx="232">
                  <c:v>0.32444444444444448</c:v>
                </c:pt>
                <c:pt idx="233">
                  <c:v>0.36888888888888893</c:v>
                </c:pt>
                <c:pt idx="234">
                  <c:v>0.3822222222222223</c:v>
                </c:pt>
                <c:pt idx="235">
                  <c:v>0.42222222222222222</c:v>
                </c:pt>
                <c:pt idx="236">
                  <c:v>0.36888888888888893</c:v>
                </c:pt>
                <c:pt idx="237">
                  <c:v>0.36000000000000004</c:v>
                </c:pt>
                <c:pt idx="238">
                  <c:v>0.37777777777777777</c:v>
                </c:pt>
                <c:pt idx="239">
                  <c:v>0.35555555555555557</c:v>
                </c:pt>
                <c:pt idx="240">
                  <c:v>0.35111111111111121</c:v>
                </c:pt>
                <c:pt idx="241">
                  <c:v>0.36888888888888893</c:v>
                </c:pt>
                <c:pt idx="242">
                  <c:v>0.37777777777777777</c:v>
                </c:pt>
                <c:pt idx="243">
                  <c:v>0.38666666666666677</c:v>
                </c:pt>
                <c:pt idx="244">
                  <c:v>0.36888888888888893</c:v>
                </c:pt>
                <c:pt idx="245">
                  <c:v>0.36888888888888893</c:v>
                </c:pt>
                <c:pt idx="246">
                  <c:v>0.4044444444444445</c:v>
                </c:pt>
                <c:pt idx="247">
                  <c:v>0.33777777777777784</c:v>
                </c:pt>
                <c:pt idx="248">
                  <c:v>0.39111111111111113</c:v>
                </c:pt>
                <c:pt idx="249">
                  <c:v>0.37333333333333341</c:v>
                </c:pt>
                <c:pt idx="250">
                  <c:v>0.35111111111111121</c:v>
                </c:pt>
                <c:pt idx="251">
                  <c:v>0.35555555555555557</c:v>
                </c:pt>
                <c:pt idx="252">
                  <c:v>0.3822222222222223</c:v>
                </c:pt>
                <c:pt idx="253">
                  <c:v>0.37777777777777777</c:v>
                </c:pt>
                <c:pt idx="254">
                  <c:v>0.37333333333333341</c:v>
                </c:pt>
                <c:pt idx="255">
                  <c:v>0.36000000000000004</c:v>
                </c:pt>
                <c:pt idx="256">
                  <c:v>0.79555555555555546</c:v>
                </c:pt>
                <c:pt idx="257">
                  <c:v>0.75555555555555554</c:v>
                </c:pt>
                <c:pt idx="258">
                  <c:v>0.80444444444444452</c:v>
                </c:pt>
                <c:pt idx="259">
                  <c:v>1</c:v>
                </c:pt>
                <c:pt idx="260">
                  <c:v>0.8</c:v>
                </c:pt>
                <c:pt idx="261">
                  <c:v>0.76888888888888907</c:v>
                </c:pt>
                <c:pt idx="262">
                  <c:v>0.72888888888888881</c:v>
                </c:pt>
                <c:pt idx="263">
                  <c:v>0.64444444444444449</c:v>
                </c:pt>
                <c:pt idx="264">
                  <c:v>0.65333333333333343</c:v>
                </c:pt>
                <c:pt idx="265">
                  <c:v>0.68888888888888888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6B-4AAC-A96C-E1EA144D26AB}"/>
            </c:ext>
          </c:extLst>
        </c:ser>
        <c:ser>
          <c:idx val="2"/>
          <c:order val="2"/>
          <c:tx>
            <c:strRef>
              <c:f>'[1]1-4.1'!$X$1</c:f>
              <c:strCache>
                <c:ptCount val="1"/>
                <c:pt idx="0">
                  <c:v>Оц МОЭСК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'[1]1-4.1'!$X$2:$X$267</c:f>
              <c:numCache>
                <c:formatCode>General</c:formatCode>
                <c:ptCount val="266"/>
                <c:pt idx="0">
                  <c:v>0.86594504579517062</c:v>
                </c:pt>
                <c:pt idx="1">
                  <c:v>0.75770191507077433</c:v>
                </c:pt>
                <c:pt idx="2">
                  <c:v>0.73272273105745234</c:v>
                </c:pt>
                <c:pt idx="3">
                  <c:v>0.6994171523730226</c:v>
                </c:pt>
                <c:pt idx="4">
                  <c:v>0.65778517901748534</c:v>
                </c:pt>
                <c:pt idx="5">
                  <c:v>0.84929225645295581</c:v>
                </c:pt>
                <c:pt idx="6">
                  <c:v>0.71606994171523752</c:v>
                </c:pt>
                <c:pt idx="7">
                  <c:v>0.78268109908409644</c:v>
                </c:pt>
                <c:pt idx="8">
                  <c:v>0.71606994171523752</c:v>
                </c:pt>
                <c:pt idx="9">
                  <c:v>0.74937552039966715</c:v>
                </c:pt>
                <c:pt idx="10">
                  <c:v>0.65778517901748534</c:v>
                </c:pt>
                <c:pt idx="11">
                  <c:v>0.59950041631973361</c:v>
                </c:pt>
                <c:pt idx="12">
                  <c:v>0.56619483763530398</c:v>
                </c:pt>
                <c:pt idx="13">
                  <c:v>0.55786844296419646</c:v>
                </c:pt>
                <c:pt idx="14">
                  <c:v>0.54954204829308906</c:v>
                </c:pt>
                <c:pt idx="15">
                  <c:v>0.49958368026644456</c:v>
                </c:pt>
                <c:pt idx="16">
                  <c:v>0.43297252289758542</c:v>
                </c:pt>
                <c:pt idx="17">
                  <c:v>0.42464612822647801</c:v>
                </c:pt>
                <c:pt idx="18">
                  <c:v>0.39966694421315574</c:v>
                </c:pt>
                <c:pt idx="19">
                  <c:v>0.40799333888426315</c:v>
                </c:pt>
                <c:pt idx="20">
                  <c:v>0.38301415487094093</c:v>
                </c:pt>
                <c:pt idx="21">
                  <c:v>0.33305578684429638</c:v>
                </c:pt>
                <c:pt idx="22">
                  <c:v>0.35803497085761865</c:v>
                </c:pt>
                <c:pt idx="23">
                  <c:v>0.39134054954204833</c:v>
                </c:pt>
                <c:pt idx="24">
                  <c:v>0.35803497085761865</c:v>
                </c:pt>
                <c:pt idx="25">
                  <c:v>0.30807660283097416</c:v>
                </c:pt>
                <c:pt idx="26">
                  <c:v>0.28309741881765188</c:v>
                </c:pt>
                <c:pt idx="27">
                  <c:v>0.28309741881765188</c:v>
                </c:pt>
                <c:pt idx="28">
                  <c:v>0.26644462947543701</c:v>
                </c:pt>
                <c:pt idx="29">
                  <c:v>0.24146544546211496</c:v>
                </c:pt>
                <c:pt idx="30">
                  <c:v>0.29142381348875929</c:v>
                </c:pt>
                <c:pt idx="31">
                  <c:v>0.28309741881765188</c:v>
                </c:pt>
                <c:pt idx="32">
                  <c:v>0.28309741881765188</c:v>
                </c:pt>
                <c:pt idx="33">
                  <c:v>0.39134054954204833</c:v>
                </c:pt>
                <c:pt idx="34">
                  <c:v>0.33305578684429638</c:v>
                </c:pt>
                <c:pt idx="35">
                  <c:v>0.34138218151540378</c:v>
                </c:pt>
                <c:pt idx="36">
                  <c:v>0.32472939217318897</c:v>
                </c:pt>
                <c:pt idx="37">
                  <c:v>0.28309741881765188</c:v>
                </c:pt>
                <c:pt idx="38">
                  <c:v>0.2581182348043296</c:v>
                </c:pt>
                <c:pt idx="39">
                  <c:v>0.24146544546211496</c:v>
                </c:pt>
                <c:pt idx="40">
                  <c:v>0.24146544546211496</c:v>
                </c:pt>
                <c:pt idx="41">
                  <c:v>0.23313905079100755</c:v>
                </c:pt>
                <c:pt idx="42">
                  <c:v>0.27477102414654447</c:v>
                </c:pt>
                <c:pt idx="43">
                  <c:v>0.27477102414654447</c:v>
                </c:pt>
                <c:pt idx="44">
                  <c:v>0.21149042464612824</c:v>
                </c:pt>
                <c:pt idx="45">
                  <c:v>0.24812656119900089</c:v>
                </c:pt>
                <c:pt idx="46">
                  <c:v>0.17651956702747709</c:v>
                </c:pt>
                <c:pt idx="47">
                  <c:v>0.15487094088259781</c:v>
                </c:pt>
                <c:pt idx="48">
                  <c:v>0.14987510407993335</c:v>
                </c:pt>
                <c:pt idx="49">
                  <c:v>0.15487094088259781</c:v>
                </c:pt>
                <c:pt idx="50">
                  <c:v>0.14987510407993335</c:v>
                </c:pt>
                <c:pt idx="51">
                  <c:v>0.14987510407993335</c:v>
                </c:pt>
                <c:pt idx="52">
                  <c:v>0.18318068276436303</c:v>
                </c:pt>
                <c:pt idx="53">
                  <c:v>0.11323896752706071</c:v>
                </c:pt>
                <c:pt idx="54">
                  <c:v>0.14820982514571188</c:v>
                </c:pt>
                <c:pt idx="55">
                  <c:v>0.15320566194837631</c:v>
                </c:pt>
                <c:pt idx="56">
                  <c:v>0.17651956702747709</c:v>
                </c:pt>
                <c:pt idx="57">
                  <c:v>0.15986677768526225</c:v>
                </c:pt>
                <c:pt idx="58">
                  <c:v>0.16652789342214819</c:v>
                </c:pt>
                <c:pt idx="59">
                  <c:v>0.19317235636969193</c:v>
                </c:pt>
                <c:pt idx="60">
                  <c:v>0.20982514571190677</c:v>
                </c:pt>
                <c:pt idx="61">
                  <c:v>0.24979184013322239</c:v>
                </c:pt>
                <c:pt idx="62">
                  <c:v>0.25978351373855108</c:v>
                </c:pt>
                <c:pt idx="63">
                  <c:v>0.25312239800166536</c:v>
                </c:pt>
                <c:pt idx="64">
                  <c:v>0.24646128226477942</c:v>
                </c:pt>
                <c:pt idx="65">
                  <c:v>0.31473771856786009</c:v>
                </c:pt>
                <c:pt idx="66">
                  <c:v>0.30974188176519563</c:v>
                </c:pt>
                <c:pt idx="67">
                  <c:v>0.35803497085761865</c:v>
                </c:pt>
                <c:pt idx="68">
                  <c:v>0.6311407160699416</c:v>
                </c:pt>
                <c:pt idx="69">
                  <c:v>0.62281432139883441</c:v>
                </c:pt>
                <c:pt idx="70">
                  <c:v>0.60116569525395491</c:v>
                </c:pt>
                <c:pt idx="71">
                  <c:v>0.60949208992506254</c:v>
                </c:pt>
                <c:pt idx="72">
                  <c:v>0.6061615320566196</c:v>
                </c:pt>
                <c:pt idx="73">
                  <c:v>0.63447127393838454</c:v>
                </c:pt>
                <c:pt idx="74">
                  <c:v>0.61948376353039136</c:v>
                </c:pt>
                <c:pt idx="75">
                  <c:v>0.64113238967527053</c:v>
                </c:pt>
                <c:pt idx="76">
                  <c:v>0.3963363863447128</c:v>
                </c:pt>
                <c:pt idx="77">
                  <c:v>0.38800999167360534</c:v>
                </c:pt>
                <c:pt idx="78">
                  <c:v>0.36303080766028312</c:v>
                </c:pt>
                <c:pt idx="79">
                  <c:v>0.38301415487094093</c:v>
                </c:pt>
                <c:pt idx="80">
                  <c:v>0.43297252289758542</c:v>
                </c:pt>
                <c:pt idx="81">
                  <c:v>0.46960865945045788</c:v>
                </c:pt>
                <c:pt idx="82">
                  <c:v>0.45628642797668617</c:v>
                </c:pt>
                <c:pt idx="83">
                  <c:v>0.48293089092422975</c:v>
                </c:pt>
                <c:pt idx="84">
                  <c:v>0.4546211490424647</c:v>
                </c:pt>
                <c:pt idx="85">
                  <c:v>0.50124895920066603</c:v>
                </c:pt>
                <c:pt idx="86">
                  <c:v>0.4546211490424647</c:v>
                </c:pt>
                <c:pt idx="87">
                  <c:v>0.49958368026644456</c:v>
                </c:pt>
                <c:pt idx="88">
                  <c:v>0.61615320566194842</c:v>
                </c:pt>
                <c:pt idx="89">
                  <c:v>0.50791007493755203</c:v>
                </c:pt>
                <c:pt idx="90">
                  <c:v>0.51290591174021649</c:v>
                </c:pt>
                <c:pt idx="91">
                  <c:v>0.46960865945045788</c:v>
                </c:pt>
                <c:pt idx="92">
                  <c:v>0.45295587010824323</c:v>
                </c:pt>
                <c:pt idx="93">
                  <c:v>0.3846794338051624</c:v>
                </c:pt>
                <c:pt idx="94">
                  <c:v>0.38634471273938387</c:v>
                </c:pt>
                <c:pt idx="95">
                  <c:v>0.37968359700249793</c:v>
                </c:pt>
                <c:pt idx="96">
                  <c:v>0.40299750208159874</c:v>
                </c:pt>
                <c:pt idx="97">
                  <c:v>0.36136552872606159</c:v>
                </c:pt>
                <c:pt idx="98">
                  <c:v>0.35303913405495418</c:v>
                </c:pt>
                <c:pt idx="99">
                  <c:v>0.38301415487094093</c:v>
                </c:pt>
                <c:pt idx="100">
                  <c:v>0.51290591174021649</c:v>
                </c:pt>
                <c:pt idx="101">
                  <c:v>0.66611157368859297</c:v>
                </c:pt>
                <c:pt idx="102">
                  <c:v>0.40133222314737721</c:v>
                </c:pt>
                <c:pt idx="103">
                  <c:v>0.3963363863447128</c:v>
                </c:pt>
                <c:pt idx="104">
                  <c:v>0.4579517069109077</c:v>
                </c:pt>
                <c:pt idx="105">
                  <c:v>0.44796003330557876</c:v>
                </c:pt>
                <c:pt idx="106">
                  <c:v>0.48626144879267269</c:v>
                </c:pt>
                <c:pt idx="107">
                  <c:v>0.59283930058284773</c:v>
                </c:pt>
                <c:pt idx="108">
                  <c:v>0.66611157368859297</c:v>
                </c:pt>
                <c:pt idx="109">
                  <c:v>0.60449625312239785</c:v>
                </c:pt>
                <c:pt idx="110">
                  <c:v>0.5828476269775188</c:v>
                </c:pt>
                <c:pt idx="111">
                  <c:v>0.57119067443796823</c:v>
                </c:pt>
                <c:pt idx="112">
                  <c:v>0.51457119067443791</c:v>
                </c:pt>
                <c:pt idx="113">
                  <c:v>0.53288925895087425</c:v>
                </c:pt>
                <c:pt idx="114">
                  <c:v>0.64945878434637816</c:v>
                </c:pt>
                <c:pt idx="115">
                  <c:v>0.57951706910907586</c:v>
                </c:pt>
                <c:pt idx="116">
                  <c:v>0.56119900083263952</c:v>
                </c:pt>
                <c:pt idx="117">
                  <c:v>0.51623646960865943</c:v>
                </c:pt>
                <c:pt idx="118">
                  <c:v>0.47960033305578675</c:v>
                </c:pt>
                <c:pt idx="119">
                  <c:v>0.48126561199000828</c:v>
                </c:pt>
                <c:pt idx="120">
                  <c:v>0.57285595337218986</c:v>
                </c:pt>
                <c:pt idx="121">
                  <c:v>0.54121565362198165</c:v>
                </c:pt>
                <c:pt idx="122">
                  <c:v>0.53788509575353871</c:v>
                </c:pt>
                <c:pt idx="123">
                  <c:v>0.39966694421315574</c:v>
                </c:pt>
                <c:pt idx="124">
                  <c:v>0.34970857618651124</c:v>
                </c:pt>
                <c:pt idx="125">
                  <c:v>0.35470441298917565</c:v>
                </c:pt>
                <c:pt idx="126">
                  <c:v>0.35803497085761865</c:v>
                </c:pt>
                <c:pt idx="127">
                  <c:v>0.26810990840965854</c:v>
                </c:pt>
                <c:pt idx="128">
                  <c:v>0.24812656119900089</c:v>
                </c:pt>
                <c:pt idx="129">
                  <c:v>0.21815154038301418</c:v>
                </c:pt>
                <c:pt idx="130">
                  <c:v>0.26477935054121554</c:v>
                </c:pt>
                <c:pt idx="131">
                  <c:v>0.30807660283097416</c:v>
                </c:pt>
                <c:pt idx="132">
                  <c:v>0.30308076602830969</c:v>
                </c:pt>
                <c:pt idx="133">
                  <c:v>0.34304746044962531</c:v>
                </c:pt>
                <c:pt idx="134">
                  <c:v>0.32139883430474603</c:v>
                </c:pt>
                <c:pt idx="135">
                  <c:v>0.3114071606994171</c:v>
                </c:pt>
                <c:pt idx="136">
                  <c:v>0.36636136552872606</c:v>
                </c:pt>
                <c:pt idx="137">
                  <c:v>0.44962531223980023</c:v>
                </c:pt>
                <c:pt idx="138">
                  <c:v>0.38634471273938387</c:v>
                </c:pt>
                <c:pt idx="139">
                  <c:v>0.38301415487094093</c:v>
                </c:pt>
                <c:pt idx="140">
                  <c:v>0.36303080766028312</c:v>
                </c:pt>
                <c:pt idx="141">
                  <c:v>0.3813488759367194</c:v>
                </c:pt>
                <c:pt idx="142">
                  <c:v>0.36969192339716905</c:v>
                </c:pt>
                <c:pt idx="143">
                  <c:v>0.38301415487094093</c:v>
                </c:pt>
                <c:pt idx="144">
                  <c:v>0.37135720233139052</c:v>
                </c:pt>
                <c:pt idx="145">
                  <c:v>0.32139883430474603</c:v>
                </c:pt>
                <c:pt idx="146">
                  <c:v>0.30807660283097416</c:v>
                </c:pt>
                <c:pt idx="147">
                  <c:v>0.29308909242298076</c:v>
                </c:pt>
                <c:pt idx="148">
                  <c:v>0.30641132389675263</c:v>
                </c:pt>
                <c:pt idx="149">
                  <c:v>0.30141548709408822</c:v>
                </c:pt>
                <c:pt idx="150">
                  <c:v>0.31640299750208156</c:v>
                </c:pt>
                <c:pt idx="151">
                  <c:v>0.29308909242298076</c:v>
                </c:pt>
                <c:pt idx="152">
                  <c:v>0.25978351373855108</c:v>
                </c:pt>
                <c:pt idx="153">
                  <c:v>0.31307243963363857</c:v>
                </c:pt>
                <c:pt idx="154">
                  <c:v>0.35803497085761865</c:v>
                </c:pt>
                <c:pt idx="155">
                  <c:v>0.39800166527893427</c:v>
                </c:pt>
                <c:pt idx="156">
                  <c:v>0.3930058284762698</c:v>
                </c:pt>
                <c:pt idx="157">
                  <c:v>0.36802664446294753</c:v>
                </c:pt>
                <c:pt idx="158">
                  <c:v>0.33139050791007491</c:v>
                </c:pt>
                <c:pt idx="159">
                  <c:v>0.32972522897585343</c:v>
                </c:pt>
                <c:pt idx="160">
                  <c:v>0.29975020815986669</c:v>
                </c:pt>
                <c:pt idx="161">
                  <c:v>0.26311407160699407</c:v>
                </c:pt>
                <c:pt idx="162">
                  <c:v>0.24979184013322239</c:v>
                </c:pt>
                <c:pt idx="163">
                  <c:v>0.24646128226477942</c:v>
                </c:pt>
                <c:pt idx="164">
                  <c:v>0.23980016652789349</c:v>
                </c:pt>
                <c:pt idx="165">
                  <c:v>0.23313905079100755</c:v>
                </c:pt>
                <c:pt idx="166">
                  <c:v>0.23813488759367199</c:v>
                </c:pt>
                <c:pt idx="167">
                  <c:v>0.19983347210657787</c:v>
                </c:pt>
                <c:pt idx="168">
                  <c:v>0.18318068276436303</c:v>
                </c:pt>
                <c:pt idx="169">
                  <c:v>0.16486261448792672</c:v>
                </c:pt>
                <c:pt idx="170">
                  <c:v>8.6594504579516979E-2</c:v>
                </c:pt>
                <c:pt idx="171">
                  <c:v>9.4920899250624385E-2</c:v>
                </c:pt>
                <c:pt idx="172">
                  <c:v>0.1248959200666111</c:v>
                </c:pt>
                <c:pt idx="173">
                  <c:v>0.13988343047460444</c:v>
                </c:pt>
                <c:pt idx="174">
                  <c:v>0.14321398834304741</c:v>
                </c:pt>
                <c:pt idx="175">
                  <c:v>0.1248959200666111</c:v>
                </c:pt>
                <c:pt idx="176">
                  <c:v>0.10491257285595329</c:v>
                </c:pt>
                <c:pt idx="177">
                  <c:v>9.9916736053288838E-2</c:v>
                </c:pt>
                <c:pt idx="178">
                  <c:v>0.10324729392173181</c:v>
                </c:pt>
                <c:pt idx="179">
                  <c:v>6.661115736885917E-2</c:v>
                </c:pt>
                <c:pt idx="180">
                  <c:v>3.8301415487094127E-2</c:v>
                </c:pt>
                <c:pt idx="181">
                  <c:v>5.3288925895087297E-2</c:v>
                </c:pt>
                <c:pt idx="182">
                  <c:v>5.6619483763530265E-2</c:v>
                </c:pt>
                <c:pt idx="183">
                  <c:v>4.662781015820136E-2</c:v>
                </c:pt>
                <c:pt idx="184">
                  <c:v>8.3263946711074011E-2</c:v>
                </c:pt>
                <c:pt idx="185">
                  <c:v>0.12156536219816813</c:v>
                </c:pt>
                <c:pt idx="186">
                  <c:v>9.6586178184845869E-2</c:v>
                </c:pt>
                <c:pt idx="187">
                  <c:v>7.9933388842631042E-2</c:v>
                </c:pt>
                <c:pt idx="188">
                  <c:v>7.8268109908409558E-2</c:v>
                </c:pt>
                <c:pt idx="189">
                  <c:v>5.4954204829308781E-2</c:v>
                </c:pt>
                <c:pt idx="190">
                  <c:v>6.661115736885917E-2</c:v>
                </c:pt>
                <c:pt idx="191">
                  <c:v>4.662781015820136E-2</c:v>
                </c:pt>
                <c:pt idx="192">
                  <c:v>5.4954204829308781E-2</c:v>
                </c:pt>
                <c:pt idx="193">
                  <c:v>5.8284762697751749E-2</c:v>
                </c:pt>
                <c:pt idx="194">
                  <c:v>6.8276436303080654E-2</c:v>
                </c:pt>
                <c:pt idx="195">
                  <c:v>7.493755203996659E-2</c:v>
                </c:pt>
                <c:pt idx="196">
                  <c:v>4.9958368026644329E-2</c:v>
                </c:pt>
                <c:pt idx="197">
                  <c:v>5.9950041631973233E-2</c:v>
                </c:pt>
                <c:pt idx="198">
                  <c:v>3.8301415487094127E-2</c:v>
                </c:pt>
                <c:pt idx="199">
                  <c:v>6.4113238967527034E-2</c:v>
                </c:pt>
                <c:pt idx="200">
                  <c:v>3.9134054954204779E-2</c:v>
                </c:pt>
                <c:pt idx="201">
                  <c:v>4.1631973355537095E-2</c:v>
                </c:pt>
                <c:pt idx="202">
                  <c:v>2.747710241465439E-2</c:v>
                </c:pt>
                <c:pt idx="203">
                  <c:v>2.5811823480432906E-2</c:v>
                </c:pt>
                <c:pt idx="204">
                  <c:v>1.8318068276436322E-2</c:v>
                </c:pt>
                <c:pt idx="205">
                  <c:v>1.2489592006661035E-2</c:v>
                </c:pt>
                <c:pt idx="206">
                  <c:v>8.3263946711064946E-4</c:v>
                </c:pt>
                <c:pt idx="207">
                  <c:v>0</c:v>
                </c:pt>
                <c:pt idx="208">
                  <c:v>4.1631973355536174E-3</c:v>
                </c:pt>
                <c:pt idx="209">
                  <c:v>2.9975020815986707E-2</c:v>
                </c:pt>
                <c:pt idx="210">
                  <c:v>7.6602830974188074E-2</c:v>
                </c:pt>
                <c:pt idx="211">
                  <c:v>9.4920899250624385E-2</c:v>
                </c:pt>
                <c:pt idx="212">
                  <c:v>6.5778517901748518E-2</c:v>
                </c:pt>
                <c:pt idx="213">
                  <c:v>6.4945878434637686E-2</c:v>
                </c:pt>
                <c:pt idx="214">
                  <c:v>6.9941715237302138E-2</c:v>
                </c:pt>
                <c:pt idx="215">
                  <c:v>6.661115736885917E-2</c:v>
                </c:pt>
                <c:pt idx="216">
                  <c:v>4.4962531223980064E-2</c:v>
                </c:pt>
                <c:pt idx="217">
                  <c:v>2.9975020815986707E-2</c:v>
                </c:pt>
                <c:pt idx="218">
                  <c:v>3.0807660283097359E-2</c:v>
                </c:pt>
                <c:pt idx="219">
                  <c:v>3.9134054954204779E-2</c:v>
                </c:pt>
                <c:pt idx="220">
                  <c:v>3.9134054954204779E-2</c:v>
                </c:pt>
                <c:pt idx="221">
                  <c:v>5.4121565362198129E-2</c:v>
                </c:pt>
                <c:pt idx="222">
                  <c:v>6.3280599500416201E-2</c:v>
                </c:pt>
                <c:pt idx="223">
                  <c:v>4.9125728559533677E-2</c:v>
                </c:pt>
                <c:pt idx="224">
                  <c:v>5.1623646960865813E-2</c:v>
                </c:pt>
                <c:pt idx="225">
                  <c:v>7.077435470441297E-2</c:v>
                </c:pt>
                <c:pt idx="226">
                  <c:v>7.9100749375520391E-2</c:v>
                </c:pt>
                <c:pt idx="227">
                  <c:v>8.1598667776852526E-2</c:v>
                </c:pt>
                <c:pt idx="228">
                  <c:v>8.4929225645295495E-2</c:v>
                </c:pt>
                <c:pt idx="229">
                  <c:v>0.11573688592839303</c:v>
                </c:pt>
                <c:pt idx="230">
                  <c:v>0.11407160699417154</c:v>
                </c:pt>
                <c:pt idx="231">
                  <c:v>0.19983347210657787</c:v>
                </c:pt>
                <c:pt idx="232">
                  <c:v>0.21731890091590336</c:v>
                </c:pt>
                <c:pt idx="233">
                  <c:v>0.10324729392173181</c:v>
                </c:pt>
                <c:pt idx="234">
                  <c:v>0.1265611990008326</c:v>
                </c:pt>
                <c:pt idx="235">
                  <c:v>0.11240632805995006</c:v>
                </c:pt>
                <c:pt idx="236">
                  <c:v>0.10491257285595329</c:v>
                </c:pt>
                <c:pt idx="237">
                  <c:v>0.1265611990008326</c:v>
                </c:pt>
                <c:pt idx="238">
                  <c:v>0.14987510407993335</c:v>
                </c:pt>
                <c:pt idx="239">
                  <c:v>0.14820982514571188</c:v>
                </c:pt>
                <c:pt idx="240">
                  <c:v>0.10824313072439626</c:v>
                </c:pt>
                <c:pt idx="241">
                  <c:v>0.150707743547044</c:v>
                </c:pt>
                <c:pt idx="242">
                  <c:v>0.17651956702747709</c:v>
                </c:pt>
                <c:pt idx="243">
                  <c:v>0.20399666944213149</c:v>
                </c:pt>
                <c:pt idx="244">
                  <c:v>0.41881765195670273</c:v>
                </c:pt>
                <c:pt idx="245">
                  <c:v>0.38301415487094093</c:v>
                </c:pt>
                <c:pt idx="246">
                  <c:v>0.34887593671940059</c:v>
                </c:pt>
                <c:pt idx="247">
                  <c:v>0.31473771856786009</c:v>
                </c:pt>
                <c:pt idx="248">
                  <c:v>0.34388009991673613</c:v>
                </c:pt>
                <c:pt idx="249">
                  <c:v>0.37968359700249793</c:v>
                </c:pt>
                <c:pt idx="250">
                  <c:v>0.46128226477935064</c:v>
                </c:pt>
                <c:pt idx="251">
                  <c:v>0.48293089092422975</c:v>
                </c:pt>
                <c:pt idx="252">
                  <c:v>0.59117402164862598</c:v>
                </c:pt>
                <c:pt idx="253">
                  <c:v>0.59700249791840132</c:v>
                </c:pt>
                <c:pt idx="254">
                  <c:v>0.78517901748542873</c:v>
                </c:pt>
                <c:pt idx="255">
                  <c:v>0.75437135720233139</c:v>
                </c:pt>
                <c:pt idx="256">
                  <c:v>0.68609492089925073</c:v>
                </c:pt>
                <c:pt idx="257">
                  <c:v>0.75770191507077433</c:v>
                </c:pt>
                <c:pt idx="258">
                  <c:v>0.87843463780183184</c:v>
                </c:pt>
                <c:pt idx="259">
                  <c:v>0.88509575353871783</c:v>
                </c:pt>
                <c:pt idx="260">
                  <c:v>0.9258950874271441</c:v>
                </c:pt>
                <c:pt idx="261">
                  <c:v>1</c:v>
                </c:pt>
                <c:pt idx="262">
                  <c:v>0.90174854288093265</c:v>
                </c:pt>
                <c:pt idx="263">
                  <c:v>0.82514571190674435</c:v>
                </c:pt>
                <c:pt idx="264">
                  <c:v>0.98084929225645323</c:v>
                </c:pt>
                <c:pt idx="265">
                  <c:v>0.91007493755203983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6B-4AAC-A96C-E1EA144D2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8075568"/>
        <c:axId val="1368097616"/>
      </c:lineChart>
      <c:catAx>
        <c:axId val="136807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8097616"/>
        <c:crosses val="autoZero"/>
        <c:auto val="1"/>
        <c:lblAlgn val="ctr"/>
        <c:lblOffset val="100"/>
        <c:noMultiLvlLbl val="0"/>
      </c:catAx>
      <c:valAx>
        <c:axId val="13680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80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рассеяния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'[1]1-4.1'!$R$1</c:f>
              <c:strCache>
                <c:ptCount val="1"/>
                <c:pt idx="0">
                  <c:v>ЛО Росбанк ао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'[1]1-4.1'!$Q$2:$Q$267</c:f>
              <c:numCache>
                <c:formatCode>General</c:formatCode>
                <c:ptCount val="266"/>
                <c:pt idx="0">
                  <c:v>19.876173502104052</c:v>
                </c:pt>
                <c:pt idx="1">
                  <c:v>20.43195078654799</c:v>
                </c:pt>
                <c:pt idx="2">
                  <c:v>20.350189871399621</c:v>
                </c:pt>
                <c:pt idx="3">
                  <c:v>20.533835214519723</c:v>
                </c:pt>
                <c:pt idx="4">
                  <c:v>20.467030737711436</c:v>
                </c:pt>
                <c:pt idx="5">
                  <c:v>20.959820211825047</c:v>
                </c:pt>
                <c:pt idx="6">
                  <c:v>20.751888356351749</c:v>
                </c:pt>
                <c:pt idx="7">
                  <c:v>20.05757303228312</c:v>
                </c:pt>
                <c:pt idx="8">
                  <c:v>20.275583558387517</c:v>
                </c:pt>
                <c:pt idx="9">
                  <c:v>20.095726661671932</c:v>
                </c:pt>
                <c:pt idx="10">
                  <c:v>20.395017015174325</c:v>
                </c:pt>
                <c:pt idx="11">
                  <c:v>20.303456688213316</c:v>
                </c:pt>
                <c:pt idx="12">
                  <c:v>20.246022028745958</c:v>
                </c:pt>
                <c:pt idx="13">
                  <c:v>20.522507127611153</c:v>
                </c:pt>
                <c:pt idx="14">
                  <c:v>20.485691257430787</c:v>
                </c:pt>
                <c:pt idx="15">
                  <c:v>20.509403209314058</c:v>
                </c:pt>
                <c:pt idx="16">
                  <c:v>19.850324231702583</c:v>
                </c:pt>
                <c:pt idx="17">
                  <c:v>19.964565562076881</c:v>
                </c:pt>
                <c:pt idx="18">
                  <c:v>19.71358018748176</c:v>
                </c:pt>
                <c:pt idx="19">
                  <c:v>20.081485137095832</c:v>
                </c:pt>
                <c:pt idx="20">
                  <c:v>19.972366209673332</c:v>
                </c:pt>
                <c:pt idx="21">
                  <c:v>19.995652131350283</c:v>
                </c:pt>
                <c:pt idx="22">
                  <c:v>19.848452764597226</c:v>
                </c:pt>
                <c:pt idx="23">
                  <c:v>19.990939228780924</c:v>
                </c:pt>
                <c:pt idx="24">
                  <c:v>19.607077999201394</c:v>
                </c:pt>
                <c:pt idx="25">
                  <c:v>19.857450871624973</c:v>
                </c:pt>
                <c:pt idx="26">
                  <c:v>20.180243053031539</c:v>
                </c:pt>
                <c:pt idx="27">
                  <c:v>20.156024946667493</c:v>
                </c:pt>
                <c:pt idx="28">
                  <c:v>20.075611160675969</c:v>
                </c:pt>
                <c:pt idx="29">
                  <c:v>20.469216457808919</c:v>
                </c:pt>
                <c:pt idx="30">
                  <c:v>20.102724932988192</c:v>
                </c:pt>
                <c:pt idx="31">
                  <c:v>19.919081101235157</c:v>
                </c:pt>
                <c:pt idx="32">
                  <c:v>20.057976148142036</c:v>
                </c:pt>
                <c:pt idx="33">
                  <c:v>20.544080413341913</c:v>
                </c:pt>
                <c:pt idx="34">
                  <c:v>20.233417134383675</c:v>
                </c:pt>
                <c:pt idx="35">
                  <c:v>19.768407442634931</c:v>
                </c:pt>
                <c:pt idx="36">
                  <c:v>19.950954575940287</c:v>
                </c:pt>
                <c:pt idx="37">
                  <c:v>19.951342599505338</c:v>
                </c:pt>
                <c:pt idx="38">
                  <c:v>19.918399344143619</c:v>
                </c:pt>
                <c:pt idx="39">
                  <c:v>20.529276661444207</c:v>
                </c:pt>
                <c:pt idx="40">
                  <c:v>20.281144623066325</c:v>
                </c:pt>
                <c:pt idx="41">
                  <c:v>20.133744961169505</c:v>
                </c:pt>
                <c:pt idx="42">
                  <c:v>20.246624627624435</c:v>
                </c:pt>
                <c:pt idx="43">
                  <c:v>19.993053803296004</c:v>
                </c:pt>
                <c:pt idx="44">
                  <c:v>19.772181414179389</c:v>
                </c:pt>
                <c:pt idx="45">
                  <c:v>20.381714143700094</c:v>
                </c:pt>
                <c:pt idx="46">
                  <c:v>20.246656051018586</c:v>
                </c:pt>
                <c:pt idx="47">
                  <c:v>19.989249619093052</c:v>
                </c:pt>
                <c:pt idx="48">
                  <c:v>20.12477755142363</c:v>
                </c:pt>
                <c:pt idx="49">
                  <c:v>20.008083209402653</c:v>
                </c:pt>
                <c:pt idx="50">
                  <c:v>19.522416715505955</c:v>
                </c:pt>
                <c:pt idx="51">
                  <c:v>18.816071206147232</c:v>
                </c:pt>
                <c:pt idx="52">
                  <c:v>18.764604080624267</c:v>
                </c:pt>
                <c:pt idx="53">
                  <c:v>20.0004209320957</c:v>
                </c:pt>
                <c:pt idx="54">
                  <c:v>20.367720683125835</c:v>
                </c:pt>
                <c:pt idx="55">
                  <c:v>20.412571208485183</c:v>
                </c:pt>
                <c:pt idx="56">
                  <c:v>20.097425691649732</c:v>
                </c:pt>
                <c:pt idx="57">
                  <c:v>20.095593389141147</c:v>
                </c:pt>
                <c:pt idx="58">
                  <c:v>20.235196480719445</c:v>
                </c:pt>
                <c:pt idx="59">
                  <c:v>19.831065878056915</c:v>
                </c:pt>
                <c:pt idx="60">
                  <c:v>19.966231101990729</c:v>
                </c:pt>
                <c:pt idx="61">
                  <c:v>19.531771748570876</c:v>
                </c:pt>
                <c:pt idx="62">
                  <c:v>20.024076499263824</c:v>
                </c:pt>
                <c:pt idx="63">
                  <c:v>19.932939140461574</c:v>
                </c:pt>
                <c:pt idx="64">
                  <c:v>19.877678296461266</c:v>
                </c:pt>
                <c:pt idx="65">
                  <c:v>19.894156059349513</c:v>
                </c:pt>
                <c:pt idx="66">
                  <c:v>20.095241138235785</c:v>
                </c:pt>
                <c:pt idx="67">
                  <c:v>20.243832640746447</c:v>
                </c:pt>
                <c:pt idx="68">
                  <c:v>19.890174080334791</c:v>
                </c:pt>
                <c:pt idx="69">
                  <c:v>19.16884423735792</c:v>
                </c:pt>
                <c:pt idx="70">
                  <c:v>19.510857049563668</c:v>
                </c:pt>
                <c:pt idx="71">
                  <c:v>19.546180924877113</c:v>
                </c:pt>
                <c:pt idx="72">
                  <c:v>19.901980738507042</c:v>
                </c:pt>
                <c:pt idx="73">
                  <c:v>19.606244557819021</c:v>
                </c:pt>
                <c:pt idx="74">
                  <c:v>19.700444516256852</c:v>
                </c:pt>
                <c:pt idx="75">
                  <c:v>19.595262254906363</c:v>
                </c:pt>
                <c:pt idx="76">
                  <c:v>19.546777354517722</c:v>
                </c:pt>
                <c:pt idx="77">
                  <c:v>19.87339443450551</c:v>
                </c:pt>
                <c:pt idx="78">
                  <c:v>19.538981372340327</c:v>
                </c:pt>
                <c:pt idx="79">
                  <c:v>19.627282429739402</c:v>
                </c:pt>
                <c:pt idx="80">
                  <c:v>19.252034701723012</c:v>
                </c:pt>
                <c:pt idx="81">
                  <c:v>19.48633066046726</c:v>
                </c:pt>
                <c:pt idx="82">
                  <c:v>19.284783718368228</c:v>
                </c:pt>
                <c:pt idx="83">
                  <c:v>19.185491114190693</c:v>
                </c:pt>
                <c:pt idx="84">
                  <c:v>19.347994102851732</c:v>
                </c:pt>
                <c:pt idx="85">
                  <c:v>19.534161283658985</c:v>
                </c:pt>
                <c:pt idx="86">
                  <c:v>19.284716540262902</c:v>
                </c:pt>
                <c:pt idx="87">
                  <c:v>19.563756516861741</c:v>
                </c:pt>
                <c:pt idx="88">
                  <c:v>19.236546670596336</c:v>
                </c:pt>
                <c:pt idx="89">
                  <c:v>19.276811918350898</c:v>
                </c:pt>
                <c:pt idx="90">
                  <c:v>19.327497337575657</c:v>
                </c:pt>
                <c:pt idx="91">
                  <c:v>19.184431298443723</c:v>
                </c:pt>
                <c:pt idx="92">
                  <c:v>19.158923796991118</c:v>
                </c:pt>
                <c:pt idx="93">
                  <c:v>18.921710787290724</c:v>
                </c:pt>
                <c:pt idx="94">
                  <c:v>18.895201281590687</c:v>
                </c:pt>
                <c:pt idx="95">
                  <c:v>18.965546221829815</c:v>
                </c:pt>
                <c:pt idx="96">
                  <c:v>19.650693360304931</c:v>
                </c:pt>
                <c:pt idx="97">
                  <c:v>19.108358645234265</c:v>
                </c:pt>
                <c:pt idx="98">
                  <c:v>19.460647195467679</c:v>
                </c:pt>
                <c:pt idx="99">
                  <c:v>19.306213708313283</c:v>
                </c:pt>
                <c:pt idx="100">
                  <c:v>19.594381117164232</c:v>
                </c:pt>
                <c:pt idx="101">
                  <c:v>19.696051309697953</c:v>
                </c:pt>
                <c:pt idx="102">
                  <c:v>19.386961110819311</c:v>
                </c:pt>
                <c:pt idx="103">
                  <c:v>18.909968974184956</c:v>
                </c:pt>
                <c:pt idx="104">
                  <c:v>18.926291232509836</c:v>
                </c:pt>
                <c:pt idx="105">
                  <c:v>19.459825366272881</c:v>
                </c:pt>
                <c:pt idx="106">
                  <c:v>19.099150638187613</c:v>
                </c:pt>
                <c:pt idx="107">
                  <c:v>19.343456641606949</c:v>
                </c:pt>
                <c:pt idx="108">
                  <c:v>19.116247345351898</c:v>
                </c:pt>
                <c:pt idx="109">
                  <c:v>19.157038935059909</c:v>
                </c:pt>
                <c:pt idx="110">
                  <c:v>19.34988525291633</c:v>
                </c:pt>
                <c:pt idx="111">
                  <c:v>18.735520169512348</c:v>
                </c:pt>
                <c:pt idx="112">
                  <c:v>19.435265345452606</c:v>
                </c:pt>
                <c:pt idx="113">
                  <c:v>19.097217888468858</c:v>
                </c:pt>
                <c:pt idx="114">
                  <c:v>19.435689188844165</c:v>
                </c:pt>
                <c:pt idx="115">
                  <c:v>19.083212880143396</c:v>
                </c:pt>
                <c:pt idx="116">
                  <c:v>18.813527170323518</c:v>
                </c:pt>
                <c:pt idx="117">
                  <c:v>19.103646468951887</c:v>
                </c:pt>
                <c:pt idx="118">
                  <c:v>19.433903503360877</c:v>
                </c:pt>
                <c:pt idx="119">
                  <c:v>19.412340843514855</c:v>
                </c:pt>
                <c:pt idx="120">
                  <c:v>19.220561472130196</c:v>
                </c:pt>
                <c:pt idx="121">
                  <c:v>18.820712116019514</c:v>
                </c:pt>
                <c:pt idx="122">
                  <c:v>18.760173984172127</c:v>
                </c:pt>
                <c:pt idx="123">
                  <c:v>19.179420842702886</c:v>
                </c:pt>
                <c:pt idx="124">
                  <c:v>19.096215838228336</c:v>
                </c:pt>
                <c:pt idx="125">
                  <c:v>19.303584770904845</c:v>
                </c:pt>
                <c:pt idx="126">
                  <c:v>19.297136827053329</c:v>
                </c:pt>
                <c:pt idx="127">
                  <c:v>19.741454048071038</c:v>
                </c:pt>
                <c:pt idx="128">
                  <c:v>19.372237687929449</c:v>
                </c:pt>
                <c:pt idx="129">
                  <c:v>19.373316018301981</c:v>
                </c:pt>
                <c:pt idx="130">
                  <c:v>19.277161554551459</c:v>
                </c:pt>
                <c:pt idx="131">
                  <c:v>19.54137003235406</c:v>
                </c:pt>
                <c:pt idx="132">
                  <c:v>19.163234993594866</c:v>
                </c:pt>
                <c:pt idx="133">
                  <c:v>19.332154251610667</c:v>
                </c:pt>
                <c:pt idx="134">
                  <c:v>19.336973355824753</c:v>
                </c:pt>
                <c:pt idx="135">
                  <c:v>19.235679915176409</c:v>
                </c:pt>
                <c:pt idx="136">
                  <c:v>19.017074373548819</c:v>
                </c:pt>
                <c:pt idx="137">
                  <c:v>19.441094958674658</c:v>
                </c:pt>
                <c:pt idx="138">
                  <c:v>19.214884697340484</c:v>
                </c:pt>
                <c:pt idx="139">
                  <c:v>19.113512624810582</c:v>
                </c:pt>
                <c:pt idx="140">
                  <c:v>19.308022673497195</c:v>
                </c:pt>
                <c:pt idx="141">
                  <c:v>19.113553736926331</c:v>
                </c:pt>
                <c:pt idx="142">
                  <c:v>19.401736071407338</c:v>
                </c:pt>
                <c:pt idx="143">
                  <c:v>19.078279344816529</c:v>
                </c:pt>
                <c:pt idx="144">
                  <c:v>18.944812763650138</c:v>
                </c:pt>
                <c:pt idx="145">
                  <c:v>18.928272323831369</c:v>
                </c:pt>
                <c:pt idx="146">
                  <c:v>18.890351130178814</c:v>
                </c:pt>
                <c:pt idx="147">
                  <c:v>18.904562376676378</c:v>
                </c:pt>
                <c:pt idx="148">
                  <c:v>19.996951000860356</c:v>
                </c:pt>
                <c:pt idx="149">
                  <c:v>19.495286433002722</c:v>
                </c:pt>
                <c:pt idx="150">
                  <c:v>19.243875838112768</c:v>
                </c:pt>
                <c:pt idx="151">
                  <c:v>19.037893408319121</c:v>
                </c:pt>
                <c:pt idx="152">
                  <c:v>18.90761050214077</c:v>
                </c:pt>
                <c:pt idx="153">
                  <c:v>19.270906713241452</c:v>
                </c:pt>
                <c:pt idx="154">
                  <c:v>18.826046180426811</c:v>
                </c:pt>
                <c:pt idx="155">
                  <c:v>18.385952850950716</c:v>
                </c:pt>
                <c:pt idx="156">
                  <c:v>18.600727465268978</c:v>
                </c:pt>
                <c:pt idx="157">
                  <c:v>18.93055115164471</c:v>
                </c:pt>
                <c:pt idx="158">
                  <c:v>19.034962244702957</c:v>
                </c:pt>
                <c:pt idx="159">
                  <c:v>19.065081279395912</c:v>
                </c:pt>
                <c:pt idx="160">
                  <c:v>19.571932793448433</c:v>
                </c:pt>
                <c:pt idx="161">
                  <c:v>19.534946935127934</c:v>
                </c:pt>
                <c:pt idx="162">
                  <c:v>19.371691344589426</c:v>
                </c:pt>
                <c:pt idx="163">
                  <c:v>18.951587132801222</c:v>
                </c:pt>
                <c:pt idx="164">
                  <c:v>19.319869710716205</c:v>
                </c:pt>
                <c:pt idx="165">
                  <c:v>18.833222354451316</c:v>
                </c:pt>
                <c:pt idx="166">
                  <c:v>19.485595666993955</c:v>
                </c:pt>
                <c:pt idx="167">
                  <c:v>19.440300509421245</c:v>
                </c:pt>
                <c:pt idx="168">
                  <c:v>19.064420324768758</c:v>
                </c:pt>
                <c:pt idx="169">
                  <c:v>19.314032334007329</c:v>
                </c:pt>
                <c:pt idx="170">
                  <c:v>20.64303950574844</c:v>
                </c:pt>
                <c:pt idx="171">
                  <c:v>20.415455163274725</c:v>
                </c:pt>
                <c:pt idx="172">
                  <c:v>19.893420403119428</c:v>
                </c:pt>
                <c:pt idx="173">
                  <c:v>19.149026907493212</c:v>
                </c:pt>
                <c:pt idx="174">
                  <c:v>19.211516546306953</c:v>
                </c:pt>
                <c:pt idx="175">
                  <c:v>19.38283316572166</c:v>
                </c:pt>
                <c:pt idx="176">
                  <c:v>19.202141686363806</c:v>
                </c:pt>
                <c:pt idx="177">
                  <c:v>19.165957364232902</c:v>
                </c:pt>
                <c:pt idx="178">
                  <c:v>19.236518188891452</c:v>
                </c:pt>
                <c:pt idx="179">
                  <c:v>19.142813115668528</c:v>
                </c:pt>
                <c:pt idx="180">
                  <c:v>19.518206976408205</c:v>
                </c:pt>
                <c:pt idx="181">
                  <c:v>19.571204447598792</c:v>
                </c:pt>
                <c:pt idx="182">
                  <c:v>19.222135139384481</c:v>
                </c:pt>
                <c:pt idx="183">
                  <c:v>19.260999866641122</c:v>
                </c:pt>
                <c:pt idx="184">
                  <c:v>19.754097213768627</c:v>
                </c:pt>
                <c:pt idx="185">
                  <c:v>19.534737812263682</c:v>
                </c:pt>
                <c:pt idx="186">
                  <c:v>19.389870027099544</c:v>
                </c:pt>
                <c:pt idx="187">
                  <c:v>20.087043888597247</c:v>
                </c:pt>
                <c:pt idx="188">
                  <c:v>19.7211626908576</c:v>
                </c:pt>
                <c:pt idx="189">
                  <c:v>19.895674069784359</c:v>
                </c:pt>
                <c:pt idx="190">
                  <c:v>19.416582890506604</c:v>
                </c:pt>
                <c:pt idx="191">
                  <c:v>19.339077776018019</c:v>
                </c:pt>
                <c:pt idx="192">
                  <c:v>20.191223403399398</c:v>
                </c:pt>
                <c:pt idx="193">
                  <c:v>19.933341310820627</c:v>
                </c:pt>
                <c:pt idx="194">
                  <c:v>19.882130373262839</c:v>
                </c:pt>
                <c:pt idx="195">
                  <c:v>19.810538747748193</c:v>
                </c:pt>
                <c:pt idx="196">
                  <c:v>19.866230366212761</c:v>
                </c:pt>
                <c:pt idx="197">
                  <c:v>19.655148746915319</c:v>
                </c:pt>
                <c:pt idx="198">
                  <c:v>19.92598603100717</c:v>
                </c:pt>
                <c:pt idx="199">
                  <c:v>19.633811040165227</c:v>
                </c:pt>
                <c:pt idx="200">
                  <c:v>19.688681117026931</c:v>
                </c:pt>
                <c:pt idx="201">
                  <c:v>19.736774504574136</c:v>
                </c:pt>
                <c:pt idx="202">
                  <c:v>19.43642716023168</c:v>
                </c:pt>
                <c:pt idx="203">
                  <c:v>19.846809692266309</c:v>
                </c:pt>
                <c:pt idx="204">
                  <c:v>19.578074073732907</c:v>
                </c:pt>
                <c:pt idx="205">
                  <c:v>19.466220507216939</c:v>
                </c:pt>
                <c:pt idx="206">
                  <c:v>19.676093883354842</c:v>
                </c:pt>
                <c:pt idx="207">
                  <c:v>19.083243503003086</c:v>
                </c:pt>
                <c:pt idx="208">
                  <c:v>18.103673528625229</c:v>
                </c:pt>
                <c:pt idx="209">
                  <c:v>19.252521035020575</c:v>
                </c:pt>
                <c:pt idx="210">
                  <c:v>19.501757445645389</c:v>
                </c:pt>
                <c:pt idx="211">
                  <c:v>19.596352772589416</c:v>
                </c:pt>
                <c:pt idx="212">
                  <c:v>19.570230762135662</c:v>
                </c:pt>
                <c:pt idx="213">
                  <c:v>19.356066087833135</c:v>
                </c:pt>
                <c:pt idx="214">
                  <c:v>19.910556822105448</c:v>
                </c:pt>
                <c:pt idx="215">
                  <c:v>19.596575534428265</c:v>
                </c:pt>
                <c:pt idx="216">
                  <c:v>19.465721355214722</c:v>
                </c:pt>
                <c:pt idx="217">
                  <c:v>18.992247632143542</c:v>
                </c:pt>
                <c:pt idx="218">
                  <c:v>19.078960717085984</c:v>
                </c:pt>
                <c:pt idx="219">
                  <c:v>19.378651431792573</c:v>
                </c:pt>
                <c:pt idx="220">
                  <c:v>19.794278163986178</c:v>
                </c:pt>
                <c:pt idx="221">
                  <c:v>19.59560191670397</c:v>
                </c:pt>
                <c:pt idx="222">
                  <c:v>20.067993599012059</c:v>
                </c:pt>
                <c:pt idx="223">
                  <c:v>19.423472752737222</c:v>
                </c:pt>
                <c:pt idx="224">
                  <c:v>19.643611848642561</c:v>
                </c:pt>
                <c:pt idx="225">
                  <c:v>19.096005290734606</c:v>
                </c:pt>
                <c:pt idx="226">
                  <c:v>19.017939077312299</c:v>
                </c:pt>
                <c:pt idx="227">
                  <c:v>19.350748534812915</c:v>
                </c:pt>
                <c:pt idx="228">
                  <c:v>19.39953090234766</c:v>
                </c:pt>
                <c:pt idx="229">
                  <c:v>19.311376213970849</c:v>
                </c:pt>
                <c:pt idx="230">
                  <c:v>19.63609232530111</c:v>
                </c:pt>
                <c:pt idx="231">
                  <c:v>19.361874485794008</c:v>
                </c:pt>
                <c:pt idx="232">
                  <c:v>19.304322491085383</c:v>
                </c:pt>
                <c:pt idx="233">
                  <c:v>19.049627212977317</c:v>
                </c:pt>
                <c:pt idx="234">
                  <c:v>18.923037386924211</c:v>
                </c:pt>
                <c:pt idx="235">
                  <c:v>18.994244237405724</c:v>
                </c:pt>
                <c:pt idx="236">
                  <c:v>18.96640772741938</c:v>
                </c:pt>
                <c:pt idx="237">
                  <c:v>18.89489599186831</c:v>
                </c:pt>
                <c:pt idx="238">
                  <c:v>19.356412900642034</c:v>
                </c:pt>
                <c:pt idx="239">
                  <c:v>19.164607489463489</c:v>
                </c:pt>
                <c:pt idx="240">
                  <c:v>19.272199668813247</c:v>
                </c:pt>
                <c:pt idx="241">
                  <c:v>19.201355489087536</c:v>
                </c:pt>
                <c:pt idx="242">
                  <c:v>19.167307267752996</c:v>
                </c:pt>
                <c:pt idx="243">
                  <c:v>19.200047133653158</c:v>
                </c:pt>
                <c:pt idx="244">
                  <c:v>19.047725674721459</c:v>
                </c:pt>
                <c:pt idx="245">
                  <c:v>19.118944562167695</c:v>
                </c:pt>
                <c:pt idx="246">
                  <c:v>18.893099267492296</c:v>
                </c:pt>
                <c:pt idx="247">
                  <c:v>18.969605529090579</c:v>
                </c:pt>
                <c:pt idx="248">
                  <c:v>19.009042021510783</c:v>
                </c:pt>
                <c:pt idx="249">
                  <c:v>19.079978440446606</c:v>
                </c:pt>
                <c:pt idx="250">
                  <c:v>19.081230349875121</c:v>
                </c:pt>
                <c:pt idx="251">
                  <c:v>19.225757104182275</c:v>
                </c:pt>
                <c:pt idx="252">
                  <c:v>18.841761293945851</c:v>
                </c:pt>
                <c:pt idx="253">
                  <c:v>18.885268483709165</c:v>
                </c:pt>
                <c:pt idx="254">
                  <c:v>18.815576122085993</c:v>
                </c:pt>
                <c:pt idx="255">
                  <c:v>18.784809350204071</c:v>
                </c:pt>
                <c:pt idx="256">
                  <c:v>18.726066993492967</c:v>
                </c:pt>
                <c:pt idx="257">
                  <c:v>19.016100425344352</c:v>
                </c:pt>
                <c:pt idx="258">
                  <c:v>19.153724851289308</c:v>
                </c:pt>
                <c:pt idx="259">
                  <c:v>18.399987610273048</c:v>
                </c:pt>
                <c:pt idx="260">
                  <c:v>18.185074859347061</c:v>
                </c:pt>
                <c:pt idx="261">
                  <c:v>18.605881069778345</c:v>
                </c:pt>
                <c:pt idx="262">
                  <c:v>19.070417165363889</c:v>
                </c:pt>
                <c:pt idx="263">
                  <c:v>19.009059233691612</c:v>
                </c:pt>
                <c:pt idx="264">
                  <c:v>19.206086042419571</c:v>
                </c:pt>
                <c:pt idx="265">
                  <c:v>19.325360326577673</c:v>
                </c:pt>
              </c:numCache>
            </c:numRef>
          </c:xVal>
          <c:yVal>
            <c:numRef>
              <c:f>'[1]1-4.1'!$R$2:$R$267</c:f>
              <c:numCache>
                <c:formatCode>General</c:formatCode>
                <c:ptCount val="266"/>
                <c:pt idx="0">
                  <c:v>6.8023947633243109</c:v>
                </c:pt>
                <c:pt idx="1">
                  <c:v>7.9793388952623276</c:v>
                </c:pt>
                <c:pt idx="2">
                  <c:v>8.727454116899434</c:v>
                </c:pt>
                <c:pt idx="3">
                  <c:v>7.3330230143864812</c:v>
                </c:pt>
                <c:pt idx="4">
                  <c:v>6.8977049431286357</c:v>
                </c:pt>
                <c:pt idx="5">
                  <c:v>7.9724660159745655</c:v>
                </c:pt>
                <c:pt idx="6">
                  <c:v>6.2344107257183712</c:v>
                </c:pt>
                <c:pt idx="7">
                  <c:v>7.2152399787300974</c:v>
                </c:pt>
                <c:pt idx="8">
                  <c:v>8.2558284272818305</c:v>
                </c:pt>
                <c:pt idx="9">
                  <c:v>7.352441100243583</c:v>
                </c:pt>
                <c:pt idx="10">
                  <c:v>8.174702882469461</c:v>
                </c:pt>
                <c:pt idx="11">
                  <c:v>6.1944053911046719</c:v>
                </c:pt>
                <c:pt idx="12">
                  <c:v>7.5652752818989315</c:v>
                </c:pt>
                <c:pt idx="13">
                  <c:v>7.3714892952142774</c:v>
                </c:pt>
                <c:pt idx="14">
                  <c:v>7.8359745817215662</c:v>
                </c:pt>
                <c:pt idx="15">
                  <c:v>6.9939329752231894</c:v>
                </c:pt>
                <c:pt idx="16">
                  <c:v>4.9416424226093039</c:v>
                </c:pt>
                <c:pt idx="17">
                  <c:v>7.122866658599083</c:v>
                </c:pt>
                <c:pt idx="18">
                  <c:v>8.0864102753237823</c:v>
                </c:pt>
                <c:pt idx="19">
                  <c:v>7.5806997522245627</c:v>
                </c:pt>
                <c:pt idx="20">
                  <c:v>4.7874917427820458</c:v>
                </c:pt>
                <c:pt idx="21">
                  <c:v>5.9914645471079817</c:v>
                </c:pt>
                <c:pt idx="22">
                  <c:v>4.2484952420493594</c:v>
                </c:pt>
                <c:pt idx="23">
                  <c:v>8.261009786023827</c:v>
                </c:pt>
                <c:pt idx="24">
                  <c:v>6.5652649700353614</c:v>
                </c:pt>
                <c:pt idx="25">
                  <c:v>6.8875525716646173</c:v>
                </c:pt>
                <c:pt idx="26">
                  <c:v>6.6970342476664841</c:v>
                </c:pt>
                <c:pt idx="27">
                  <c:v>5.3471075307174685</c:v>
                </c:pt>
                <c:pt idx="28">
                  <c:v>8.1226680233464066</c:v>
                </c:pt>
                <c:pt idx="29">
                  <c:v>6.6970342476664841</c:v>
                </c:pt>
                <c:pt idx="30">
                  <c:v>6.4457198193855785</c:v>
                </c:pt>
                <c:pt idx="31">
                  <c:v>7.7621706071382048</c:v>
                </c:pt>
                <c:pt idx="32">
                  <c:v>5.7990926544605257</c:v>
                </c:pt>
                <c:pt idx="33">
                  <c:v>8.2214789472671921</c:v>
                </c:pt>
                <c:pt idx="34">
                  <c:v>8.8232062205527413</c:v>
                </c:pt>
                <c:pt idx="35">
                  <c:v>7.6496926237115144</c:v>
                </c:pt>
                <c:pt idx="36">
                  <c:v>6.8023947633243109</c:v>
                </c:pt>
                <c:pt idx="37">
                  <c:v>5.6347896031692493</c:v>
                </c:pt>
                <c:pt idx="38">
                  <c:v>8.2532276455817719</c:v>
                </c:pt>
                <c:pt idx="39">
                  <c:v>7.1701195434496281</c:v>
                </c:pt>
                <c:pt idx="40">
                  <c:v>6.3099182782265162</c:v>
                </c:pt>
                <c:pt idx="41">
                  <c:v>6.3456363608285962</c:v>
                </c:pt>
                <c:pt idx="42">
                  <c:v>5.768320995793772</c:v>
                </c:pt>
                <c:pt idx="43">
                  <c:v>8.4846699997106771</c:v>
                </c:pt>
                <c:pt idx="44">
                  <c:v>10.946058450320614</c:v>
                </c:pt>
                <c:pt idx="45">
                  <c:v>10.705713328122311</c:v>
                </c:pt>
                <c:pt idx="46">
                  <c:v>9.1116243990370247</c:v>
                </c:pt>
                <c:pt idx="47">
                  <c:v>8.0030286663847328</c:v>
                </c:pt>
                <c:pt idx="48">
                  <c:v>8.987196820661973</c:v>
                </c:pt>
                <c:pt idx="49">
                  <c:v>7.4843686432861309</c:v>
                </c:pt>
                <c:pt idx="50">
                  <c:v>8.3428398042714598</c:v>
                </c:pt>
                <c:pt idx="51">
                  <c:v>7.5908521236885811</c:v>
                </c:pt>
                <c:pt idx="52">
                  <c:v>8.3802273363430793</c:v>
                </c:pt>
                <c:pt idx="53">
                  <c:v>7.1929342212157996</c:v>
                </c:pt>
                <c:pt idx="54">
                  <c:v>8.3428398042714598</c:v>
                </c:pt>
                <c:pt idx="55">
                  <c:v>7.4265490723973047</c:v>
                </c:pt>
                <c:pt idx="56">
                  <c:v>5.1357984370502621</c:v>
                </c:pt>
                <c:pt idx="57">
                  <c:v>5.9914645471079817</c:v>
                </c:pt>
                <c:pt idx="58">
                  <c:v>7.4265490723973047</c:v>
                </c:pt>
                <c:pt idx="59">
                  <c:v>5.4806389233419912</c:v>
                </c:pt>
                <c:pt idx="60">
                  <c:v>6.7452363494843626</c:v>
                </c:pt>
                <c:pt idx="61">
                  <c:v>8.3546742619184631</c:v>
                </c:pt>
                <c:pt idx="62">
                  <c:v>9.6620527312496662</c:v>
                </c:pt>
                <c:pt idx="63">
                  <c:v>7.1701195434496281</c:v>
                </c:pt>
                <c:pt idx="64">
                  <c:v>6.9373140812236818</c:v>
                </c:pt>
                <c:pt idx="65">
                  <c:v>6.2344107257183712</c:v>
                </c:pt>
                <c:pt idx="66">
                  <c:v>8.1256309884770648</c:v>
                </c:pt>
                <c:pt idx="67">
                  <c:v>8.1942293048198174</c:v>
                </c:pt>
                <c:pt idx="68">
                  <c:v>6.3456363608285962</c:v>
                </c:pt>
                <c:pt idx="69">
                  <c:v>5.0106352940962555</c:v>
                </c:pt>
                <c:pt idx="70">
                  <c:v>7.1701195434496281</c:v>
                </c:pt>
                <c:pt idx="71">
                  <c:v>7.9373746961632952</c:v>
                </c:pt>
                <c:pt idx="72">
                  <c:v>6.6592939196836376</c:v>
                </c:pt>
                <c:pt idx="73">
                  <c:v>6.633318433280377</c:v>
                </c:pt>
                <c:pt idx="74">
                  <c:v>6.5366915975913047</c:v>
                </c:pt>
                <c:pt idx="75">
                  <c:v>5.598421958998375</c:v>
                </c:pt>
                <c:pt idx="76">
                  <c:v>7.3264656138403224</c:v>
                </c:pt>
                <c:pt idx="77">
                  <c:v>7.7231200922663312</c:v>
                </c:pt>
                <c:pt idx="78">
                  <c:v>7.0983756385907864</c:v>
                </c:pt>
                <c:pt idx="79">
                  <c:v>7.2930176797727819</c:v>
                </c:pt>
                <c:pt idx="80">
                  <c:v>8.0709060887878188</c:v>
                </c:pt>
                <c:pt idx="81">
                  <c:v>8.4616804814859794</c:v>
                </c:pt>
                <c:pt idx="82">
                  <c:v>7.992944547318106</c:v>
                </c:pt>
                <c:pt idx="83">
                  <c:v>8.0894824743607536</c:v>
                </c:pt>
                <c:pt idx="84">
                  <c:v>4.499809670330265</c:v>
                </c:pt>
                <c:pt idx="85">
                  <c:v>8.7749313874949468</c:v>
                </c:pt>
                <c:pt idx="86">
                  <c:v>8.3187422526923989</c:v>
                </c:pt>
                <c:pt idx="87">
                  <c:v>8.2453844681207471</c:v>
                </c:pt>
                <c:pt idx="88">
                  <c:v>7.8079166289264084</c:v>
                </c:pt>
                <c:pt idx="89">
                  <c:v>8.7718354097898175</c:v>
                </c:pt>
                <c:pt idx="90">
                  <c:v>8.8650291866877655</c:v>
                </c:pt>
                <c:pt idx="91">
                  <c:v>8.9266503207939394</c:v>
                </c:pt>
                <c:pt idx="92">
                  <c:v>7.4787348255678747</c:v>
                </c:pt>
                <c:pt idx="93">
                  <c:v>7.9266025991813844</c:v>
                </c:pt>
                <c:pt idx="94">
                  <c:v>7.5857888217320344</c:v>
                </c:pt>
                <c:pt idx="95">
                  <c:v>8.8143304226387738</c:v>
                </c:pt>
                <c:pt idx="96">
                  <c:v>8.7656145499147158</c:v>
                </c:pt>
                <c:pt idx="97">
                  <c:v>9.8537719602901959</c:v>
                </c:pt>
                <c:pt idx="98">
                  <c:v>8.6928257600593959</c:v>
                </c:pt>
                <c:pt idx="99">
                  <c:v>7.9585769038138983</c:v>
                </c:pt>
                <c:pt idx="100">
                  <c:v>7.9861648603327273</c:v>
                </c:pt>
                <c:pt idx="101">
                  <c:v>8.3961548630391807</c:v>
                </c:pt>
                <c:pt idx="102">
                  <c:v>8.6860917278780505</c:v>
                </c:pt>
                <c:pt idx="103">
                  <c:v>7.8555446779156632</c:v>
                </c:pt>
                <c:pt idx="104">
                  <c:v>9.3404910564412287</c:v>
                </c:pt>
                <c:pt idx="105">
                  <c:v>9.0057732062349078</c:v>
                </c:pt>
                <c:pt idx="106">
                  <c:v>8.2532276455817719</c:v>
                </c:pt>
                <c:pt idx="107">
                  <c:v>7.6824824465345056</c:v>
                </c:pt>
                <c:pt idx="108">
                  <c:v>7.7142311448490855</c:v>
                </c:pt>
                <c:pt idx="109">
                  <c:v>8.9065289175945175</c:v>
                </c:pt>
                <c:pt idx="110">
                  <c:v>7.3264656138403224</c:v>
                </c:pt>
                <c:pt idx="111">
                  <c:v>6.6720329454610674</c:v>
                </c:pt>
                <c:pt idx="112">
                  <c:v>6.6066501861982152</c:v>
                </c:pt>
                <c:pt idx="113">
                  <c:v>8.1373958300566507</c:v>
                </c:pt>
                <c:pt idx="114">
                  <c:v>5.598421958998375</c:v>
                </c:pt>
                <c:pt idx="115">
                  <c:v>5.0106352940962555</c:v>
                </c:pt>
                <c:pt idx="116">
                  <c:v>9.2360081187247598</c:v>
                </c:pt>
                <c:pt idx="117">
                  <c:v>8.87346805533363</c:v>
                </c:pt>
                <c:pt idx="118">
                  <c:v>6.9373140812236818</c:v>
                </c:pt>
                <c:pt idx="119">
                  <c:v>8.2763947048633071</c:v>
                </c:pt>
                <c:pt idx="120">
                  <c:v>9.4509308368941127</c:v>
                </c:pt>
                <c:pt idx="121">
                  <c:v>7.9373746961632952</c:v>
                </c:pt>
                <c:pt idx="122">
                  <c:v>7.7873820264847007</c:v>
                </c:pt>
                <c:pt idx="123">
                  <c:v>7.9480319906372836</c:v>
                </c:pt>
                <c:pt idx="124">
                  <c:v>8.7209500289302575</c:v>
                </c:pt>
                <c:pt idx="125">
                  <c:v>8.0614868668713271</c:v>
                </c:pt>
                <c:pt idx="126">
                  <c:v>7.6108527903952501</c:v>
                </c:pt>
                <c:pt idx="127">
                  <c:v>6.5652649700353614</c:v>
                </c:pt>
                <c:pt idx="128">
                  <c:v>6.1527326947041043</c:v>
                </c:pt>
                <c:pt idx="129">
                  <c:v>6.956545443151569</c:v>
                </c:pt>
                <c:pt idx="130">
                  <c:v>6.9373140812236818</c:v>
                </c:pt>
                <c:pt idx="131">
                  <c:v>6.8023947633243109</c:v>
                </c:pt>
                <c:pt idx="132">
                  <c:v>4.2484952420493594</c:v>
                </c:pt>
                <c:pt idx="133">
                  <c:v>7.9861648603327273</c:v>
                </c:pt>
                <c:pt idx="134">
                  <c:v>7.3588308983423536</c:v>
                </c:pt>
                <c:pt idx="135">
                  <c:v>7.0030654587864616</c:v>
                </c:pt>
                <c:pt idx="136">
                  <c:v>8.4887937168945395</c:v>
                </c:pt>
                <c:pt idx="137">
                  <c:v>7.3588308983423536</c:v>
                </c:pt>
                <c:pt idx="138">
                  <c:v>7.9861648603327273</c:v>
                </c:pt>
                <c:pt idx="139">
                  <c:v>6.1092475827643655</c:v>
                </c:pt>
                <c:pt idx="140">
                  <c:v>7.8477625374736082</c:v>
                </c:pt>
                <c:pt idx="141">
                  <c:v>8.6233533872446273</c:v>
                </c:pt>
                <c:pt idx="142">
                  <c:v>7.7406644019172415</c:v>
                </c:pt>
                <c:pt idx="143">
                  <c:v>7.3198649298089702</c:v>
                </c:pt>
                <c:pt idx="144">
                  <c:v>6.2728770065461674</c:v>
                </c:pt>
                <c:pt idx="145">
                  <c:v>7.5010821242598711</c:v>
                </c:pt>
                <c:pt idx="146">
                  <c:v>6.2344107257183712</c:v>
                </c:pt>
                <c:pt idx="147">
                  <c:v>8.6844011104001435</c:v>
                </c:pt>
                <c:pt idx="148">
                  <c:v>7.9337968748154113</c:v>
                </c:pt>
                <c:pt idx="149">
                  <c:v>7.4383835300443071</c:v>
                </c:pt>
                <c:pt idx="150">
                  <c:v>8.0519780789022999</c:v>
                </c:pt>
                <c:pt idx="151">
                  <c:v>6.3456363608285962</c:v>
                </c:pt>
                <c:pt idx="152">
                  <c:v>7.696212639346407</c:v>
                </c:pt>
                <c:pt idx="153">
                  <c:v>7.0475172213572961</c:v>
                </c:pt>
                <c:pt idx="154">
                  <c:v>7.6916568228105469</c:v>
                </c:pt>
                <c:pt idx="155">
                  <c:v>6.9660241871061128</c:v>
                </c:pt>
                <c:pt idx="156">
                  <c:v>3.6888794541139363</c:v>
                </c:pt>
                <c:pt idx="157">
                  <c:v>7.3330230143864812</c:v>
                </c:pt>
                <c:pt idx="158">
                  <c:v>8.722580021141189</c:v>
                </c:pt>
                <c:pt idx="159">
                  <c:v>8.5885831875029108</c:v>
                </c:pt>
                <c:pt idx="160">
                  <c:v>7.7142311448490855</c:v>
                </c:pt>
                <c:pt idx="161">
                  <c:v>6.8458798752640497</c:v>
                </c:pt>
                <c:pt idx="162">
                  <c:v>8.3710106812381557</c:v>
                </c:pt>
                <c:pt idx="163">
                  <c:v>7.8038433035387724</c:v>
                </c:pt>
                <c:pt idx="164">
                  <c:v>7.4673710669175595</c:v>
                </c:pt>
                <c:pt idx="165">
                  <c:v>7.3460102099132927</c:v>
                </c:pt>
                <c:pt idx="166">
                  <c:v>7.9827577020111127</c:v>
                </c:pt>
                <c:pt idx="167">
                  <c:v>8.0487882835341988</c:v>
                </c:pt>
                <c:pt idx="168">
                  <c:v>8.3938949750717438</c:v>
                </c:pt>
                <c:pt idx="169">
                  <c:v>7.696212639346407</c:v>
                </c:pt>
                <c:pt idx="170">
                  <c:v>6.7912214627261855</c:v>
                </c:pt>
                <c:pt idx="171">
                  <c:v>6.3969296552161463</c:v>
                </c:pt>
                <c:pt idx="172">
                  <c:v>8.5885831875029108</c:v>
                </c:pt>
                <c:pt idx="173">
                  <c:v>5.598421958998375</c:v>
                </c:pt>
                <c:pt idx="174">
                  <c:v>6.3099182782265162</c:v>
                </c:pt>
                <c:pt idx="175">
                  <c:v>7.1066061377273027</c:v>
                </c:pt>
                <c:pt idx="176">
                  <c:v>8.6161331392711418</c:v>
                </c:pt>
                <c:pt idx="177">
                  <c:v>7.4024515208182438</c:v>
                </c:pt>
                <c:pt idx="178">
                  <c:v>7.8200379894587533</c:v>
                </c:pt>
                <c:pt idx="179">
                  <c:v>4.7004803657924166</c:v>
                </c:pt>
                <c:pt idx="180">
                  <c:v>5.4380793089231956</c:v>
                </c:pt>
                <c:pt idx="181">
                  <c:v>6.8134445995108956</c:v>
                </c:pt>
                <c:pt idx="182">
                  <c:v>5.7990926544605257</c:v>
                </c:pt>
                <c:pt idx="183">
                  <c:v>7.0210839642891401</c:v>
                </c:pt>
                <c:pt idx="184">
                  <c:v>6.5072777123850116</c:v>
                </c:pt>
                <c:pt idx="185">
                  <c:v>6.633318433280377</c:v>
                </c:pt>
                <c:pt idx="186">
                  <c:v>6.7214257007906433</c:v>
                </c:pt>
                <c:pt idx="187">
                  <c:v>5.4380793089231956</c:v>
                </c:pt>
                <c:pt idx="188">
                  <c:v>5.7037824746562009</c:v>
                </c:pt>
                <c:pt idx="189">
                  <c:v>5.9914645471079817</c:v>
                </c:pt>
                <c:pt idx="190">
                  <c:v>7.3901814282264295</c:v>
                </c:pt>
                <c:pt idx="191">
                  <c:v>6.0161571596983539</c:v>
                </c:pt>
                <c:pt idx="192">
                  <c:v>6.5366915975913047</c:v>
                </c:pt>
                <c:pt idx="193">
                  <c:v>7.6496926237115144</c:v>
                </c:pt>
                <c:pt idx="194">
                  <c:v>7.3963352938008082</c:v>
                </c:pt>
                <c:pt idx="195">
                  <c:v>7.8823149189802679</c:v>
                </c:pt>
                <c:pt idx="196">
                  <c:v>6.4922398350204711</c:v>
                </c:pt>
                <c:pt idx="197">
                  <c:v>7.5704432520573741</c:v>
                </c:pt>
                <c:pt idx="198">
                  <c:v>6.8977049431286357</c:v>
                </c:pt>
                <c:pt idx="199">
                  <c:v>6.4457198193855785</c:v>
                </c:pt>
                <c:pt idx="200">
                  <c:v>7.1066061377273027</c:v>
                </c:pt>
                <c:pt idx="201">
                  <c:v>6.4769723628896827</c:v>
                </c:pt>
                <c:pt idx="202">
                  <c:v>6.9939329752231894</c:v>
                </c:pt>
                <c:pt idx="203">
                  <c:v>7.1546153569136628</c:v>
                </c:pt>
                <c:pt idx="204">
                  <c:v>6.6970342476664841</c:v>
                </c:pt>
                <c:pt idx="205">
                  <c:v>6.9077552789821368</c:v>
                </c:pt>
                <c:pt idx="206">
                  <c:v>8.2024824465765374</c:v>
                </c:pt>
                <c:pt idx="207">
                  <c:v>7.2078598714324755</c:v>
                </c:pt>
                <c:pt idx="208">
                  <c:v>6.3099182782265162</c:v>
                </c:pt>
                <c:pt idx="209">
                  <c:v>8.3802273363430793</c:v>
                </c:pt>
                <c:pt idx="210">
                  <c:v>10.385913701780421</c:v>
                </c:pt>
                <c:pt idx="211">
                  <c:v>12.657753177435302</c:v>
                </c:pt>
                <c:pt idx="212">
                  <c:v>8.8692575227972874</c:v>
                </c:pt>
                <c:pt idx="213">
                  <c:v>10.399707023912757</c:v>
                </c:pt>
                <c:pt idx="214">
                  <c:v>7.3395376954076745</c:v>
                </c:pt>
                <c:pt idx="215">
                  <c:v>8.8776609335936669</c:v>
                </c:pt>
                <c:pt idx="216">
                  <c:v>7.5755846515577927</c:v>
                </c:pt>
                <c:pt idx="217">
                  <c:v>7.8632667240095735</c:v>
                </c:pt>
                <c:pt idx="218">
                  <c:v>8.0163178985034147</c:v>
                </c:pt>
                <c:pt idx="219">
                  <c:v>6.8977049431286357</c:v>
                </c:pt>
                <c:pt idx="220">
                  <c:v>6.6463905148477291</c:v>
                </c:pt>
                <c:pt idx="221">
                  <c:v>8.0359263698917918</c:v>
                </c:pt>
                <c:pt idx="222">
                  <c:v>9.8979723718480184</c:v>
                </c:pt>
                <c:pt idx="223">
                  <c:v>7.2861917147023822</c:v>
                </c:pt>
                <c:pt idx="224">
                  <c:v>7.3198649298089702</c:v>
                </c:pt>
                <c:pt idx="225">
                  <c:v>6.5366915975913047</c:v>
                </c:pt>
                <c:pt idx="226">
                  <c:v>7.1066061377273027</c:v>
                </c:pt>
                <c:pt idx="227">
                  <c:v>6.3456363608285962</c:v>
                </c:pt>
                <c:pt idx="228">
                  <c:v>6.8564619845945867</c:v>
                </c:pt>
                <c:pt idx="229">
                  <c:v>7.2513449833722143</c:v>
                </c:pt>
                <c:pt idx="230">
                  <c:v>6.8023947633243109</c:v>
                </c:pt>
                <c:pt idx="231">
                  <c:v>7.4955419438842563</c:v>
                </c:pt>
                <c:pt idx="232">
                  <c:v>7.5229409180723703</c:v>
                </c:pt>
                <c:pt idx="233">
                  <c:v>8.9345868703896762</c:v>
                </c:pt>
                <c:pt idx="234">
                  <c:v>7.4265490723973047</c:v>
                </c:pt>
                <c:pt idx="235">
                  <c:v>9.3038307150635209</c:v>
                </c:pt>
                <c:pt idx="236">
                  <c:v>8.560252680876685</c:v>
                </c:pt>
                <c:pt idx="237">
                  <c:v>7.2513449833722143</c:v>
                </c:pt>
                <c:pt idx="238">
                  <c:v>8.7702838190983989</c:v>
                </c:pt>
                <c:pt idx="239">
                  <c:v>8.6827076298938106</c:v>
                </c:pt>
                <c:pt idx="240">
                  <c:v>6.9939329752231894</c:v>
                </c:pt>
                <c:pt idx="241">
                  <c:v>6.9077552789821368</c:v>
                </c:pt>
                <c:pt idx="242">
                  <c:v>8.6604273595021457</c:v>
                </c:pt>
                <c:pt idx="243">
                  <c:v>8.5621665570589691</c:v>
                </c:pt>
                <c:pt idx="244">
                  <c:v>7.9585769038138983</c:v>
                </c:pt>
                <c:pt idx="245">
                  <c:v>6.3456363608285962</c:v>
                </c:pt>
                <c:pt idx="246">
                  <c:v>8.3570244392634159</c:v>
                </c:pt>
                <c:pt idx="247">
                  <c:v>7.7319307219484861</c:v>
                </c:pt>
                <c:pt idx="248">
                  <c:v>8.0864102753237823</c:v>
                </c:pt>
                <c:pt idx="249">
                  <c:v>8.3260326859550791</c:v>
                </c:pt>
                <c:pt idx="250">
                  <c:v>7.2152399787300974</c:v>
                </c:pt>
                <c:pt idx="251">
                  <c:v>7.5175208506030309</c:v>
                </c:pt>
                <c:pt idx="252">
                  <c:v>7.5390270558239951</c:v>
                </c:pt>
                <c:pt idx="253">
                  <c:v>6.8023947633243109</c:v>
                </c:pt>
                <c:pt idx="254">
                  <c:v>8.6961758469446782</c:v>
                </c:pt>
                <c:pt idx="255">
                  <c:v>8.4272684838882501</c:v>
                </c:pt>
                <c:pt idx="256">
                  <c:v>11.326234375658331</c:v>
                </c:pt>
                <c:pt idx="257">
                  <c:v>10.224483504017842</c:v>
                </c:pt>
                <c:pt idx="258">
                  <c:v>10.085809109330082</c:v>
                </c:pt>
                <c:pt idx="259">
                  <c:v>9.768240403128102</c:v>
                </c:pt>
                <c:pt idx="260">
                  <c:v>10.555812738575819</c:v>
                </c:pt>
                <c:pt idx="261">
                  <c:v>9.041921720351219</c:v>
                </c:pt>
                <c:pt idx="262">
                  <c:v>9.149528232579426</c:v>
                </c:pt>
                <c:pt idx="263">
                  <c:v>11.189408939509232</c:v>
                </c:pt>
                <c:pt idx="264">
                  <c:v>10.066881099444563</c:v>
                </c:pt>
                <c:pt idx="265">
                  <c:v>8.7978506489310533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D-46DC-85A0-C7EB3D31C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988368"/>
        <c:axId val="1775983792"/>
      </c:scatterChart>
      <c:valAx>
        <c:axId val="177598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Ло</a:t>
                </a:r>
                <a:r>
                  <a:rPr lang="ru-RU" baseline="0"/>
                  <a:t> Сбербанк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5983792"/>
        <c:crosses val="autoZero"/>
        <c:crossBetween val="midCat"/>
      </c:valAx>
      <c:valAx>
        <c:axId val="177598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Ло Росбанк ао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598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рассеивания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'[1]1-4.1'!$S$1</c:f>
              <c:strCache>
                <c:ptCount val="1"/>
                <c:pt idx="0">
                  <c:v>ЛО МОЭСК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'[1]1-4.1'!$Q$2:$Q$267</c:f>
              <c:numCache>
                <c:formatCode>General</c:formatCode>
                <c:ptCount val="266"/>
                <c:pt idx="0">
                  <c:v>19.876173502104052</c:v>
                </c:pt>
                <c:pt idx="1">
                  <c:v>20.43195078654799</c:v>
                </c:pt>
                <c:pt idx="2">
                  <c:v>20.350189871399621</c:v>
                </c:pt>
                <c:pt idx="3">
                  <c:v>20.533835214519723</c:v>
                </c:pt>
                <c:pt idx="4">
                  <c:v>20.467030737711436</c:v>
                </c:pt>
                <c:pt idx="5">
                  <c:v>20.959820211825047</c:v>
                </c:pt>
                <c:pt idx="6">
                  <c:v>20.751888356351749</c:v>
                </c:pt>
                <c:pt idx="7">
                  <c:v>20.05757303228312</c:v>
                </c:pt>
                <c:pt idx="8">
                  <c:v>20.275583558387517</c:v>
                </c:pt>
                <c:pt idx="9">
                  <c:v>20.095726661671932</c:v>
                </c:pt>
                <c:pt idx="10">
                  <c:v>20.395017015174325</c:v>
                </c:pt>
                <c:pt idx="11">
                  <c:v>20.303456688213316</c:v>
                </c:pt>
                <c:pt idx="12">
                  <c:v>20.246022028745958</c:v>
                </c:pt>
                <c:pt idx="13">
                  <c:v>20.522507127611153</c:v>
                </c:pt>
                <c:pt idx="14">
                  <c:v>20.485691257430787</c:v>
                </c:pt>
                <c:pt idx="15">
                  <c:v>20.509403209314058</c:v>
                </c:pt>
                <c:pt idx="16">
                  <c:v>19.850324231702583</c:v>
                </c:pt>
                <c:pt idx="17">
                  <c:v>19.964565562076881</c:v>
                </c:pt>
                <c:pt idx="18">
                  <c:v>19.71358018748176</c:v>
                </c:pt>
                <c:pt idx="19">
                  <c:v>20.081485137095832</c:v>
                </c:pt>
                <c:pt idx="20">
                  <c:v>19.972366209673332</c:v>
                </c:pt>
                <c:pt idx="21">
                  <c:v>19.995652131350283</c:v>
                </c:pt>
                <c:pt idx="22">
                  <c:v>19.848452764597226</c:v>
                </c:pt>
                <c:pt idx="23">
                  <c:v>19.990939228780924</c:v>
                </c:pt>
                <c:pt idx="24">
                  <c:v>19.607077999201394</c:v>
                </c:pt>
                <c:pt idx="25">
                  <c:v>19.857450871624973</c:v>
                </c:pt>
                <c:pt idx="26">
                  <c:v>20.180243053031539</c:v>
                </c:pt>
                <c:pt idx="27">
                  <c:v>20.156024946667493</c:v>
                </c:pt>
                <c:pt idx="28">
                  <c:v>20.075611160675969</c:v>
                </c:pt>
                <c:pt idx="29">
                  <c:v>20.469216457808919</c:v>
                </c:pt>
                <c:pt idx="30">
                  <c:v>20.102724932988192</c:v>
                </c:pt>
                <c:pt idx="31">
                  <c:v>19.919081101235157</c:v>
                </c:pt>
                <c:pt idx="32">
                  <c:v>20.057976148142036</c:v>
                </c:pt>
                <c:pt idx="33">
                  <c:v>20.544080413341913</c:v>
                </c:pt>
                <c:pt idx="34">
                  <c:v>20.233417134383675</c:v>
                </c:pt>
                <c:pt idx="35">
                  <c:v>19.768407442634931</c:v>
                </c:pt>
                <c:pt idx="36">
                  <c:v>19.950954575940287</c:v>
                </c:pt>
                <c:pt idx="37">
                  <c:v>19.951342599505338</c:v>
                </c:pt>
                <c:pt idx="38">
                  <c:v>19.918399344143619</c:v>
                </c:pt>
                <c:pt idx="39">
                  <c:v>20.529276661444207</c:v>
                </c:pt>
                <c:pt idx="40">
                  <c:v>20.281144623066325</c:v>
                </c:pt>
                <c:pt idx="41">
                  <c:v>20.133744961169505</c:v>
                </c:pt>
                <c:pt idx="42">
                  <c:v>20.246624627624435</c:v>
                </c:pt>
                <c:pt idx="43">
                  <c:v>19.993053803296004</c:v>
                </c:pt>
                <c:pt idx="44">
                  <c:v>19.772181414179389</c:v>
                </c:pt>
                <c:pt idx="45">
                  <c:v>20.381714143700094</c:v>
                </c:pt>
                <c:pt idx="46">
                  <c:v>20.246656051018586</c:v>
                </c:pt>
                <c:pt idx="47">
                  <c:v>19.989249619093052</c:v>
                </c:pt>
                <c:pt idx="48">
                  <c:v>20.12477755142363</c:v>
                </c:pt>
                <c:pt idx="49">
                  <c:v>20.008083209402653</c:v>
                </c:pt>
                <c:pt idx="50">
                  <c:v>19.522416715505955</c:v>
                </c:pt>
                <c:pt idx="51">
                  <c:v>18.816071206147232</c:v>
                </c:pt>
                <c:pt idx="52">
                  <c:v>18.764604080624267</c:v>
                </c:pt>
                <c:pt idx="53">
                  <c:v>20.0004209320957</c:v>
                </c:pt>
                <c:pt idx="54">
                  <c:v>20.367720683125835</c:v>
                </c:pt>
                <c:pt idx="55">
                  <c:v>20.412571208485183</c:v>
                </c:pt>
                <c:pt idx="56">
                  <c:v>20.097425691649732</c:v>
                </c:pt>
                <c:pt idx="57">
                  <c:v>20.095593389141147</c:v>
                </c:pt>
                <c:pt idx="58">
                  <c:v>20.235196480719445</c:v>
                </c:pt>
                <c:pt idx="59">
                  <c:v>19.831065878056915</c:v>
                </c:pt>
                <c:pt idx="60">
                  <c:v>19.966231101990729</c:v>
                </c:pt>
                <c:pt idx="61">
                  <c:v>19.531771748570876</c:v>
                </c:pt>
                <c:pt idx="62">
                  <c:v>20.024076499263824</c:v>
                </c:pt>
                <c:pt idx="63">
                  <c:v>19.932939140461574</c:v>
                </c:pt>
                <c:pt idx="64">
                  <c:v>19.877678296461266</c:v>
                </c:pt>
                <c:pt idx="65">
                  <c:v>19.894156059349513</c:v>
                </c:pt>
                <c:pt idx="66">
                  <c:v>20.095241138235785</c:v>
                </c:pt>
                <c:pt idx="67">
                  <c:v>20.243832640746447</c:v>
                </c:pt>
                <c:pt idx="68">
                  <c:v>19.890174080334791</c:v>
                </c:pt>
                <c:pt idx="69">
                  <c:v>19.16884423735792</c:v>
                </c:pt>
                <c:pt idx="70">
                  <c:v>19.510857049563668</c:v>
                </c:pt>
                <c:pt idx="71">
                  <c:v>19.546180924877113</c:v>
                </c:pt>
                <c:pt idx="72">
                  <c:v>19.901980738507042</c:v>
                </c:pt>
                <c:pt idx="73">
                  <c:v>19.606244557819021</c:v>
                </c:pt>
                <c:pt idx="74">
                  <c:v>19.700444516256852</c:v>
                </c:pt>
                <c:pt idx="75">
                  <c:v>19.595262254906363</c:v>
                </c:pt>
                <c:pt idx="76">
                  <c:v>19.546777354517722</c:v>
                </c:pt>
                <c:pt idx="77">
                  <c:v>19.87339443450551</c:v>
                </c:pt>
                <c:pt idx="78">
                  <c:v>19.538981372340327</c:v>
                </c:pt>
                <c:pt idx="79">
                  <c:v>19.627282429739402</c:v>
                </c:pt>
                <c:pt idx="80">
                  <c:v>19.252034701723012</c:v>
                </c:pt>
                <c:pt idx="81">
                  <c:v>19.48633066046726</c:v>
                </c:pt>
                <c:pt idx="82">
                  <c:v>19.284783718368228</c:v>
                </c:pt>
                <c:pt idx="83">
                  <c:v>19.185491114190693</c:v>
                </c:pt>
                <c:pt idx="84">
                  <c:v>19.347994102851732</c:v>
                </c:pt>
                <c:pt idx="85">
                  <c:v>19.534161283658985</c:v>
                </c:pt>
                <c:pt idx="86">
                  <c:v>19.284716540262902</c:v>
                </c:pt>
                <c:pt idx="87">
                  <c:v>19.563756516861741</c:v>
                </c:pt>
                <c:pt idx="88">
                  <c:v>19.236546670596336</c:v>
                </c:pt>
                <c:pt idx="89">
                  <c:v>19.276811918350898</c:v>
                </c:pt>
                <c:pt idx="90">
                  <c:v>19.327497337575657</c:v>
                </c:pt>
                <c:pt idx="91">
                  <c:v>19.184431298443723</c:v>
                </c:pt>
                <c:pt idx="92">
                  <c:v>19.158923796991118</c:v>
                </c:pt>
                <c:pt idx="93">
                  <c:v>18.921710787290724</c:v>
                </c:pt>
                <c:pt idx="94">
                  <c:v>18.895201281590687</c:v>
                </c:pt>
                <c:pt idx="95">
                  <c:v>18.965546221829815</c:v>
                </c:pt>
                <c:pt idx="96">
                  <c:v>19.650693360304931</c:v>
                </c:pt>
                <c:pt idx="97">
                  <c:v>19.108358645234265</c:v>
                </c:pt>
                <c:pt idx="98">
                  <c:v>19.460647195467679</c:v>
                </c:pt>
                <c:pt idx="99">
                  <c:v>19.306213708313283</c:v>
                </c:pt>
                <c:pt idx="100">
                  <c:v>19.594381117164232</c:v>
                </c:pt>
                <c:pt idx="101">
                  <c:v>19.696051309697953</c:v>
                </c:pt>
                <c:pt idx="102">
                  <c:v>19.386961110819311</c:v>
                </c:pt>
                <c:pt idx="103">
                  <c:v>18.909968974184956</c:v>
                </c:pt>
                <c:pt idx="104">
                  <c:v>18.926291232509836</c:v>
                </c:pt>
                <c:pt idx="105">
                  <c:v>19.459825366272881</c:v>
                </c:pt>
                <c:pt idx="106">
                  <c:v>19.099150638187613</c:v>
                </c:pt>
                <c:pt idx="107">
                  <c:v>19.343456641606949</c:v>
                </c:pt>
                <c:pt idx="108">
                  <c:v>19.116247345351898</c:v>
                </c:pt>
                <c:pt idx="109">
                  <c:v>19.157038935059909</c:v>
                </c:pt>
                <c:pt idx="110">
                  <c:v>19.34988525291633</c:v>
                </c:pt>
                <c:pt idx="111">
                  <c:v>18.735520169512348</c:v>
                </c:pt>
                <c:pt idx="112">
                  <c:v>19.435265345452606</c:v>
                </c:pt>
                <c:pt idx="113">
                  <c:v>19.097217888468858</c:v>
                </c:pt>
                <c:pt idx="114">
                  <c:v>19.435689188844165</c:v>
                </c:pt>
                <c:pt idx="115">
                  <c:v>19.083212880143396</c:v>
                </c:pt>
                <c:pt idx="116">
                  <c:v>18.813527170323518</c:v>
                </c:pt>
                <c:pt idx="117">
                  <c:v>19.103646468951887</c:v>
                </c:pt>
                <c:pt idx="118">
                  <c:v>19.433903503360877</c:v>
                </c:pt>
                <c:pt idx="119">
                  <c:v>19.412340843514855</c:v>
                </c:pt>
                <c:pt idx="120">
                  <c:v>19.220561472130196</c:v>
                </c:pt>
                <c:pt idx="121">
                  <c:v>18.820712116019514</c:v>
                </c:pt>
                <c:pt idx="122">
                  <c:v>18.760173984172127</c:v>
                </c:pt>
                <c:pt idx="123">
                  <c:v>19.179420842702886</c:v>
                </c:pt>
                <c:pt idx="124">
                  <c:v>19.096215838228336</c:v>
                </c:pt>
                <c:pt idx="125">
                  <c:v>19.303584770904845</c:v>
                </c:pt>
                <c:pt idx="126">
                  <c:v>19.297136827053329</c:v>
                </c:pt>
                <c:pt idx="127">
                  <c:v>19.741454048071038</c:v>
                </c:pt>
                <c:pt idx="128">
                  <c:v>19.372237687929449</c:v>
                </c:pt>
                <c:pt idx="129">
                  <c:v>19.373316018301981</c:v>
                </c:pt>
                <c:pt idx="130">
                  <c:v>19.277161554551459</c:v>
                </c:pt>
                <c:pt idx="131">
                  <c:v>19.54137003235406</c:v>
                </c:pt>
                <c:pt idx="132">
                  <c:v>19.163234993594866</c:v>
                </c:pt>
                <c:pt idx="133">
                  <c:v>19.332154251610667</c:v>
                </c:pt>
                <c:pt idx="134">
                  <c:v>19.336973355824753</c:v>
                </c:pt>
                <c:pt idx="135">
                  <c:v>19.235679915176409</c:v>
                </c:pt>
                <c:pt idx="136">
                  <c:v>19.017074373548819</c:v>
                </c:pt>
                <c:pt idx="137">
                  <c:v>19.441094958674658</c:v>
                </c:pt>
                <c:pt idx="138">
                  <c:v>19.214884697340484</c:v>
                </c:pt>
                <c:pt idx="139">
                  <c:v>19.113512624810582</c:v>
                </c:pt>
                <c:pt idx="140">
                  <c:v>19.308022673497195</c:v>
                </c:pt>
                <c:pt idx="141">
                  <c:v>19.113553736926331</c:v>
                </c:pt>
                <c:pt idx="142">
                  <c:v>19.401736071407338</c:v>
                </c:pt>
                <c:pt idx="143">
                  <c:v>19.078279344816529</c:v>
                </c:pt>
                <c:pt idx="144">
                  <c:v>18.944812763650138</c:v>
                </c:pt>
                <c:pt idx="145">
                  <c:v>18.928272323831369</c:v>
                </c:pt>
                <c:pt idx="146">
                  <c:v>18.890351130178814</c:v>
                </c:pt>
                <c:pt idx="147">
                  <c:v>18.904562376676378</c:v>
                </c:pt>
                <c:pt idx="148">
                  <c:v>19.996951000860356</c:v>
                </c:pt>
                <c:pt idx="149">
                  <c:v>19.495286433002722</c:v>
                </c:pt>
                <c:pt idx="150">
                  <c:v>19.243875838112768</c:v>
                </c:pt>
                <c:pt idx="151">
                  <c:v>19.037893408319121</c:v>
                </c:pt>
                <c:pt idx="152">
                  <c:v>18.90761050214077</c:v>
                </c:pt>
                <c:pt idx="153">
                  <c:v>19.270906713241452</c:v>
                </c:pt>
                <c:pt idx="154">
                  <c:v>18.826046180426811</c:v>
                </c:pt>
                <c:pt idx="155">
                  <c:v>18.385952850950716</c:v>
                </c:pt>
                <c:pt idx="156">
                  <c:v>18.600727465268978</c:v>
                </c:pt>
                <c:pt idx="157">
                  <c:v>18.93055115164471</c:v>
                </c:pt>
                <c:pt idx="158">
                  <c:v>19.034962244702957</c:v>
                </c:pt>
                <c:pt idx="159">
                  <c:v>19.065081279395912</c:v>
                </c:pt>
                <c:pt idx="160">
                  <c:v>19.571932793448433</c:v>
                </c:pt>
                <c:pt idx="161">
                  <c:v>19.534946935127934</c:v>
                </c:pt>
                <c:pt idx="162">
                  <c:v>19.371691344589426</c:v>
                </c:pt>
                <c:pt idx="163">
                  <c:v>18.951587132801222</c:v>
                </c:pt>
                <c:pt idx="164">
                  <c:v>19.319869710716205</c:v>
                </c:pt>
                <c:pt idx="165">
                  <c:v>18.833222354451316</c:v>
                </c:pt>
                <c:pt idx="166">
                  <c:v>19.485595666993955</c:v>
                </c:pt>
                <c:pt idx="167">
                  <c:v>19.440300509421245</c:v>
                </c:pt>
                <c:pt idx="168">
                  <c:v>19.064420324768758</c:v>
                </c:pt>
                <c:pt idx="169">
                  <c:v>19.314032334007329</c:v>
                </c:pt>
                <c:pt idx="170">
                  <c:v>20.64303950574844</c:v>
                </c:pt>
                <c:pt idx="171">
                  <c:v>20.415455163274725</c:v>
                </c:pt>
                <c:pt idx="172">
                  <c:v>19.893420403119428</c:v>
                </c:pt>
                <c:pt idx="173">
                  <c:v>19.149026907493212</c:v>
                </c:pt>
                <c:pt idx="174">
                  <c:v>19.211516546306953</c:v>
                </c:pt>
                <c:pt idx="175">
                  <c:v>19.38283316572166</c:v>
                </c:pt>
                <c:pt idx="176">
                  <c:v>19.202141686363806</c:v>
                </c:pt>
                <c:pt idx="177">
                  <c:v>19.165957364232902</c:v>
                </c:pt>
                <c:pt idx="178">
                  <c:v>19.236518188891452</c:v>
                </c:pt>
                <c:pt idx="179">
                  <c:v>19.142813115668528</c:v>
                </c:pt>
                <c:pt idx="180">
                  <c:v>19.518206976408205</c:v>
                </c:pt>
                <c:pt idx="181">
                  <c:v>19.571204447598792</c:v>
                </c:pt>
                <c:pt idx="182">
                  <c:v>19.222135139384481</c:v>
                </c:pt>
                <c:pt idx="183">
                  <c:v>19.260999866641122</c:v>
                </c:pt>
                <c:pt idx="184">
                  <c:v>19.754097213768627</c:v>
                </c:pt>
                <c:pt idx="185">
                  <c:v>19.534737812263682</c:v>
                </c:pt>
                <c:pt idx="186">
                  <c:v>19.389870027099544</c:v>
                </c:pt>
                <c:pt idx="187">
                  <c:v>20.087043888597247</c:v>
                </c:pt>
                <c:pt idx="188">
                  <c:v>19.7211626908576</c:v>
                </c:pt>
                <c:pt idx="189">
                  <c:v>19.895674069784359</c:v>
                </c:pt>
                <c:pt idx="190">
                  <c:v>19.416582890506604</c:v>
                </c:pt>
                <c:pt idx="191">
                  <c:v>19.339077776018019</c:v>
                </c:pt>
                <c:pt idx="192">
                  <c:v>20.191223403399398</c:v>
                </c:pt>
                <c:pt idx="193">
                  <c:v>19.933341310820627</c:v>
                </c:pt>
                <c:pt idx="194">
                  <c:v>19.882130373262839</c:v>
                </c:pt>
                <c:pt idx="195">
                  <c:v>19.810538747748193</c:v>
                </c:pt>
                <c:pt idx="196">
                  <c:v>19.866230366212761</c:v>
                </c:pt>
                <c:pt idx="197">
                  <c:v>19.655148746915319</c:v>
                </c:pt>
                <c:pt idx="198">
                  <c:v>19.92598603100717</c:v>
                </c:pt>
                <c:pt idx="199">
                  <c:v>19.633811040165227</c:v>
                </c:pt>
                <c:pt idx="200">
                  <c:v>19.688681117026931</c:v>
                </c:pt>
                <c:pt idx="201">
                  <c:v>19.736774504574136</c:v>
                </c:pt>
                <c:pt idx="202">
                  <c:v>19.43642716023168</c:v>
                </c:pt>
                <c:pt idx="203">
                  <c:v>19.846809692266309</c:v>
                </c:pt>
                <c:pt idx="204">
                  <c:v>19.578074073732907</c:v>
                </c:pt>
                <c:pt idx="205">
                  <c:v>19.466220507216939</c:v>
                </c:pt>
                <c:pt idx="206">
                  <c:v>19.676093883354842</c:v>
                </c:pt>
                <c:pt idx="207">
                  <c:v>19.083243503003086</c:v>
                </c:pt>
                <c:pt idx="208">
                  <c:v>18.103673528625229</c:v>
                </c:pt>
                <c:pt idx="209">
                  <c:v>19.252521035020575</c:v>
                </c:pt>
                <c:pt idx="210">
                  <c:v>19.501757445645389</c:v>
                </c:pt>
                <c:pt idx="211">
                  <c:v>19.596352772589416</c:v>
                </c:pt>
                <c:pt idx="212">
                  <c:v>19.570230762135662</c:v>
                </c:pt>
                <c:pt idx="213">
                  <c:v>19.356066087833135</c:v>
                </c:pt>
                <c:pt idx="214">
                  <c:v>19.910556822105448</c:v>
                </c:pt>
                <c:pt idx="215">
                  <c:v>19.596575534428265</c:v>
                </c:pt>
                <c:pt idx="216">
                  <c:v>19.465721355214722</c:v>
                </c:pt>
                <c:pt idx="217">
                  <c:v>18.992247632143542</c:v>
                </c:pt>
                <c:pt idx="218">
                  <c:v>19.078960717085984</c:v>
                </c:pt>
                <c:pt idx="219">
                  <c:v>19.378651431792573</c:v>
                </c:pt>
                <c:pt idx="220">
                  <c:v>19.794278163986178</c:v>
                </c:pt>
                <c:pt idx="221">
                  <c:v>19.59560191670397</c:v>
                </c:pt>
                <c:pt idx="222">
                  <c:v>20.067993599012059</c:v>
                </c:pt>
                <c:pt idx="223">
                  <c:v>19.423472752737222</c:v>
                </c:pt>
                <c:pt idx="224">
                  <c:v>19.643611848642561</c:v>
                </c:pt>
                <c:pt idx="225">
                  <c:v>19.096005290734606</c:v>
                </c:pt>
                <c:pt idx="226">
                  <c:v>19.017939077312299</c:v>
                </c:pt>
                <c:pt idx="227">
                  <c:v>19.350748534812915</c:v>
                </c:pt>
                <c:pt idx="228">
                  <c:v>19.39953090234766</c:v>
                </c:pt>
                <c:pt idx="229">
                  <c:v>19.311376213970849</c:v>
                </c:pt>
                <c:pt idx="230">
                  <c:v>19.63609232530111</c:v>
                </c:pt>
                <c:pt idx="231">
                  <c:v>19.361874485794008</c:v>
                </c:pt>
                <c:pt idx="232">
                  <c:v>19.304322491085383</c:v>
                </c:pt>
                <c:pt idx="233">
                  <c:v>19.049627212977317</c:v>
                </c:pt>
                <c:pt idx="234">
                  <c:v>18.923037386924211</c:v>
                </c:pt>
                <c:pt idx="235">
                  <c:v>18.994244237405724</c:v>
                </c:pt>
                <c:pt idx="236">
                  <c:v>18.96640772741938</c:v>
                </c:pt>
                <c:pt idx="237">
                  <c:v>18.89489599186831</c:v>
                </c:pt>
                <c:pt idx="238">
                  <c:v>19.356412900642034</c:v>
                </c:pt>
                <c:pt idx="239">
                  <c:v>19.164607489463489</c:v>
                </c:pt>
                <c:pt idx="240">
                  <c:v>19.272199668813247</c:v>
                </c:pt>
                <c:pt idx="241">
                  <c:v>19.201355489087536</c:v>
                </c:pt>
                <c:pt idx="242">
                  <c:v>19.167307267752996</c:v>
                </c:pt>
                <c:pt idx="243">
                  <c:v>19.200047133653158</c:v>
                </c:pt>
                <c:pt idx="244">
                  <c:v>19.047725674721459</c:v>
                </c:pt>
                <c:pt idx="245">
                  <c:v>19.118944562167695</c:v>
                </c:pt>
                <c:pt idx="246">
                  <c:v>18.893099267492296</c:v>
                </c:pt>
                <c:pt idx="247">
                  <c:v>18.969605529090579</c:v>
                </c:pt>
                <c:pt idx="248">
                  <c:v>19.009042021510783</c:v>
                </c:pt>
                <c:pt idx="249">
                  <c:v>19.079978440446606</c:v>
                </c:pt>
                <c:pt idx="250">
                  <c:v>19.081230349875121</c:v>
                </c:pt>
                <c:pt idx="251">
                  <c:v>19.225757104182275</c:v>
                </c:pt>
                <c:pt idx="252">
                  <c:v>18.841761293945851</c:v>
                </c:pt>
                <c:pt idx="253">
                  <c:v>18.885268483709165</c:v>
                </c:pt>
                <c:pt idx="254">
                  <c:v>18.815576122085993</c:v>
                </c:pt>
                <c:pt idx="255">
                  <c:v>18.784809350204071</c:v>
                </c:pt>
                <c:pt idx="256">
                  <c:v>18.726066993492967</c:v>
                </c:pt>
                <c:pt idx="257">
                  <c:v>19.016100425344352</c:v>
                </c:pt>
                <c:pt idx="258">
                  <c:v>19.153724851289308</c:v>
                </c:pt>
                <c:pt idx="259">
                  <c:v>18.399987610273048</c:v>
                </c:pt>
                <c:pt idx="260">
                  <c:v>18.185074859347061</c:v>
                </c:pt>
                <c:pt idx="261">
                  <c:v>18.605881069778345</c:v>
                </c:pt>
                <c:pt idx="262">
                  <c:v>19.070417165363889</c:v>
                </c:pt>
                <c:pt idx="263">
                  <c:v>19.009059233691612</c:v>
                </c:pt>
                <c:pt idx="264">
                  <c:v>19.206086042419571</c:v>
                </c:pt>
                <c:pt idx="265">
                  <c:v>19.325360326577673</c:v>
                </c:pt>
              </c:numCache>
            </c:numRef>
          </c:xVal>
          <c:yVal>
            <c:numRef>
              <c:f>'[1]1-4.1'!$S$2:$S$267</c:f>
              <c:numCache>
                <c:formatCode>General</c:formatCode>
                <c:ptCount val="266"/>
                <c:pt idx="0">
                  <c:v>12.950388112664518</c:v>
                </c:pt>
                <c:pt idx="1">
                  <c:v>13.403020834919145</c:v>
                </c:pt>
                <c:pt idx="2">
                  <c:v>13.618278388434565</c:v>
                </c:pt>
                <c:pt idx="3">
                  <c:v>13.592367006650065</c:v>
                </c:pt>
                <c:pt idx="4">
                  <c:v>13.684262271354321</c:v>
                </c:pt>
                <c:pt idx="5">
                  <c:v>14.728596158889481</c:v>
                </c:pt>
                <c:pt idx="6">
                  <c:v>14.632201924615675</c:v>
                </c:pt>
                <c:pt idx="7">
                  <c:v>14.892218011244333</c:v>
                </c:pt>
                <c:pt idx="8">
                  <c:v>13.920771068621766</c:v>
                </c:pt>
                <c:pt idx="9">
                  <c:v>12.985397522331171</c:v>
                </c:pt>
                <c:pt idx="10">
                  <c:v>13.482831119581757</c:v>
                </c:pt>
                <c:pt idx="11">
                  <c:v>14.817611946251541</c:v>
                </c:pt>
                <c:pt idx="12">
                  <c:v>14.934252217927549</c:v>
                </c:pt>
                <c:pt idx="13">
                  <c:v>14.778303123489849</c:v>
                </c:pt>
                <c:pt idx="14">
                  <c:v>14.292986202048711</c:v>
                </c:pt>
                <c:pt idx="15">
                  <c:v>14.598955376505</c:v>
                </c:pt>
                <c:pt idx="16">
                  <c:v>15.504314025779115</c:v>
                </c:pt>
                <c:pt idx="17">
                  <c:v>14.754345254273323</c:v>
                </c:pt>
                <c:pt idx="18">
                  <c:v>14.926709962137855</c:v>
                </c:pt>
                <c:pt idx="19">
                  <c:v>14.724978064490303</c:v>
                </c:pt>
                <c:pt idx="20">
                  <c:v>15.887423833223318</c:v>
                </c:pt>
                <c:pt idx="21">
                  <c:v>15.459156641728111</c:v>
                </c:pt>
                <c:pt idx="22">
                  <c:v>15.485290699404537</c:v>
                </c:pt>
                <c:pt idx="23">
                  <c:v>16.017390946836688</c:v>
                </c:pt>
                <c:pt idx="24">
                  <c:v>15.994231663735933</c:v>
                </c:pt>
                <c:pt idx="25">
                  <c:v>16.008169171579716</c:v>
                </c:pt>
                <c:pt idx="26">
                  <c:v>15.564536484605428</c:v>
                </c:pt>
                <c:pt idx="27">
                  <c:v>15.073403204279641</c:v>
                </c:pt>
                <c:pt idx="28">
                  <c:v>15.138066078117157</c:v>
                </c:pt>
                <c:pt idx="29">
                  <c:v>15.262900018443975</c:v>
                </c:pt>
                <c:pt idx="30">
                  <c:v>15.038697581214015</c:v>
                </c:pt>
                <c:pt idx="31">
                  <c:v>15.301423984112876</c:v>
                </c:pt>
                <c:pt idx="32">
                  <c:v>15.683150237527647</c:v>
                </c:pt>
                <c:pt idx="33">
                  <c:v>16.598358969141671</c:v>
                </c:pt>
                <c:pt idx="34">
                  <c:v>15.991624986904371</c:v>
                </c:pt>
                <c:pt idx="35">
                  <c:v>15.272496347206697</c:v>
                </c:pt>
                <c:pt idx="36">
                  <c:v>15.390149964855679</c:v>
                </c:pt>
                <c:pt idx="37">
                  <c:v>15.813199597771851</c:v>
                </c:pt>
                <c:pt idx="38">
                  <c:v>15.343521471702646</c:v>
                </c:pt>
                <c:pt idx="39">
                  <c:v>16.280044417944339</c:v>
                </c:pt>
                <c:pt idx="40">
                  <c:v>15.579213429409803</c:v>
                </c:pt>
                <c:pt idx="41">
                  <c:v>16.167552259670913</c:v>
                </c:pt>
                <c:pt idx="42">
                  <c:v>16.716162625267994</c:v>
                </c:pt>
                <c:pt idx="43">
                  <c:v>16.023235369934358</c:v>
                </c:pt>
                <c:pt idx="44">
                  <c:v>16.446247655963813</c:v>
                </c:pt>
                <c:pt idx="45">
                  <c:v>16.086192101945311</c:v>
                </c:pt>
                <c:pt idx="46">
                  <c:v>16.57381017546961</c:v>
                </c:pt>
                <c:pt idx="47">
                  <c:v>16.074039264761399</c:v>
                </c:pt>
                <c:pt idx="48">
                  <c:v>15.871683472704756</c:v>
                </c:pt>
                <c:pt idx="49">
                  <c:v>16.278001168467942</c:v>
                </c:pt>
                <c:pt idx="50">
                  <c:v>15.781923369346105</c:v>
                </c:pt>
                <c:pt idx="51">
                  <c:v>15.081894622411607</c:v>
                </c:pt>
                <c:pt idx="52">
                  <c:v>14.99723775334289</c:v>
                </c:pt>
                <c:pt idx="53">
                  <c:v>15.476591703550213</c:v>
                </c:pt>
                <c:pt idx="54">
                  <c:v>15.633262607466582</c:v>
                </c:pt>
                <c:pt idx="55">
                  <c:v>15.197545862163782</c:v>
                </c:pt>
                <c:pt idx="56">
                  <c:v>15.871171570978706</c:v>
                </c:pt>
                <c:pt idx="57">
                  <c:v>15.171861042711093</c:v>
                </c:pt>
                <c:pt idx="58">
                  <c:v>15.234997886439929</c:v>
                </c:pt>
                <c:pt idx="59">
                  <c:v>15.580412573022446</c:v>
                </c:pt>
                <c:pt idx="60">
                  <c:v>15.662231585266303</c:v>
                </c:pt>
                <c:pt idx="61">
                  <c:v>15.734783347491289</c:v>
                </c:pt>
                <c:pt idx="62">
                  <c:v>16.533181002443474</c:v>
                </c:pt>
                <c:pt idx="63">
                  <c:v>16.565661935085121</c:v>
                </c:pt>
                <c:pt idx="64">
                  <c:v>16.618810330973581</c:v>
                </c:pt>
                <c:pt idx="65">
                  <c:v>17.843109721239902</c:v>
                </c:pt>
                <c:pt idx="66">
                  <c:v>17.576129109233186</c:v>
                </c:pt>
                <c:pt idx="67">
                  <c:v>17.254645778966822</c:v>
                </c:pt>
                <c:pt idx="68">
                  <c:v>18.354594358824507</c:v>
                </c:pt>
                <c:pt idx="69">
                  <c:v>17.936561963014938</c:v>
                </c:pt>
                <c:pt idx="70">
                  <c:v>18.696113093975228</c:v>
                </c:pt>
                <c:pt idx="71">
                  <c:v>16.879835622983876</c:v>
                </c:pt>
                <c:pt idx="72">
                  <c:v>16.94354221553175</c:v>
                </c:pt>
                <c:pt idx="73">
                  <c:v>17.456564382595605</c:v>
                </c:pt>
                <c:pt idx="74">
                  <c:v>17.123458967406798</c:v>
                </c:pt>
                <c:pt idx="75">
                  <c:v>16.632175972444806</c:v>
                </c:pt>
                <c:pt idx="76">
                  <c:v>18.146835828288605</c:v>
                </c:pt>
                <c:pt idx="77">
                  <c:v>17.232581288782718</c:v>
                </c:pt>
                <c:pt idx="78">
                  <c:v>17.134702195345568</c:v>
                </c:pt>
                <c:pt idx="79">
                  <c:v>17.024861161607404</c:v>
                </c:pt>
                <c:pt idx="80">
                  <c:v>16.634147593695893</c:v>
                </c:pt>
                <c:pt idx="81">
                  <c:v>17.515626644004197</c:v>
                </c:pt>
                <c:pt idx="82">
                  <c:v>17.222656876228839</c:v>
                </c:pt>
                <c:pt idx="83">
                  <c:v>17.303863750629411</c:v>
                </c:pt>
                <c:pt idx="84">
                  <c:v>17.133471247722628</c:v>
                </c:pt>
                <c:pt idx="85">
                  <c:v>17.451911805433006</c:v>
                </c:pt>
                <c:pt idx="86">
                  <c:v>17.898086136586375</c:v>
                </c:pt>
                <c:pt idx="87">
                  <c:v>17.503489606835046</c:v>
                </c:pt>
                <c:pt idx="88">
                  <c:v>17.791972079529657</c:v>
                </c:pt>
                <c:pt idx="89">
                  <c:v>17.318542245507697</c:v>
                </c:pt>
                <c:pt idx="90">
                  <c:v>16.824899157965749</c:v>
                </c:pt>
                <c:pt idx="91">
                  <c:v>16.499131445143309</c:v>
                </c:pt>
                <c:pt idx="92">
                  <c:v>16.253674945200142</c:v>
                </c:pt>
                <c:pt idx="93">
                  <c:v>16.747077574042478</c:v>
                </c:pt>
                <c:pt idx="94">
                  <c:v>17.856260935164958</c:v>
                </c:pt>
                <c:pt idx="95">
                  <c:v>17.75210909595846</c:v>
                </c:pt>
                <c:pt idx="96">
                  <c:v>17.273214289066736</c:v>
                </c:pt>
                <c:pt idx="97">
                  <c:v>17.423938887680585</c:v>
                </c:pt>
                <c:pt idx="98">
                  <c:v>17.281090198555699</c:v>
                </c:pt>
                <c:pt idx="99">
                  <c:v>17.996720653207955</c:v>
                </c:pt>
                <c:pt idx="100">
                  <c:v>18.552673453410861</c:v>
                </c:pt>
                <c:pt idx="101">
                  <c:v>18.642295126684026</c:v>
                </c:pt>
                <c:pt idx="102">
                  <c:v>18.615260198141822</c:v>
                </c:pt>
                <c:pt idx="103">
                  <c:v>18.847352721704929</c:v>
                </c:pt>
                <c:pt idx="104">
                  <c:v>17.17041964317432</c:v>
                </c:pt>
                <c:pt idx="105">
                  <c:v>17.642106385442045</c:v>
                </c:pt>
                <c:pt idx="106">
                  <c:v>17.44325901207398</c:v>
                </c:pt>
                <c:pt idx="107">
                  <c:v>17.643238493897019</c:v>
                </c:pt>
                <c:pt idx="108">
                  <c:v>17.967840969385026</c:v>
                </c:pt>
                <c:pt idx="109">
                  <c:v>17.901184303738745</c:v>
                </c:pt>
                <c:pt idx="110">
                  <c:v>17.238893346761657</c:v>
                </c:pt>
                <c:pt idx="111">
                  <c:v>17.521787789254631</c:v>
                </c:pt>
                <c:pt idx="112">
                  <c:v>17.270911993639942</c:v>
                </c:pt>
                <c:pt idx="113">
                  <c:v>18.305022948372613</c:v>
                </c:pt>
                <c:pt idx="114">
                  <c:v>18.264307596272008</c:v>
                </c:pt>
                <c:pt idx="115">
                  <c:v>17.2745679591354</c:v>
                </c:pt>
                <c:pt idx="116">
                  <c:v>16.952308271796866</c:v>
                </c:pt>
                <c:pt idx="117">
                  <c:v>17.152240527071694</c:v>
                </c:pt>
                <c:pt idx="118">
                  <c:v>16.32250480421628</c:v>
                </c:pt>
                <c:pt idx="119">
                  <c:v>16.142105103418672</c:v>
                </c:pt>
                <c:pt idx="120">
                  <c:v>16.82568799594976</c:v>
                </c:pt>
                <c:pt idx="121">
                  <c:v>16.174286930608062</c:v>
                </c:pt>
                <c:pt idx="122">
                  <c:v>14.858610136702126</c:v>
                </c:pt>
                <c:pt idx="123">
                  <c:v>17.278273295284585</c:v>
                </c:pt>
                <c:pt idx="124">
                  <c:v>16.298164672698981</c:v>
                </c:pt>
                <c:pt idx="125">
                  <c:v>16.9536967993132</c:v>
                </c:pt>
                <c:pt idx="126">
                  <c:v>17.001160464933847</c:v>
                </c:pt>
                <c:pt idx="127">
                  <c:v>17.481019025754971</c:v>
                </c:pt>
                <c:pt idx="128">
                  <c:v>17.014714147034955</c:v>
                </c:pt>
                <c:pt idx="129">
                  <c:v>16.637543992015196</c:v>
                </c:pt>
                <c:pt idx="130">
                  <c:v>16.790682917552903</c:v>
                </c:pt>
                <c:pt idx="131">
                  <c:v>16.810442511347496</c:v>
                </c:pt>
                <c:pt idx="132">
                  <c:v>16.609799615516724</c:v>
                </c:pt>
                <c:pt idx="133">
                  <c:v>17.740153594748524</c:v>
                </c:pt>
                <c:pt idx="134">
                  <c:v>16.449196343777622</c:v>
                </c:pt>
                <c:pt idx="135">
                  <c:v>16.544800262058903</c:v>
                </c:pt>
                <c:pt idx="136">
                  <c:v>17.17730854384369</c:v>
                </c:pt>
                <c:pt idx="137">
                  <c:v>17.507235958528128</c:v>
                </c:pt>
                <c:pt idx="138">
                  <c:v>17.848387434758326</c:v>
                </c:pt>
                <c:pt idx="139">
                  <c:v>16.961557592177133</c:v>
                </c:pt>
                <c:pt idx="140">
                  <c:v>16.109559319936032</c:v>
                </c:pt>
                <c:pt idx="141">
                  <c:v>16.877919689782544</c:v>
                </c:pt>
                <c:pt idx="142">
                  <c:v>15.775605342011543</c:v>
                </c:pt>
                <c:pt idx="143">
                  <c:v>16.710372221133291</c:v>
                </c:pt>
                <c:pt idx="144">
                  <c:v>16.374209653942437</c:v>
                </c:pt>
                <c:pt idx="145">
                  <c:v>17.062351683114176</c:v>
                </c:pt>
                <c:pt idx="146">
                  <c:v>16.688227380621719</c:v>
                </c:pt>
                <c:pt idx="147">
                  <c:v>16.318011516153227</c:v>
                </c:pt>
                <c:pt idx="148">
                  <c:v>15.84549921592458</c:v>
                </c:pt>
                <c:pt idx="149">
                  <c:v>17.863689010173466</c:v>
                </c:pt>
                <c:pt idx="150">
                  <c:v>16.076127166135819</c:v>
                </c:pt>
                <c:pt idx="151">
                  <c:v>15.733462052430088</c:v>
                </c:pt>
                <c:pt idx="152">
                  <c:v>16.265394337979199</c:v>
                </c:pt>
                <c:pt idx="153">
                  <c:v>17.357773379905034</c:v>
                </c:pt>
                <c:pt idx="154">
                  <c:v>17.670603358804875</c:v>
                </c:pt>
                <c:pt idx="155">
                  <c:v>18.44735188576718</c:v>
                </c:pt>
                <c:pt idx="156">
                  <c:v>15.44259190557097</c:v>
                </c:pt>
                <c:pt idx="157">
                  <c:v>16.758738277536114</c:v>
                </c:pt>
                <c:pt idx="158">
                  <c:v>16.838176832758347</c:v>
                </c:pt>
                <c:pt idx="159">
                  <c:v>16.400639545553979</c:v>
                </c:pt>
                <c:pt idx="160">
                  <c:v>16.430055615869623</c:v>
                </c:pt>
                <c:pt idx="161">
                  <c:v>16.74654429757933</c:v>
                </c:pt>
                <c:pt idx="162">
                  <c:v>16.577859532473862</c:v>
                </c:pt>
                <c:pt idx="163">
                  <c:v>16.649135581974551</c:v>
                </c:pt>
                <c:pt idx="164">
                  <c:v>16.4672020253971</c:v>
                </c:pt>
                <c:pt idx="165">
                  <c:v>17.320226760404886</c:v>
                </c:pt>
                <c:pt idx="166">
                  <c:v>16.146683107810233</c:v>
                </c:pt>
                <c:pt idx="167">
                  <c:v>16.219207152326732</c:v>
                </c:pt>
                <c:pt idx="168">
                  <c:v>15.974917881281991</c:v>
                </c:pt>
                <c:pt idx="169">
                  <c:v>17.014061219037874</c:v>
                </c:pt>
                <c:pt idx="170">
                  <c:v>17.155116183619789</c:v>
                </c:pt>
                <c:pt idx="171">
                  <c:v>17.253650418548148</c:v>
                </c:pt>
                <c:pt idx="172">
                  <c:v>16.207387758437083</c:v>
                </c:pt>
                <c:pt idx="173">
                  <c:v>15.947425946904813</c:v>
                </c:pt>
                <c:pt idx="174">
                  <c:v>16.233386695293053</c:v>
                </c:pt>
                <c:pt idx="175">
                  <c:v>15.582464908273359</c:v>
                </c:pt>
                <c:pt idx="176">
                  <c:v>15.439640019141365</c:v>
                </c:pt>
                <c:pt idx="177">
                  <c:v>15.699697267438257</c:v>
                </c:pt>
                <c:pt idx="178">
                  <c:v>16.990016435096535</c:v>
                </c:pt>
                <c:pt idx="179">
                  <c:v>17.231399488369419</c:v>
                </c:pt>
                <c:pt idx="180">
                  <c:v>16.743392164610089</c:v>
                </c:pt>
                <c:pt idx="181">
                  <c:v>16.686302996962414</c:v>
                </c:pt>
                <c:pt idx="182">
                  <c:v>16.663090790494408</c:v>
                </c:pt>
                <c:pt idx="183">
                  <c:v>16.948959204882097</c:v>
                </c:pt>
                <c:pt idx="184">
                  <c:v>17.342135753434366</c:v>
                </c:pt>
                <c:pt idx="185">
                  <c:v>17.148250638981523</c:v>
                </c:pt>
                <c:pt idx="186">
                  <c:v>16.371496789433227</c:v>
                </c:pt>
                <c:pt idx="187">
                  <c:v>16.311109837291017</c:v>
                </c:pt>
                <c:pt idx="188">
                  <c:v>16.543363386362664</c:v>
                </c:pt>
                <c:pt idx="189">
                  <c:v>16.184070639881853</c:v>
                </c:pt>
                <c:pt idx="190">
                  <c:v>16.191253171576047</c:v>
                </c:pt>
                <c:pt idx="191">
                  <c:v>15.766976672590269</c:v>
                </c:pt>
                <c:pt idx="192">
                  <c:v>16.28766963492977</c:v>
                </c:pt>
                <c:pt idx="193">
                  <c:v>16.599410071349922</c:v>
                </c:pt>
                <c:pt idx="194">
                  <c:v>17.25656947305156</c:v>
                </c:pt>
                <c:pt idx="195">
                  <c:v>16.394438678740109</c:v>
                </c:pt>
                <c:pt idx="196">
                  <c:v>16.496189562270352</c:v>
                </c:pt>
                <c:pt idx="197">
                  <c:v>16.287416395575022</c:v>
                </c:pt>
                <c:pt idx="198">
                  <c:v>16.624973492476212</c:v>
                </c:pt>
                <c:pt idx="199">
                  <c:v>16.9285813239355</c:v>
                </c:pt>
                <c:pt idx="200">
                  <c:v>15.218907826983827</c:v>
                </c:pt>
                <c:pt idx="201">
                  <c:v>15.52858750515786</c:v>
                </c:pt>
                <c:pt idx="202">
                  <c:v>16.701204726309328</c:v>
                </c:pt>
                <c:pt idx="203">
                  <c:v>15.811570490705058</c:v>
                </c:pt>
                <c:pt idx="204">
                  <c:v>16.065749170586109</c:v>
                </c:pt>
                <c:pt idx="205">
                  <c:v>15.653039761436517</c:v>
                </c:pt>
                <c:pt idx="206">
                  <c:v>16.466637611666862</c:v>
                </c:pt>
                <c:pt idx="207">
                  <c:v>16.015287430976638</c:v>
                </c:pt>
                <c:pt idx="208">
                  <c:v>14.340239086899256</c:v>
                </c:pt>
                <c:pt idx="209">
                  <c:v>16.137407961990693</c:v>
                </c:pt>
                <c:pt idx="210">
                  <c:v>16.321770919077132</c:v>
                </c:pt>
                <c:pt idx="211">
                  <c:v>16.858412635994654</c:v>
                </c:pt>
                <c:pt idx="212">
                  <c:v>16.539368489271997</c:v>
                </c:pt>
                <c:pt idx="213">
                  <c:v>16.067644107462222</c:v>
                </c:pt>
                <c:pt idx="214">
                  <c:v>16.029373720897514</c:v>
                </c:pt>
                <c:pt idx="215">
                  <c:v>16.757367258548946</c:v>
                </c:pt>
                <c:pt idx="216">
                  <c:v>16.777272311947112</c:v>
                </c:pt>
                <c:pt idx="217">
                  <c:v>16.279704166154733</c:v>
                </c:pt>
                <c:pt idx="218">
                  <c:v>16.629780905136194</c:v>
                </c:pt>
                <c:pt idx="219">
                  <c:v>17.124190523092523</c:v>
                </c:pt>
                <c:pt idx="220">
                  <c:v>16.261849614603015</c:v>
                </c:pt>
                <c:pt idx="221">
                  <c:v>16.401167110852416</c:v>
                </c:pt>
                <c:pt idx="222">
                  <c:v>15.724163778663829</c:v>
                </c:pt>
                <c:pt idx="223">
                  <c:v>15.821574629839334</c:v>
                </c:pt>
                <c:pt idx="224">
                  <c:v>16.597925841021791</c:v>
                </c:pt>
                <c:pt idx="225">
                  <c:v>15.516980555844869</c:v>
                </c:pt>
                <c:pt idx="226">
                  <c:v>15.895951599977193</c:v>
                </c:pt>
                <c:pt idx="227">
                  <c:v>16.755782974313899</c:v>
                </c:pt>
                <c:pt idx="228">
                  <c:v>16.113685942469619</c:v>
                </c:pt>
                <c:pt idx="229">
                  <c:v>16.453781864458566</c:v>
                </c:pt>
                <c:pt idx="230">
                  <c:v>16.919244855319544</c:v>
                </c:pt>
                <c:pt idx="231">
                  <c:v>17.3094997996084</c:v>
                </c:pt>
                <c:pt idx="232">
                  <c:v>18.221607660517122</c:v>
                </c:pt>
                <c:pt idx="233">
                  <c:v>17.674870910809116</c:v>
                </c:pt>
                <c:pt idx="234">
                  <c:v>16.635579062388377</c:v>
                </c:pt>
                <c:pt idx="235">
                  <c:v>17.295549926723446</c:v>
                </c:pt>
                <c:pt idx="236">
                  <c:v>16.092982950143245</c:v>
                </c:pt>
                <c:pt idx="237">
                  <c:v>16.034387901884834</c:v>
                </c:pt>
                <c:pt idx="238">
                  <c:v>17.364610569549924</c:v>
                </c:pt>
                <c:pt idx="239">
                  <c:v>17.574102624489512</c:v>
                </c:pt>
                <c:pt idx="240">
                  <c:v>17.108862858509003</c:v>
                </c:pt>
                <c:pt idx="241">
                  <c:v>17.360202039265157</c:v>
                </c:pt>
                <c:pt idx="242">
                  <c:v>17.868512156651992</c:v>
                </c:pt>
                <c:pt idx="243">
                  <c:v>17.291042076679133</c:v>
                </c:pt>
                <c:pt idx="244">
                  <c:v>19.098272564792019</c:v>
                </c:pt>
                <c:pt idx="245">
                  <c:v>17.618165026337056</c:v>
                </c:pt>
                <c:pt idx="246">
                  <c:v>16.926043646995442</c:v>
                </c:pt>
                <c:pt idx="247">
                  <c:v>16.051207705416687</c:v>
                </c:pt>
                <c:pt idx="248">
                  <c:v>16.711643466295509</c:v>
                </c:pt>
                <c:pt idx="249">
                  <c:v>17.476221992250288</c:v>
                </c:pt>
                <c:pt idx="250">
                  <c:v>17.87585011488369</c:v>
                </c:pt>
                <c:pt idx="251">
                  <c:v>18.055426243505593</c:v>
                </c:pt>
                <c:pt idx="252">
                  <c:v>18.324731359900525</c:v>
                </c:pt>
                <c:pt idx="253">
                  <c:v>17.648425418878659</c:v>
                </c:pt>
                <c:pt idx="254">
                  <c:v>18.389458358723655</c:v>
                </c:pt>
                <c:pt idx="255">
                  <c:v>18.966887024977854</c:v>
                </c:pt>
                <c:pt idx="256">
                  <c:v>17.495878895059782</c:v>
                </c:pt>
                <c:pt idx="257">
                  <c:v>16.611693729057684</c:v>
                </c:pt>
                <c:pt idx="258">
                  <c:v>17.647472522217491</c:v>
                </c:pt>
                <c:pt idx="259">
                  <c:v>16.997929845821858</c:v>
                </c:pt>
                <c:pt idx="260">
                  <c:v>16.56713097376786</c:v>
                </c:pt>
                <c:pt idx="261">
                  <c:v>17.413014580987046</c:v>
                </c:pt>
                <c:pt idx="262">
                  <c:v>17.746885108574201</c:v>
                </c:pt>
                <c:pt idx="263">
                  <c:v>18.021247408075919</c:v>
                </c:pt>
                <c:pt idx="264">
                  <c:v>18.146954172262078</c:v>
                </c:pt>
                <c:pt idx="265">
                  <c:v>17.480865467031254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AD-410C-9935-3717CEA86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410688"/>
        <c:axId val="1668422336"/>
      </c:scatterChart>
      <c:valAx>
        <c:axId val="166841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Ло</a:t>
                </a:r>
                <a:r>
                  <a:rPr lang="ru-RU" baseline="0"/>
                  <a:t> Сбербанк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8422336"/>
        <c:crosses val="autoZero"/>
        <c:crossBetween val="midCat"/>
      </c:valAx>
      <c:valAx>
        <c:axId val="166842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Ло</a:t>
                </a:r>
                <a:r>
                  <a:rPr lang="ru-RU" baseline="0"/>
                  <a:t> МОЭСК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841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рассеивания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'[1]1-4.1'!$S$1</c:f>
              <c:strCache>
                <c:ptCount val="1"/>
                <c:pt idx="0">
                  <c:v>ЛО МОЭСК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'[1]1-4.1'!$R$2:$R$267</c:f>
              <c:numCache>
                <c:formatCode>General</c:formatCode>
                <c:ptCount val="266"/>
                <c:pt idx="0">
                  <c:v>6.8023947633243109</c:v>
                </c:pt>
                <c:pt idx="1">
                  <c:v>7.9793388952623276</c:v>
                </c:pt>
                <c:pt idx="2">
                  <c:v>8.727454116899434</c:v>
                </c:pt>
                <c:pt idx="3">
                  <c:v>7.3330230143864812</c:v>
                </c:pt>
                <c:pt idx="4">
                  <c:v>6.8977049431286357</c:v>
                </c:pt>
                <c:pt idx="5">
                  <c:v>7.9724660159745655</c:v>
                </c:pt>
                <c:pt idx="6">
                  <c:v>6.2344107257183712</c:v>
                </c:pt>
                <c:pt idx="7">
                  <c:v>7.2152399787300974</c:v>
                </c:pt>
                <c:pt idx="8">
                  <c:v>8.2558284272818305</c:v>
                </c:pt>
                <c:pt idx="9">
                  <c:v>7.352441100243583</c:v>
                </c:pt>
                <c:pt idx="10">
                  <c:v>8.174702882469461</c:v>
                </c:pt>
                <c:pt idx="11">
                  <c:v>6.1944053911046719</c:v>
                </c:pt>
                <c:pt idx="12">
                  <c:v>7.5652752818989315</c:v>
                </c:pt>
                <c:pt idx="13">
                  <c:v>7.3714892952142774</c:v>
                </c:pt>
                <c:pt idx="14">
                  <c:v>7.8359745817215662</c:v>
                </c:pt>
                <c:pt idx="15">
                  <c:v>6.9939329752231894</c:v>
                </c:pt>
                <c:pt idx="16">
                  <c:v>4.9416424226093039</c:v>
                </c:pt>
                <c:pt idx="17">
                  <c:v>7.122866658599083</c:v>
                </c:pt>
                <c:pt idx="18">
                  <c:v>8.0864102753237823</c:v>
                </c:pt>
                <c:pt idx="19">
                  <c:v>7.5806997522245627</c:v>
                </c:pt>
                <c:pt idx="20">
                  <c:v>4.7874917427820458</c:v>
                </c:pt>
                <c:pt idx="21">
                  <c:v>5.9914645471079817</c:v>
                </c:pt>
                <c:pt idx="22">
                  <c:v>4.2484952420493594</c:v>
                </c:pt>
                <c:pt idx="23">
                  <c:v>8.261009786023827</c:v>
                </c:pt>
                <c:pt idx="24">
                  <c:v>6.5652649700353614</c:v>
                </c:pt>
                <c:pt idx="25">
                  <c:v>6.8875525716646173</c:v>
                </c:pt>
                <c:pt idx="26">
                  <c:v>6.6970342476664841</c:v>
                </c:pt>
                <c:pt idx="27">
                  <c:v>5.3471075307174685</c:v>
                </c:pt>
                <c:pt idx="28">
                  <c:v>8.1226680233464066</c:v>
                </c:pt>
                <c:pt idx="29">
                  <c:v>6.6970342476664841</c:v>
                </c:pt>
                <c:pt idx="30">
                  <c:v>6.4457198193855785</c:v>
                </c:pt>
                <c:pt idx="31">
                  <c:v>7.7621706071382048</c:v>
                </c:pt>
                <c:pt idx="32">
                  <c:v>5.7990926544605257</c:v>
                </c:pt>
                <c:pt idx="33">
                  <c:v>8.2214789472671921</c:v>
                </c:pt>
                <c:pt idx="34">
                  <c:v>8.8232062205527413</c:v>
                </c:pt>
                <c:pt idx="35">
                  <c:v>7.6496926237115144</c:v>
                </c:pt>
                <c:pt idx="36">
                  <c:v>6.8023947633243109</c:v>
                </c:pt>
                <c:pt idx="37">
                  <c:v>5.6347896031692493</c:v>
                </c:pt>
                <c:pt idx="38">
                  <c:v>8.2532276455817719</c:v>
                </c:pt>
                <c:pt idx="39">
                  <c:v>7.1701195434496281</c:v>
                </c:pt>
                <c:pt idx="40">
                  <c:v>6.3099182782265162</c:v>
                </c:pt>
                <c:pt idx="41">
                  <c:v>6.3456363608285962</c:v>
                </c:pt>
                <c:pt idx="42">
                  <c:v>5.768320995793772</c:v>
                </c:pt>
                <c:pt idx="43">
                  <c:v>8.4846699997106771</c:v>
                </c:pt>
                <c:pt idx="44">
                  <c:v>10.946058450320614</c:v>
                </c:pt>
                <c:pt idx="45">
                  <c:v>10.705713328122311</c:v>
                </c:pt>
                <c:pt idx="46">
                  <c:v>9.1116243990370247</c:v>
                </c:pt>
                <c:pt idx="47">
                  <c:v>8.0030286663847328</c:v>
                </c:pt>
                <c:pt idx="48">
                  <c:v>8.987196820661973</c:v>
                </c:pt>
                <c:pt idx="49">
                  <c:v>7.4843686432861309</c:v>
                </c:pt>
                <c:pt idx="50">
                  <c:v>8.3428398042714598</c:v>
                </c:pt>
                <c:pt idx="51">
                  <c:v>7.5908521236885811</c:v>
                </c:pt>
                <c:pt idx="52">
                  <c:v>8.3802273363430793</c:v>
                </c:pt>
                <c:pt idx="53">
                  <c:v>7.1929342212157996</c:v>
                </c:pt>
                <c:pt idx="54">
                  <c:v>8.3428398042714598</c:v>
                </c:pt>
                <c:pt idx="55">
                  <c:v>7.4265490723973047</c:v>
                </c:pt>
                <c:pt idx="56">
                  <c:v>5.1357984370502621</c:v>
                </c:pt>
                <c:pt idx="57">
                  <c:v>5.9914645471079817</c:v>
                </c:pt>
                <c:pt idx="58">
                  <c:v>7.4265490723973047</c:v>
                </c:pt>
                <c:pt idx="59">
                  <c:v>5.4806389233419912</c:v>
                </c:pt>
                <c:pt idx="60">
                  <c:v>6.7452363494843626</c:v>
                </c:pt>
                <c:pt idx="61">
                  <c:v>8.3546742619184631</c:v>
                </c:pt>
                <c:pt idx="62">
                  <c:v>9.6620527312496662</c:v>
                </c:pt>
                <c:pt idx="63">
                  <c:v>7.1701195434496281</c:v>
                </c:pt>
                <c:pt idx="64">
                  <c:v>6.9373140812236818</c:v>
                </c:pt>
                <c:pt idx="65">
                  <c:v>6.2344107257183712</c:v>
                </c:pt>
                <c:pt idx="66">
                  <c:v>8.1256309884770648</c:v>
                </c:pt>
                <c:pt idx="67">
                  <c:v>8.1942293048198174</c:v>
                </c:pt>
                <c:pt idx="68">
                  <c:v>6.3456363608285962</c:v>
                </c:pt>
                <c:pt idx="69">
                  <c:v>5.0106352940962555</c:v>
                </c:pt>
                <c:pt idx="70">
                  <c:v>7.1701195434496281</c:v>
                </c:pt>
                <c:pt idx="71">
                  <c:v>7.9373746961632952</c:v>
                </c:pt>
                <c:pt idx="72">
                  <c:v>6.6592939196836376</c:v>
                </c:pt>
                <c:pt idx="73">
                  <c:v>6.633318433280377</c:v>
                </c:pt>
                <c:pt idx="74">
                  <c:v>6.5366915975913047</c:v>
                </c:pt>
                <c:pt idx="75">
                  <c:v>5.598421958998375</c:v>
                </c:pt>
                <c:pt idx="76">
                  <c:v>7.3264656138403224</c:v>
                </c:pt>
                <c:pt idx="77">
                  <c:v>7.7231200922663312</c:v>
                </c:pt>
                <c:pt idx="78">
                  <c:v>7.0983756385907864</c:v>
                </c:pt>
                <c:pt idx="79">
                  <c:v>7.2930176797727819</c:v>
                </c:pt>
                <c:pt idx="80">
                  <c:v>8.0709060887878188</c:v>
                </c:pt>
                <c:pt idx="81">
                  <c:v>8.4616804814859794</c:v>
                </c:pt>
                <c:pt idx="82">
                  <c:v>7.992944547318106</c:v>
                </c:pt>
                <c:pt idx="83">
                  <c:v>8.0894824743607536</c:v>
                </c:pt>
                <c:pt idx="84">
                  <c:v>4.499809670330265</c:v>
                </c:pt>
                <c:pt idx="85">
                  <c:v>8.7749313874949468</c:v>
                </c:pt>
                <c:pt idx="86">
                  <c:v>8.3187422526923989</c:v>
                </c:pt>
                <c:pt idx="87">
                  <c:v>8.2453844681207471</c:v>
                </c:pt>
                <c:pt idx="88">
                  <c:v>7.8079166289264084</c:v>
                </c:pt>
                <c:pt idx="89">
                  <c:v>8.7718354097898175</c:v>
                </c:pt>
                <c:pt idx="90">
                  <c:v>8.8650291866877655</c:v>
                </c:pt>
                <c:pt idx="91">
                  <c:v>8.9266503207939394</c:v>
                </c:pt>
                <c:pt idx="92">
                  <c:v>7.4787348255678747</c:v>
                </c:pt>
                <c:pt idx="93">
                  <c:v>7.9266025991813844</c:v>
                </c:pt>
                <c:pt idx="94">
                  <c:v>7.5857888217320344</c:v>
                </c:pt>
                <c:pt idx="95">
                  <c:v>8.8143304226387738</c:v>
                </c:pt>
                <c:pt idx="96">
                  <c:v>8.7656145499147158</c:v>
                </c:pt>
                <c:pt idx="97">
                  <c:v>9.8537719602901959</c:v>
                </c:pt>
                <c:pt idx="98">
                  <c:v>8.6928257600593959</c:v>
                </c:pt>
                <c:pt idx="99">
                  <c:v>7.9585769038138983</c:v>
                </c:pt>
                <c:pt idx="100">
                  <c:v>7.9861648603327273</c:v>
                </c:pt>
                <c:pt idx="101">
                  <c:v>8.3961548630391807</c:v>
                </c:pt>
                <c:pt idx="102">
                  <c:v>8.6860917278780505</c:v>
                </c:pt>
                <c:pt idx="103">
                  <c:v>7.8555446779156632</c:v>
                </c:pt>
                <c:pt idx="104">
                  <c:v>9.3404910564412287</c:v>
                </c:pt>
                <c:pt idx="105">
                  <c:v>9.0057732062349078</c:v>
                </c:pt>
                <c:pt idx="106">
                  <c:v>8.2532276455817719</c:v>
                </c:pt>
                <c:pt idx="107">
                  <c:v>7.6824824465345056</c:v>
                </c:pt>
                <c:pt idx="108">
                  <c:v>7.7142311448490855</c:v>
                </c:pt>
                <c:pt idx="109">
                  <c:v>8.9065289175945175</c:v>
                </c:pt>
                <c:pt idx="110">
                  <c:v>7.3264656138403224</c:v>
                </c:pt>
                <c:pt idx="111">
                  <c:v>6.6720329454610674</c:v>
                </c:pt>
                <c:pt idx="112">
                  <c:v>6.6066501861982152</c:v>
                </c:pt>
                <c:pt idx="113">
                  <c:v>8.1373958300566507</c:v>
                </c:pt>
                <c:pt idx="114">
                  <c:v>5.598421958998375</c:v>
                </c:pt>
                <c:pt idx="115">
                  <c:v>5.0106352940962555</c:v>
                </c:pt>
                <c:pt idx="116">
                  <c:v>9.2360081187247598</c:v>
                </c:pt>
                <c:pt idx="117">
                  <c:v>8.87346805533363</c:v>
                </c:pt>
                <c:pt idx="118">
                  <c:v>6.9373140812236818</c:v>
                </c:pt>
                <c:pt idx="119">
                  <c:v>8.2763947048633071</c:v>
                </c:pt>
                <c:pt idx="120">
                  <c:v>9.4509308368941127</c:v>
                </c:pt>
                <c:pt idx="121">
                  <c:v>7.9373746961632952</c:v>
                </c:pt>
                <c:pt idx="122">
                  <c:v>7.7873820264847007</c:v>
                </c:pt>
                <c:pt idx="123">
                  <c:v>7.9480319906372836</c:v>
                </c:pt>
                <c:pt idx="124">
                  <c:v>8.7209500289302575</c:v>
                </c:pt>
                <c:pt idx="125">
                  <c:v>8.0614868668713271</c:v>
                </c:pt>
                <c:pt idx="126">
                  <c:v>7.6108527903952501</c:v>
                </c:pt>
                <c:pt idx="127">
                  <c:v>6.5652649700353614</c:v>
                </c:pt>
                <c:pt idx="128">
                  <c:v>6.1527326947041043</c:v>
                </c:pt>
                <c:pt idx="129">
                  <c:v>6.956545443151569</c:v>
                </c:pt>
                <c:pt idx="130">
                  <c:v>6.9373140812236818</c:v>
                </c:pt>
                <c:pt idx="131">
                  <c:v>6.8023947633243109</c:v>
                </c:pt>
                <c:pt idx="132">
                  <c:v>4.2484952420493594</c:v>
                </c:pt>
                <c:pt idx="133">
                  <c:v>7.9861648603327273</c:v>
                </c:pt>
                <c:pt idx="134">
                  <c:v>7.3588308983423536</c:v>
                </c:pt>
                <c:pt idx="135">
                  <c:v>7.0030654587864616</c:v>
                </c:pt>
                <c:pt idx="136">
                  <c:v>8.4887937168945395</c:v>
                </c:pt>
                <c:pt idx="137">
                  <c:v>7.3588308983423536</c:v>
                </c:pt>
                <c:pt idx="138">
                  <c:v>7.9861648603327273</c:v>
                </c:pt>
                <c:pt idx="139">
                  <c:v>6.1092475827643655</c:v>
                </c:pt>
                <c:pt idx="140">
                  <c:v>7.8477625374736082</c:v>
                </c:pt>
                <c:pt idx="141">
                  <c:v>8.6233533872446273</c:v>
                </c:pt>
                <c:pt idx="142">
                  <c:v>7.7406644019172415</c:v>
                </c:pt>
                <c:pt idx="143">
                  <c:v>7.3198649298089702</c:v>
                </c:pt>
                <c:pt idx="144">
                  <c:v>6.2728770065461674</c:v>
                </c:pt>
                <c:pt idx="145">
                  <c:v>7.5010821242598711</c:v>
                </c:pt>
                <c:pt idx="146">
                  <c:v>6.2344107257183712</c:v>
                </c:pt>
                <c:pt idx="147">
                  <c:v>8.6844011104001435</c:v>
                </c:pt>
                <c:pt idx="148">
                  <c:v>7.9337968748154113</c:v>
                </c:pt>
                <c:pt idx="149">
                  <c:v>7.4383835300443071</c:v>
                </c:pt>
                <c:pt idx="150">
                  <c:v>8.0519780789022999</c:v>
                </c:pt>
                <c:pt idx="151">
                  <c:v>6.3456363608285962</c:v>
                </c:pt>
                <c:pt idx="152">
                  <c:v>7.696212639346407</c:v>
                </c:pt>
                <c:pt idx="153">
                  <c:v>7.0475172213572961</c:v>
                </c:pt>
                <c:pt idx="154">
                  <c:v>7.6916568228105469</c:v>
                </c:pt>
                <c:pt idx="155">
                  <c:v>6.9660241871061128</c:v>
                </c:pt>
                <c:pt idx="156">
                  <c:v>3.6888794541139363</c:v>
                </c:pt>
                <c:pt idx="157">
                  <c:v>7.3330230143864812</c:v>
                </c:pt>
                <c:pt idx="158">
                  <c:v>8.722580021141189</c:v>
                </c:pt>
                <c:pt idx="159">
                  <c:v>8.5885831875029108</c:v>
                </c:pt>
                <c:pt idx="160">
                  <c:v>7.7142311448490855</c:v>
                </c:pt>
                <c:pt idx="161">
                  <c:v>6.8458798752640497</c:v>
                </c:pt>
                <c:pt idx="162">
                  <c:v>8.3710106812381557</c:v>
                </c:pt>
                <c:pt idx="163">
                  <c:v>7.8038433035387724</c:v>
                </c:pt>
                <c:pt idx="164">
                  <c:v>7.4673710669175595</c:v>
                </c:pt>
                <c:pt idx="165">
                  <c:v>7.3460102099132927</c:v>
                </c:pt>
                <c:pt idx="166">
                  <c:v>7.9827577020111127</c:v>
                </c:pt>
                <c:pt idx="167">
                  <c:v>8.0487882835341988</c:v>
                </c:pt>
                <c:pt idx="168">
                  <c:v>8.3938949750717438</c:v>
                </c:pt>
                <c:pt idx="169">
                  <c:v>7.696212639346407</c:v>
                </c:pt>
                <c:pt idx="170">
                  <c:v>6.7912214627261855</c:v>
                </c:pt>
                <c:pt idx="171">
                  <c:v>6.3969296552161463</c:v>
                </c:pt>
                <c:pt idx="172">
                  <c:v>8.5885831875029108</c:v>
                </c:pt>
                <c:pt idx="173">
                  <c:v>5.598421958998375</c:v>
                </c:pt>
                <c:pt idx="174">
                  <c:v>6.3099182782265162</c:v>
                </c:pt>
                <c:pt idx="175">
                  <c:v>7.1066061377273027</c:v>
                </c:pt>
                <c:pt idx="176">
                  <c:v>8.6161331392711418</c:v>
                </c:pt>
                <c:pt idx="177">
                  <c:v>7.4024515208182438</c:v>
                </c:pt>
                <c:pt idx="178">
                  <c:v>7.8200379894587533</c:v>
                </c:pt>
                <c:pt idx="179">
                  <c:v>4.7004803657924166</c:v>
                </c:pt>
                <c:pt idx="180">
                  <c:v>5.4380793089231956</c:v>
                </c:pt>
                <c:pt idx="181">
                  <c:v>6.8134445995108956</c:v>
                </c:pt>
                <c:pt idx="182">
                  <c:v>5.7990926544605257</c:v>
                </c:pt>
                <c:pt idx="183">
                  <c:v>7.0210839642891401</c:v>
                </c:pt>
                <c:pt idx="184">
                  <c:v>6.5072777123850116</c:v>
                </c:pt>
                <c:pt idx="185">
                  <c:v>6.633318433280377</c:v>
                </c:pt>
                <c:pt idx="186">
                  <c:v>6.7214257007906433</c:v>
                </c:pt>
                <c:pt idx="187">
                  <c:v>5.4380793089231956</c:v>
                </c:pt>
                <c:pt idx="188">
                  <c:v>5.7037824746562009</c:v>
                </c:pt>
                <c:pt idx="189">
                  <c:v>5.9914645471079817</c:v>
                </c:pt>
                <c:pt idx="190">
                  <c:v>7.3901814282264295</c:v>
                </c:pt>
                <c:pt idx="191">
                  <c:v>6.0161571596983539</c:v>
                </c:pt>
                <c:pt idx="192">
                  <c:v>6.5366915975913047</c:v>
                </c:pt>
                <c:pt idx="193">
                  <c:v>7.6496926237115144</c:v>
                </c:pt>
                <c:pt idx="194">
                  <c:v>7.3963352938008082</c:v>
                </c:pt>
                <c:pt idx="195">
                  <c:v>7.8823149189802679</c:v>
                </c:pt>
                <c:pt idx="196">
                  <c:v>6.4922398350204711</c:v>
                </c:pt>
                <c:pt idx="197">
                  <c:v>7.5704432520573741</c:v>
                </c:pt>
                <c:pt idx="198">
                  <c:v>6.8977049431286357</c:v>
                </c:pt>
                <c:pt idx="199">
                  <c:v>6.4457198193855785</c:v>
                </c:pt>
                <c:pt idx="200">
                  <c:v>7.1066061377273027</c:v>
                </c:pt>
                <c:pt idx="201">
                  <c:v>6.4769723628896827</c:v>
                </c:pt>
                <c:pt idx="202">
                  <c:v>6.9939329752231894</c:v>
                </c:pt>
                <c:pt idx="203">
                  <c:v>7.1546153569136628</c:v>
                </c:pt>
                <c:pt idx="204">
                  <c:v>6.6970342476664841</c:v>
                </c:pt>
                <c:pt idx="205">
                  <c:v>6.9077552789821368</c:v>
                </c:pt>
                <c:pt idx="206">
                  <c:v>8.2024824465765374</c:v>
                </c:pt>
                <c:pt idx="207">
                  <c:v>7.2078598714324755</c:v>
                </c:pt>
                <c:pt idx="208">
                  <c:v>6.3099182782265162</c:v>
                </c:pt>
                <c:pt idx="209">
                  <c:v>8.3802273363430793</c:v>
                </c:pt>
                <c:pt idx="210">
                  <c:v>10.385913701780421</c:v>
                </c:pt>
                <c:pt idx="211">
                  <c:v>12.657753177435302</c:v>
                </c:pt>
                <c:pt idx="212">
                  <c:v>8.8692575227972874</c:v>
                </c:pt>
                <c:pt idx="213">
                  <c:v>10.399707023912757</c:v>
                </c:pt>
                <c:pt idx="214">
                  <c:v>7.3395376954076745</c:v>
                </c:pt>
                <c:pt idx="215">
                  <c:v>8.8776609335936669</c:v>
                </c:pt>
                <c:pt idx="216">
                  <c:v>7.5755846515577927</c:v>
                </c:pt>
                <c:pt idx="217">
                  <c:v>7.8632667240095735</c:v>
                </c:pt>
                <c:pt idx="218">
                  <c:v>8.0163178985034147</c:v>
                </c:pt>
                <c:pt idx="219">
                  <c:v>6.8977049431286357</c:v>
                </c:pt>
                <c:pt idx="220">
                  <c:v>6.6463905148477291</c:v>
                </c:pt>
                <c:pt idx="221">
                  <c:v>8.0359263698917918</c:v>
                </c:pt>
                <c:pt idx="222">
                  <c:v>9.8979723718480184</c:v>
                </c:pt>
                <c:pt idx="223">
                  <c:v>7.2861917147023822</c:v>
                </c:pt>
                <c:pt idx="224">
                  <c:v>7.3198649298089702</c:v>
                </c:pt>
                <c:pt idx="225">
                  <c:v>6.5366915975913047</c:v>
                </c:pt>
                <c:pt idx="226">
                  <c:v>7.1066061377273027</c:v>
                </c:pt>
                <c:pt idx="227">
                  <c:v>6.3456363608285962</c:v>
                </c:pt>
                <c:pt idx="228">
                  <c:v>6.8564619845945867</c:v>
                </c:pt>
                <c:pt idx="229">
                  <c:v>7.2513449833722143</c:v>
                </c:pt>
                <c:pt idx="230">
                  <c:v>6.8023947633243109</c:v>
                </c:pt>
                <c:pt idx="231">
                  <c:v>7.4955419438842563</c:v>
                </c:pt>
                <c:pt idx="232">
                  <c:v>7.5229409180723703</c:v>
                </c:pt>
                <c:pt idx="233">
                  <c:v>8.9345868703896762</c:v>
                </c:pt>
                <c:pt idx="234">
                  <c:v>7.4265490723973047</c:v>
                </c:pt>
                <c:pt idx="235">
                  <c:v>9.3038307150635209</c:v>
                </c:pt>
                <c:pt idx="236">
                  <c:v>8.560252680876685</c:v>
                </c:pt>
                <c:pt idx="237">
                  <c:v>7.2513449833722143</c:v>
                </c:pt>
                <c:pt idx="238">
                  <c:v>8.7702838190983989</c:v>
                </c:pt>
                <c:pt idx="239">
                  <c:v>8.6827076298938106</c:v>
                </c:pt>
                <c:pt idx="240">
                  <c:v>6.9939329752231894</c:v>
                </c:pt>
                <c:pt idx="241">
                  <c:v>6.9077552789821368</c:v>
                </c:pt>
                <c:pt idx="242">
                  <c:v>8.6604273595021457</c:v>
                </c:pt>
                <c:pt idx="243">
                  <c:v>8.5621665570589691</c:v>
                </c:pt>
                <c:pt idx="244">
                  <c:v>7.9585769038138983</c:v>
                </c:pt>
                <c:pt idx="245">
                  <c:v>6.3456363608285962</c:v>
                </c:pt>
                <c:pt idx="246">
                  <c:v>8.3570244392634159</c:v>
                </c:pt>
                <c:pt idx="247">
                  <c:v>7.7319307219484861</c:v>
                </c:pt>
                <c:pt idx="248">
                  <c:v>8.0864102753237823</c:v>
                </c:pt>
                <c:pt idx="249">
                  <c:v>8.3260326859550791</c:v>
                </c:pt>
                <c:pt idx="250">
                  <c:v>7.2152399787300974</c:v>
                </c:pt>
                <c:pt idx="251">
                  <c:v>7.5175208506030309</c:v>
                </c:pt>
                <c:pt idx="252">
                  <c:v>7.5390270558239951</c:v>
                </c:pt>
                <c:pt idx="253">
                  <c:v>6.8023947633243109</c:v>
                </c:pt>
                <c:pt idx="254">
                  <c:v>8.6961758469446782</c:v>
                </c:pt>
                <c:pt idx="255">
                  <c:v>8.4272684838882501</c:v>
                </c:pt>
                <c:pt idx="256">
                  <c:v>11.326234375658331</c:v>
                </c:pt>
                <c:pt idx="257">
                  <c:v>10.224483504017842</c:v>
                </c:pt>
                <c:pt idx="258">
                  <c:v>10.085809109330082</c:v>
                </c:pt>
                <c:pt idx="259">
                  <c:v>9.768240403128102</c:v>
                </c:pt>
                <c:pt idx="260">
                  <c:v>10.555812738575819</c:v>
                </c:pt>
                <c:pt idx="261">
                  <c:v>9.041921720351219</c:v>
                </c:pt>
                <c:pt idx="262">
                  <c:v>9.149528232579426</c:v>
                </c:pt>
                <c:pt idx="263">
                  <c:v>11.189408939509232</c:v>
                </c:pt>
                <c:pt idx="264">
                  <c:v>10.066881099444563</c:v>
                </c:pt>
                <c:pt idx="265">
                  <c:v>8.7978506489310533</c:v>
                </c:pt>
              </c:numCache>
            </c:numRef>
          </c:xVal>
          <c:yVal>
            <c:numRef>
              <c:f>'[1]1-4.1'!$S$2:$S$267</c:f>
              <c:numCache>
                <c:formatCode>General</c:formatCode>
                <c:ptCount val="266"/>
                <c:pt idx="0">
                  <c:v>12.950388112664518</c:v>
                </c:pt>
                <c:pt idx="1">
                  <c:v>13.403020834919145</c:v>
                </c:pt>
                <c:pt idx="2">
                  <c:v>13.618278388434565</c:v>
                </c:pt>
                <c:pt idx="3">
                  <c:v>13.592367006650065</c:v>
                </c:pt>
                <c:pt idx="4">
                  <c:v>13.684262271354321</c:v>
                </c:pt>
                <c:pt idx="5">
                  <c:v>14.728596158889481</c:v>
                </c:pt>
                <c:pt idx="6">
                  <c:v>14.632201924615675</c:v>
                </c:pt>
                <c:pt idx="7">
                  <c:v>14.892218011244333</c:v>
                </c:pt>
                <c:pt idx="8">
                  <c:v>13.920771068621766</c:v>
                </c:pt>
                <c:pt idx="9">
                  <c:v>12.985397522331171</c:v>
                </c:pt>
                <c:pt idx="10">
                  <c:v>13.482831119581757</c:v>
                </c:pt>
                <c:pt idx="11">
                  <c:v>14.817611946251541</c:v>
                </c:pt>
                <c:pt idx="12">
                  <c:v>14.934252217927549</c:v>
                </c:pt>
                <c:pt idx="13">
                  <c:v>14.778303123489849</c:v>
                </c:pt>
                <c:pt idx="14">
                  <c:v>14.292986202048711</c:v>
                </c:pt>
                <c:pt idx="15">
                  <c:v>14.598955376505</c:v>
                </c:pt>
                <c:pt idx="16">
                  <c:v>15.504314025779115</c:v>
                </c:pt>
                <c:pt idx="17">
                  <c:v>14.754345254273323</c:v>
                </c:pt>
                <c:pt idx="18">
                  <c:v>14.926709962137855</c:v>
                </c:pt>
                <c:pt idx="19">
                  <c:v>14.724978064490303</c:v>
                </c:pt>
                <c:pt idx="20">
                  <c:v>15.887423833223318</c:v>
                </c:pt>
                <c:pt idx="21">
                  <c:v>15.459156641728111</c:v>
                </c:pt>
                <c:pt idx="22">
                  <c:v>15.485290699404537</c:v>
                </c:pt>
                <c:pt idx="23">
                  <c:v>16.017390946836688</c:v>
                </c:pt>
                <c:pt idx="24">
                  <c:v>15.994231663735933</c:v>
                </c:pt>
                <c:pt idx="25">
                  <c:v>16.008169171579716</c:v>
                </c:pt>
                <c:pt idx="26">
                  <c:v>15.564536484605428</c:v>
                </c:pt>
                <c:pt idx="27">
                  <c:v>15.073403204279641</c:v>
                </c:pt>
                <c:pt idx="28">
                  <c:v>15.138066078117157</c:v>
                </c:pt>
                <c:pt idx="29">
                  <c:v>15.262900018443975</c:v>
                </c:pt>
                <c:pt idx="30">
                  <c:v>15.038697581214015</c:v>
                </c:pt>
                <c:pt idx="31">
                  <c:v>15.301423984112876</c:v>
                </c:pt>
                <c:pt idx="32">
                  <c:v>15.683150237527647</c:v>
                </c:pt>
                <c:pt idx="33">
                  <c:v>16.598358969141671</c:v>
                </c:pt>
                <c:pt idx="34">
                  <c:v>15.991624986904371</c:v>
                </c:pt>
                <c:pt idx="35">
                  <c:v>15.272496347206697</c:v>
                </c:pt>
                <c:pt idx="36">
                  <c:v>15.390149964855679</c:v>
                </c:pt>
                <c:pt idx="37">
                  <c:v>15.813199597771851</c:v>
                </c:pt>
                <c:pt idx="38">
                  <c:v>15.343521471702646</c:v>
                </c:pt>
                <c:pt idx="39">
                  <c:v>16.280044417944339</c:v>
                </c:pt>
                <c:pt idx="40">
                  <c:v>15.579213429409803</c:v>
                </c:pt>
                <c:pt idx="41">
                  <c:v>16.167552259670913</c:v>
                </c:pt>
                <c:pt idx="42">
                  <c:v>16.716162625267994</c:v>
                </c:pt>
                <c:pt idx="43">
                  <c:v>16.023235369934358</c:v>
                </c:pt>
                <c:pt idx="44">
                  <c:v>16.446247655963813</c:v>
                </c:pt>
                <c:pt idx="45">
                  <c:v>16.086192101945311</c:v>
                </c:pt>
                <c:pt idx="46">
                  <c:v>16.57381017546961</c:v>
                </c:pt>
                <c:pt idx="47">
                  <c:v>16.074039264761399</c:v>
                </c:pt>
                <c:pt idx="48">
                  <c:v>15.871683472704756</c:v>
                </c:pt>
                <c:pt idx="49">
                  <c:v>16.278001168467942</c:v>
                </c:pt>
                <c:pt idx="50">
                  <c:v>15.781923369346105</c:v>
                </c:pt>
                <c:pt idx="51">
                  <c:v>15.081894622411607</c:v>
                </c:pt>
                <c:pt idx="52">
                  <c:v>14.99723775334289</c:v>
                </c:pt>
                <c:pt idx="53">
                  <c:v>15.476591703550213</c:v>
                </c:pt>
                <c:pt idx="54">
                  <c:v>15.633262607466582</c:v>
                </c:pt>
                <c:pt idx="55">
                  <c:v>15.197545862163782</c:v>
                </c:pt>
                <c:pt idx="56">
                  <c:v>15.871171570978706</c:v>
                </c:pt>
                <c:pt idx="57">
                  <c:v>15.171861042711093</c:v>
                </c:pt>
                <c:pt idx="58">
                  <c:v>15.234997886439929</c:v>
                </c:pt>
                <c:pt idx="59">
                  <c:v>15.580412573022446</c:v>
                </c:pt>
                <c:pt idx="60">
                  <c:v>15.662231585266303</c:v>
                </c:pt>
                <c:pt idx="61">
                  <c:v>15.734783347491289</c:v>
                </c:pt>
                <c:pt idx="62">
                  <c:v>16.533181002443474</c:v>
                </c:pt>
                <c:pt idx="63">
                  <c:v>16.565661935085121</c:v>
                </c:pt>
                <c:pt idx="64">
                  <c:v>16.618810330973581</c:v>
                </c:pt>
                <c:pt idx="65">
                  <c:v>17.843109721239902</c:v>
                </c:pt>
                <c:pt idx="66">
                  <c:v>17.576129109233186</c:v>
                </c:pt>
                <c:pt idx="67">
                  <c:v>17.254645778966822</c:v>
                </c:pt>
                <c:pt idx="68">
                  <c:v>18.354594358824507</c:v>
                </c:pt>
                <c:pt idx="69">
                  <c:v>17.936561963014938</c:v>
                </c:pt>
                <c:pt idx="70">
                  <c:v>18.696113093975228</c:v>
                </c:pt>
                <c:pt idx="71">
                  <c:v>16.879835622983876</c:v>
                </c:pt>
                <c:pt idx="72">
                  <c:v>16.94354221553175</c:v>
                </c:pt>
                <c:pt idx="73">
                  <c:v>17.456564382595605</c:v>
                </c:pt>
                <c:pt idx="74">
                  <c:v>17.123458967406798</c:v>
                </c:pt>
                <c:pt idx="75">
                  <c:v>16.632175972444806</c:v>
                </c:pt>
                <c:pt idx="76">
                  <c:v>18.146835828288605</c:v>
                </c:pt>
                <c:pt idx="77">
                  <c:v>17.232581288782718</c:v>
                </c:pt>
                <c:pt idx="78">
                  <c:v>17.134702195345568</c:v>
                </c:pt>
                <c:pt idx="79">
                  <c:v>17.024861161607404</c:v>
                </c:pt>
                <c:pt idx="80">
                  <c:v>16.634147593695893</c:v>
                </c:pt>
                <c:pt idx="81">
                  <c:v>17.515626644004197</c:v>
                </c:pt>
                <c:pt idx="82">
                  <c:v>17.222656876228839</c:v>
                </c:pt>
                <c:pt idx="83">
                  <c:v>17.303863750629411</c:v>
                </c:pt>
                <c:pt idx="84">
                  <c:v>17.133471247722628</c:v>
                </c:pt>
                <c:pt idx="85">
                  <c:v>17.451911805433006</c:v>
                </c:pt>
                <c:pt idx="86">
                  <c:v>17.898086136586375</c:v>
                </c:pt>
                <c:pt idx="87">
                  <c:v>17.503489606835046</c:v>
                </c:pt>
                <c:pt idx="88">
                  <c:v>17.791972079529657</c:v>
                </c:pt>
                <c:pt idx="89">
                  <c:v>17.318542245507697</c:v>
                </c:pt>
                <c:pt idx="90">
                  <c:v>16.824899157965749</c:v>
                </c:pt>
                <c:pt idx="91">
                  <c:v>16.499131445143309</c:v>
                </c:pt>
                <c:pt idx="92">
                  <c:v>16.253674945200142</c:v>
                </c:pt>
                <c:pt idx="93">
                  <c:v>16.747077574042478</c:v>
                </c:pt>
                <c:pt idx="94">
                  <c:v>17.856260935164958</c:v>
                </c:pt>
                <c:pt idx="95">
                  <c:v>17.75210909595846</c:v>
                </c:pt>
                <c:pt idx="96">
                  <c:v>17.273214289066736</c:v>
                </c:pt>
                <c:pt idx="97">
                  <c:v>17.423938887680585</c:v>
                </c:pt>
                <c:pt idx="98">
                  <c:v>17.281090198555699</c:v>
                </c:pt>
                <c:pt idx="99">
                  <c:v>17.996720653207955</c:v>
                </c:pt>
                <c:pt idx="100">
                  <c:v>18.552673453410861</c:v>
                </c:pt>
                <c:pt idx="101">
                  <c:v>18.642295126684026</c:v>
                </c:pt>
                <c:pt idx="102">
                  <c:v>18.615260198141822</c:v>
                </c:pt>
                <c:pt idx="103">
                  <c:v>18.847352721704929</c:v>
                </c:pt>
                <c:pt idx="104">
                  <c:v>17.17041964317432</c:v>
                </c:pt>
                <c:pt idx="105">
                  <c:v>17.642106385442045</c:v>
                </c:pt>
                <c:pt idx="106">
                  <c:v>17.44325901207398</c:v>
                </c:pt>
                <c:pt idx="107">
                  <c:v>17.643238493897019</c:v>
                </c:pt>
                <c:pt idx="108">
                  <c:v>17.967840969385026</c:v>
                </c:pt>
                <c:pt idx="109">
                  <c:v>17.901184303738745</c:v>
                </c:pt>
                <c:pt idx="110">
                  <c:v>17.238893346761657</c:v>
                </c:pt>
                <c:pt idx="111">
                  <c:v>17.521787789254631</c:v>
                </c:pt>
                <c:pt idx="112">
                  <c:v>17.270911993639942</c:v>
                </c:pt>
                <c:pt idx="113">
                  <c:v>18.305022948372613</c:v>
                </c:pt>
                <c:pt idx="114">
                  <c:v>18.264307596272008</c:v>
                </c:pt>
                <c:pt idx="115">
                  <c:v>17.2745679591354</c:v>
                </c:pt>
                <c:pt idx="116">
                  <c:v>16.952308271796866</c:v>
                </c:pt>
                <c:pt idx="117">
                  <c:v>17.152240527071694</c:v>
                </c:pt>
                <c:pt idx="118">
                  <c:v>16.32250480421628</c:v>
                </c:pt>
                <c:pt idx="119">
                  <c:v>16.142105103418672</c:v>
                </c:pt>
                <c:pt idx="120">
                  <c:v>16.82568799594976</c:v>
                </c:pt>
                <c:pt idx="121">
                  <c:v>16.174286930608062</c:v>
                </c:pt>
                <c:pt idx="122">
                  <c:v>14.858610136702126</c:v>
                </c:pt>
                <c:pt idx="123">
                  <c:v>17.278273295284585</c:v>
                </c:pt>
                <c:pt idx="124">
                  <c:v>16.298164672698981</c:v>
                </c:pt>
                <c:pt idx="125">
                  <c:v>16.9536967993132</c:v>
                </c:pt>
                <c:pt idx="126">
                  <c:v>17.001160464933847</c:v>
                </c:pt>
                <c:pt idx="127">
                  <c:v>17.481019025754971</c:v>
                </c:pt>
                <c:pt idx="128">
                  <c:v>17.014714147034955</c:v>
                </c:pt>
                <c:pt idx="129">
                  <c:v>16.637543992015196</c:v>
                </c:pt>
                <c:pt idx="130">
                  <c:v>16.790682917552903</c:v>
                </c:pt>
                <c:pt idx="131">
                  <c:v>16.810442511347496</c:v>
                </c:pt>
                <c:pt idx="132">
                  <c:v>16.609799615516724</c:v>
                </c:pt>
                <c:pt idx="133">
                  <c:v>17.740153594748524</c:v>
                </c:pt>
                <c:pt idx="134">
                  <c:v>16.449196343777622</c:v>
                </c:pt>
                <c:pt idx="135">
                  <c:v>16.544800262058903</c:v>
                </c:pt>
                <c:pt idx="136">
                  <c:v>17.17730854384369</c:v>
                </c:pt>
                <c:pt idx="137">
                  <c:v>17.507235958528128</c:v>
                </c:pt>
                <c:pt idx="138">
                  <c:v>17.848387434758326</c:v>
                </c:pt>
                <c:pt idx="139">
                  <c:v>16.961557592177133</c:v>
                </c:pt>
                <c:pt idx="140">
                  <c:v>16.109559319936032</c:v>
                </c:pt>
                <c:pt idx="141">
                  <c:v>16.877919689782544</c:v>
                </c:pt>
                <c:pt idx="142">
                  <c:v>15.775605342011543</c:v>
                </c:pt>
                <c:pt idx="143">
                  <c:v>16.710372221133291</c:v>
                </c:pt>
                <c:pt idx="144">
                  <c:v>16.374209653942437</c:v>
                </c:pt>
                <c:pt idx="145">
                  <c:v>17.062351683114176</c:v>
                </c:pt>
                <c:pt idx="146">
                  <c:v>16.688227380621719</c:v>
                </c:pt>
                <c:pt idx="147">
                  <c:v>16.318011516153227</c:v>
                </c:pt>
                <c:pt idx="148">
                  <c:v>15.84549921592458</c:v>
                </c:pt>
                <c:pt idx="149">
                  <c:v>17.863689010173466</c:v>
                </c:pt>
                <c:pt idx="150">
                  <c:v>16.076127166135819</c:v>
                </c:pt>
                <c:pt idx="151">
                  <c:v>15.733462052430088</c:v>
                </c:pt>
                <c:pt idx="152">
                  <c:v>16.265394337979199</c:v>
                </c:pt>
                <c:pt idx="153">
                  <c:v>17.357773379905034</c:v>
                </c:pt>
                <c:pt idx="154">
                  <c:v>17.670603358804875</c:v>
                </c:pt>
                <c:pt idx="155">
                  <c:v>18.44735188576718</c:v>
                </c:pt>
                <c:pt idx="156">
                  <c:v>15.44259190557097</c:v>
                </c:pt>
                <c:pt idx="157">
                  <c:v>16.758738277536114</c:v>
                </c:pt>
                <c:pt idx="158">
                  <c:v>16.838176832758347</c:v>
                </c:pt>
                <c:pt idx="159">
                  <c:v>16.400639545553979</c:v>
                </c:pt>
                <c:pt idx="160">
                  <c:v>16.430055615869623</c:v>
                </c:pt>
                <c:pt idx="161">
                  <c:v>16.74654429757933</c:v>
                </c:pt>
                <c:pt idx="162">
                  <c:v>16.577859532473862</c:v>
                </c:pt>
                <c:pt idx="163">
                  <c:v>16.649135581974551</c:v>
                </c:pt>
                <c:pt idx="164">
                  <c:v>16.4672020253971</c:v>
                </c:pt>
                <c:pt idx="165">
                  <c:v>17.320226760404886</c:v>
                </c:pt>
                <c:pt idx="166">
                  <c:v>16.146683107810233</c:v>
                </c:pt>
                <c:pt idx="167">
                  <c:v>16.219207152326732</c:v>
                </c:pt>
                <c:pt idx="168">
                  <c:v>15.974917881281991</c:v>
                </c:pt>
                <c:pt idx="169">
                  <c:v>17.014061219037874</c:v>
                </c:pt>
                <c:pt idx="170">
                  <c:v>17.155116183619789</c:v>
                </c:pt>
                <c:pt idx="171">
                  <c:v>17.253650418548148</c:v>
                </c:pt>
                <c:pt idx="172">
                  <c:v>16.207387758437083</c:v>
                </c:pt>
                <c:pt idx="173">
                  <c:v>15.947425946904813</c:v>
                </c:pt>
                <c:pt idx="174">
                  <c:v>16.233386695293053</c:v>
                </c:pt>
                <c:pt idx="175">
                  <c:v>15.582464908273359</c:v>
                </c:pt>
                <c:pt idx="176">
                  <c:v>15.439640019141365</c:v>
                </c:pt>
                <c:pt idx="177">
                  <c:v>15.699697267438257</c:v>
                </c:pt>
                <c:pt idx="178">
                  <c:v>16.990016435096535</c:v>
                </c:pt>
                <c:pt idx="179">
                  <c:v>17.231399488369419</c:v>
                </c:pt>
                <c:pt idx="180">
                  <c:v>16.743392164610089</c:v>
                </c:pt>
                <c:pt idx="181">
                  <c:v>16.686302996962414</c:v>
                </c:pt>
                <c:pt idx="182">
                  <c:v>16.663090790494408</c:v>
                </c:pt>
                <c:pt idx="183">
                  <c:v>16.948959204882097</c:v>
                </c:pt>
                <c:pt idx="184">
                  <c:v>17.342135753434366</c:v>
                </c:pt>
                <c:pt idx="185">
                  <c:v>17.148250638981523</c:v>
                </c:pt>
                <c:pt idx="186">
                  <c:v>16.371496789433227</c:v>
                </c:pt>
                <c:pt idx="187">
                  <c:v>16.311109837291017</c:v>
                </c:pt>
                <c:pt idx="188">
                  <c:v>16.543363386362664</c:v>
                </c:pt>
                <c:pt idx="189">
                  <c:v>16.184070639881853</c:v>
                </c:pt>
                <c:pt idx="190">
                  <c:v>16.191253171576047</c:v>
                </c:pt>
                <c:pt idx="191">
                  <c:v>15.766976672590269</c:v>
                </c:pt>
                <c:pt idx="192">
                  <c:v>16.28766963492977</c:v>
                </c:pt>
                <c:pt idx="193">
                  <c:v>16.599410071349922</c:v>
                </c:pt>
                <c:pt idx="194">
                  <c:v>17.25656947305156</c:v>
                </c:pt>
                <c:pt idx="195">
                  <c:v>16.394438678740109</c:v>
                </c:pt>
                <c:pt idx="196">
                  <c:v>16.496189562270352</c:v>
                </c:pt>
                <c:pt idx="197">
                  <c:v>16.287416395575022</c:v>
                </c:pt>
                <c:pt idx="198">
                  <c:v>16.624973492476212</c:v>
                </c:pt>
                <c:pt idx="199">
                  <c:v>16.9285813239355</c:v>
                </c:pt>
                <c:pt idx="200">
                  <c:v>15.218907826983827</c:v>
                </c:pt>
                <c:pt idx="201">
                  <c:v>15.52858750515786</c:v>
                </c:pt>
                <c:pt idx="202">
                  <c:v>16.701204726309328</c:v>
                </c:pt>
                <c:pt idx="203">
                  <c:v>15.811570490705058</c:v>
                </c:pt>
                <c:pt idx="204">
                  <c:v>16.065749170586109</c:v>
                </c:pt>
                <c:pt idx="205">
                  <c:v>15.653039761436517</c:v>
                </c:pt>
                <c:pt idx="206">
                  <c:v>16.466637611666862</c:v>
                </c:pt>
                <c:pt idx="207">
                  <c:v>16.015287430976638</c:v>
                </c:pt>
                <c:pt idx="208">
                  <c:v>14.340239086899256</c:v>
                </c:pt>
                <c:pt idx="209">
                  <c:v>16.137407961990693</c:v>
                </c:pt>
                <c:pt idx="210">
                  <c:v>16.321770919077132</c:v>
                </c:pt>
                <c:pt idx="211">
                  <c:v>16.858412635994654</c:v>
                </c:pt>
                <c:pt idx="212">
                  <c:v>16.539368489271997</c:v>
                </c:pt>
                <c:pt idx="213">
                  <c:v>16.067644107462222</c:v>
                </c:pt>
                <c:pt idx="214">
                  <c:v>16.029373720897514</c:v>
                </c:pt>
                <c:pt idx="215">
                  <c:v>16.757367258548946</c:v>
                </c:pt>
                <c:pt idx="216">
                  <c:v>16.777272311947112</c:v>
                </c:pt>
                <c:pt idx="217">
                  <c:v>16.279704166154733</c:v>
                </c:pt>
                <c:pt idx="218">
                  <c:v>16.629780905136194</c:v>
                </c:pt>
                <c:pt idx="219">
                  <c:v>17.124190523092523</c:v>
                </c:pt>
                <c:pt idx="220">
                  <c:v>16.261849614603015</c:v>
                </c:pt>
                <c:pt idx="221">
                  <c:v>16.401167110852416</c:v>
                </c:pt>
                <c:pt idx="222">
                  <c:v>15.724163778663829</c:v>
                </c:pt>
                <c:pt idx="223">
                  <c:v>15.821574629839334</c:v>
                </c:pt>
                <c:pt idx="224">
                  <c:v>16.597925841021791</c:v>
                </c:pt>
                <c:pt idx="225">
                  <c:v>15.516980555844869</c:v>
                </c:pt>
                <c:pt idx="226">
                  <c:v>15.895951599977193</c:v>
                </c:pt>
                <c:pt idx="227">
                  <c:v>16.755782974313899</c:v>
                </c:pt>
                <c:pt idx="228">
                  <c:v>16.113685942469619</c:v>
                </c:pt>
                <c:pt idx="229">
                  <c:v>16.453781864458566</c:v>
                </c:pt>
                <c:pt idx="230">
                  <c:v>16.919244855319544</c:v>
                </c:pt>
                <c:pt idx="231">
                  <c:v>17.3094997996084</c:v>
                </c:pt>
                <c:pt idx="232">
                  <c:v>18.221607660517122</c:v>
                </c:pt>
                <c:pt idx="233">
                  <c:v>17.674870910809116</c:v>
                </c:pt>
                <c:pt idx="234">
                  <c:v>16.635579062388377</c:v>
                </c:pt>
                <c:pt idx="235">
                  <c:v>17.295549926723446</c:v>
                </c:pt>
                <c:pt idx="236">
                  <c:v>16.092982950143245</c:v>
                </c:pt>
                <c:pt idx="237">
                  <c:v>16.034387901884834</c:v>
                </c:pt>
                <c:pt idx="238">
                  <c:v>17.364610569549924</c:v>
                </c:pt>
                <c:pt idx="239">
                  <c:v>17.574102624489512</c:v>
                </c:pt>
                <c:pt idx="240">
                  <c:v>17.108862858509003</c:v>
                </c:pt>
                <c:pt idx="241">
                  <c:v>17.360202039265157</c:v>
                </c:pt>
                <c:pt idx="242">
                  <c:v>17.868512156651992</c:v>
                </c:pt>
                <c:pt idx="243">
                  <c:v>17.291042076679133</c:v>
                </c:pt>
                <c:pt idx="244">
                  <c:v>19.098272564792019</c:v>
                </c:pt>
                <c:pt idx="245">
                  <c:v>17.618165026337056</c:v>
                </c:pt>
                <c:pt idx="246">
                  <c:v>16.926043646995442</c:v>
                </c:pt>
                <c:pt idx="247">
                  <c:v>16.051207705416687</c:v>
                </c:pt>
                <c:pt idx="248">
                  <c:v>16.711643466295509</c:v>
                </c:pt>
                <c:pt idx="249">
                  <c:v>17.476221992250288</c:v>
                </c:pt>
                <c:pt idx="250">
                  <c:v>17.87585011488369</c:v>
                </c:pt>
                <c:pt idx="251">
                  <c:v>18.055426243505593</c:v>
                </c:pt>
                <c:pt idx="252">
                  <c:v>18.324731359900525</c:v>
                </c:pt>
                <c:pt idx="253">
                  <c:v>17.648425418878659</c:v>
                </c:pt>
                <c:pt idx="254">
                  <c:v>18.389458358723655</c:v>
                </c:pt>
                <c:pt idx="255">
                  <c:v>18.966887024977854</c:v>
                </c:pt>
                <c:pt idx="256">
                  <c:v>17.495878895059782</c:v>
                </c:pt>
                <c:pt idx="257">
                  <c:v>16.611693729057684</c:v>
                </c:pt>
                <c:pt idx="258">
                  <c:v>17.647472522217491</c:v>
                </c:pt>
                <c:pt idx="259">
                  <c:v>16.997929845821858</c:v>
                </c:pt>
                <c:pt idx="260">
                  <c:v>16.56713097376786</c:v>
                </c:pt>
                <c:pt idx="261">
                  <c:v>17.413014580987046</c:v>
                </c:pt>
                <c:pt idx="262">
                  <c:v>17.746885108574201</c:v>
                </c:pt>
                <c:pt idx="263">
                  <c:v>18.021247408075919</c:v>
                </c:pt>
                <c:pt idx="264">
                  <c:v>18.146954172262078</c:v>
                </c:pt>
                <c:pt idx="265">
                  <c:v>17.480865467031254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04-4182-A1F2-E6037EC8D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025808"/>
        <c:axId val="1776012912"/>
      </c:scatterChart>
      <c:valAx>
        <c:axId val="177602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Ло</a:t>
                </a:r>
                <a:r>
                  <a:rPr lang="ru-RU" baseline="0"/>
                  <a:t> Росбанк ао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6012912"/>
        <c:crosses val="autoZero"/>
        <c:crossBetween val="midCat"/>
      </c:valAx>
      <c:valAx>
        <c:axId val="177601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Ло</a:t>
                </a:r>
                <a:r>
                  <a:rPr lang="ru-RU" baseline="0"/>
                  <a:t> МОЭСК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602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Сбербанк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'[1]5'!$G$48:$G$56</c:f>
              <c:numCache>
                <c:formatCode>General</c:formatCode>
                <c:ptCount val="9"/>
                <c:pt idx="0">
                  <c:v>6</c:v>
                </c:pt>
                <c:pt idx="1">
                  <c:v>18</c:v>
                </c:pt>
                <c:pt idx="2">
                  <c:v>31</c:v>
                </c:pt>
                <c:pt idx="3">
                  <c:v>45</c:v>
                </c:pt>
                <c:pt idx="4">
                  <c:v>63</c:v>
                </c:pt>
                <c:pt idx="5">
                  <c:v>33</c:v>
                </c:pt>
                <c:pt idx="6">
                  <c:v>13</c:v>
                </c:pt>
                <c:pt idx="7">
                  <c:v>13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B-4745-AE0B-18885E3A7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30282336"/>
        <c:axId val="1030284832"/>
      </c:barChart>
      <c:lineChart>
        <c:grouping val="standard"/>
        <c:varyColors val="0"/>
        <c:ser>
          <c:idx val="1"/>
          <c:order val="1"/>
          <c:tx>
            <c:v>Ряд2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'[1]5'!$G$62:$G$69</c:f>
              <c:numCache>
                <c:formatCode>General</c:formatCode>
                <c:ptCount val="8"/>
                <c:pt idx="0">
                  <c:v>6.6343686052535586</c:v>
                </c:pt>
                <c:pt idx="1">
                  <c:v>15.729623126112569</c:v>
                </c:pt>
                <c:pt idx="2">
                  <c:v>33.324099380048814</c:v>
                </c:pt>
                <c:pt idx="3">
                  <c:v>49.517699129724065</c:v>
                </c:pt>
                <c:pt idx="4">
                  <c:v>51.616989404219375</c:v>
                </c:pt>
                <c:pt idx="5">
                  <c:v>37.745250215447243</c:v>
                </c:pt>
                <c:pt idx="6">
                  <c:v>19.360437910976849</c:v>
                </c:pt>
                <c:pt idx="7">
                  <c:v>6.9636817457354914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DB-4745-AE0B-18885E3A7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82336"/>
        <c:axId val="1030284832"/>
      </c:lineChart>
      <c:catAx>
        <c:axId val="1030282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0284832"/>
        <c:crosses val="autoZero"/>
        <c:auto val="1"/>
        <c:lblAlgn val="ctr"/>
        <c:lblOffset val="100"/>
        <c:noMultiLvlLbl val="0"/>
      </c:catAx>
      <c:valAx>
        <c:axId val="103028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028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Росбанк ао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'[1]5'!$J$48:$J$56</c:f>
              <c:numCache>
                <c:formatCode>General</c:formatCode>
                <c:ptCount val="9"/>
                <c:pt idx="0">
                  <c:v>4</c:v>
                </c:pt>
                <c:pt idx="1">
                  <c:v>14</c:v>
                </c:pt>
                <c:pt idx="2">
                  <c:v>32</c:v>
                </c:pt>
                <c:pt idx="3">
                  <c:v>53</c:v>
                </c:pt>
                <c:pt idx="4">
                  <c:v>64</c:v>
                </c:pt>
                <c:pt idx="5">
                  <c:v>28</c:v>
                </c:pt>
                <c:pt idx="6">
                  <c:v>22</c:v>
                </c:pt>
                <c:pt idx="7">
                  <c:v>5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D-406F-83EA-1E1108233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1463712"/>
        <c:axId val="1071449568"/>
      </c:barChart>
      <c:lineChart>
        <c:grouping val="standard"/>
        <c:varyColors val="0"/>
        <c:ser>
          <c:idx val="1"/>
          <c:order val="1"/>
          <c:tx>
            <c:v>Ряд2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'[1]5'!$J$62:$J$70</c:f>
              <c:numCache>
                <c:formatCode>General</c:formatCode>
                <c:ptCount val="9"/>
                <c:pt idx="0">
                  <c:v>5.0494941106020432</c:v>
                </c:pt>
                <c:pt idx="1">
                  <c:v>14.399780601791958</c:v>
                </c:pt>
                <c:pt idx="2">
                  <c:v>33.523785520710646</c:v>
                </c:pt>
                <c:pt idx="3">
                  <c:v>52.275100871224225</c:v>
                </c:pt>
                <c:pt idx="4">
                  <c:v>54.61254332184258</c:v>
                </c:pt>
                <c:pt idx="5">
                  <c:v>38.225813229772065</c:v>
                </c:pt>
                <c:pt idx="6">
                  <c:v>17.922483233944945</c:v>
                </c:pt>
                <c:pt idx="7">
                  <c:v>5.6264331005304413</c:v>
                </c:pt>
                <c:pt idx="8">
                  <c:v>1.3645660095810999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9D-406F-83EA-1E1108233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1463712"/>
        <c:axId val="1071449568"/>
      </c:lineChart>
      <c:catAx>
        <c:axId val="1071463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1449568"/>
        <c:crosses val="autoZero"/>
        <c:auto val="1"/>
        <c:lblAlgn val="ctr"/>
        <c:lblOffset val="100"/>
        <c:noMultiLvlLbl val="0"/>
      </c:catAx>
      <c:valAx>
        <c:axId val="107144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146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0" i="0" baseline="0">
                <a:effectLst/>
              </a:rPr>
              <a:t>МОЭСК</a:t>
            </a:r>
            <a:endParaRPr lang="ru-RU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'[1]5'!$M$48:$M$56</c:f>
              <c:numCache>
                <c:formatCode>General</c:formatCode>
                <c:ptCount val="9"/>
                <c:pt idx="0">
                  <c:v>4</c:v>
                </c:pt>
                <c:pt idx="1">
                  <c:v>16</c:v>
                </c:pt>
                <c:pt idx="2">
                  <c:v>40</c:v>
                </c:pt>
                <c:pt idx="3">
                  <c:v>69</c:v>
                </c:pt>
                <c:pt idx="4">
                  <c:v>48</c:v>
                </c:pt>
                <c:pt idx="5">
                  <c:v>31</c:v>
                </c:pt>
                <c:pt idx="6">
                  <c:v>10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F-4C1C-9735-C8FEC7736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1451648"/>
        <c:axId val="1071452480"/>
      </c:barChart>
      <c:lineChart>
        <c:grouping val="standard"/>
        <c:varyColors val="0"/>
        <c:ser>
          <c:idx val="1"/>
          <c:order val="1"/>
          <c:tx>
            <c:v>Ряд2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'[1]5'!$M$62:$M$70</c:f>
              <c:numCache>
                <c:formatCode>General</c:formatCode>
                <c:ptCount val="9"/>
                <c:pt idx="0">
                  <c:v>4.7351256331384892</c:v>
                </c:pt>
                <c:pt idx="1">
                  <c:v>16.104344362622932</c:v>
                </c:pt>
                <c:pt idx="2">
                  <c:v>39.526821130010255</c:v>
                </c:pt>
                <c:pt idx="3">
                  <c:v>59.874803080146521</c:v>
                </c:pt>
                <c:pt idx="4">
                  <c:v>55.9995054501019</c:v>
                </c:pt>
                <c:pt idx="5">
                  <c:v>32.335681682191485</c:v>
                </c:pt>
                <c:pt idx="6">
                  <c:v>11.521159032766588</c:v>
                </c:pt>
                <c:pt idx="7">
                  <c:v>2.5304653190463711</c:v>
                </c:pt>
                <c:pt idx="8">
                  <c:v>0.37209430997546655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4F-4C1C-9735-C8FEC7736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1451648"/>
        <c:axId val="1071452480"/>
      </c:lineChart>
      <c:catAx>
        <c:axId val="1071451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1452480"/>
        <c:crosses val="autoZero"/>
        <c:auto val="1"/>
        <c:lblAlgn val="ctr"/>
        <c:lblOffset val="100"/>
        <c:noMultiLvlLbl val="0"/>
      </c:catAx>
      <c:valAx>
        <c:axId val="107145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145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Фр ЛД Сбербанк эмпирическая и нормальная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'[1]5'!$F$120</c:f>
              <c:strCache>
                <c:ptCount val="1"/>
                <c:pt idx="0">
                  <c:v>Эмипирическая фр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'[1]5'!$F$121:$F$129</c:f>
              <c:numCache>
                <c:formatCode>General</c:formatCode>
                <c:ptCount val="9"/>
                <c:pt idx="0">
                  <c:v>2.6905829596412557E-2</c:v>
                </c:pt>
                <c:pt idx="1">
                  <c:v>0.10762331838565023</c:v>
                </c:pt>
                <c:pt idx="2">
                  <c:v>0.24663677130044842</c:v>
                </c:pt>
                <c:pt idx="3">
                  <c:v>0.44843049327354262</c:v>
                </c:pt>
                <c:pt idx="4">
                  <c:v>0.73094170403587444</c:v>
                </c:pt>
                <c:pt idx="5">
                  <c:v>0.87892376681614348</c:v>
                </c:pt>
                <c:pt idx="6">
                  <c:v>0.93721973094170408</c:v>
                </c:pt>
                <c:pt idx="7">
                  <c:v>0.99551569506726456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5A-4AED-B5D6-27D585A0B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9333391"/>
        <c:axId val="839329647"/>
      </c:barChart>
      <c:lineChart>
        <c:grouping val="standard"/>
        <c:varyColors val="0"/>
        <c:ser>
          <c:idx val="1"/>
          <c:order val="1"/>
          <c:tx>
            <c:strRef>
              <c:f>'[1]5'!$G$120</c:f>
              <c:strCache>
                <c:ptCount val="1"/>
                <c:pt idx="0">
                  <c:v>Норм. Фр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'[1]5'!$G$121:$G$129</c:f>
              <c:numCache>
                <c:formatCode>General</c:formatCode>
                <c:ptCount val="9"/>
                <c:pt idx="0">
                  <c:v>1.4380390762293738E-2</c:v>
                </c:pt>
                <c:pt idx="1">
                  <c:v>5.6802480953266982E-2</c:v>
                </c:pt>
                <c:pt idx="2">
                  <c:v>0.1641259800750704</c:v>
                </c:pt>
                <c:pt idx="3">
                  <c:v>0.35454208199338555</c:v>
                </c:pt>
                <c:pt idx="4">
                  <c:v>0.59152444300035301</c:v>
                </c:pt>
                <c:pt idx="5">
                  <c:v>0.79842893351228572</c:v>
                </c:pt>
                <c:pt idx="6">
                  <c:v>0.92514792199941176</c:v>
                </c:pt>
                <c:pt idx="7">
                  <c:v>0.97957906544366646</c:v>
                </c:pt>
                <c:pt idx="8">
                  <c:v>0.99597167305355505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5A-4AED-B5D6-27D585A0B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333391"/>
        <c:axId val="839329647"/>
      </c:lineChart>
      <c:catAx>
        <c:axId val="839333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9329647"/>
        <c:crosses val="autoZero"/>
        <c:auto val="1"/>
        <c:lblAlgn val="ctr"/>
        <c:lblOffset val="100"/>
        <c:noMultiLvlLbl val="0"/>
      </c:catAx>
      <c:valAx>
        <c:axId val="83932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933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Фр ЛД Росбанк ао эмпирическая и нормальная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'[1]5'!$F$143</c:f>
              <c:strCache>
                <c:ptCount val="1"/>
                <c:pt idx="0">
                  <c:v>Эмипирическая фр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'[1]5'!$F$144:$F$152</c:f>
              <c:numCache>
                <c:formatCode>General</c:formatCode>
                <c:ptCount val="9"/>
                <c:pt idx="0">
                  <c:v>1.7937219730941704E-2</c:v>
                </c:pt>
                <c:pt idx="1">
                  <c:v>8.0717488789237665E-2</c:v>
                </c:pt>
                <c:pt idx="2">
                  <c:v>0.22421524663677131</c:v>
                </c:pt>
                <c:pt idx="3">
                  <c:v>0.46188340807174888</c:v>
                </c:pt>
                <c:pt idx="4">
                  <c:v>0.7488789237668162</c:v>
                </c:pt>
                <c:pt idx="5">
                  <c:v>0.87443946188340804</c:v>
                </c:pt>
                <c:pt idx="6">
                  <c:v>0.97309417040358748</c:v>
                </c:pt>
                <c:pt idx="7">
                  <c:v>0.99551569506726456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3E-4A0B-A192-FFE39C264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17695999"/>
        <c:axId val="817696831"/>
      </c:barChart>
      <c:lineChart>
        <c:grouping val="standard"/>
        <c:varyColors val="0"/>
        <c:ser>
          <c:idx val="1"/>
          <c:order val="1"/>
          <c:tx>
            <c:strRef>
              <c:f>'[1]5'!$G$143</c:f>
              <c:strCache>
                <c:ptCount val="1"/>
                <c:pt idx="0">
                  <c:v>Норм. Фр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'[1]5'!$G$144:$G$152</c:f>
              <c:numCache>
                <c:formatCode>General</c:formatCode>
                <c:ptCount val="9"/>
                <c:pt idx="0">
                  <c:v>1.4391907533140054E-2</c:v>
                </c:pt>
                <c:pt idx="1">
                  <c:v>5.0582620816857528E-2</c:v>
                </c:pt>
                <c:pt idx="2">
                  <c:v>0.13741072989583977</c:v>
                </c:pt>
                <c:pt idx="3">
                  <c:v>0.29293784804592338</c:v>
                </c:pt>
                <c:pt idx="4">
                  <c:v>0.50095018320946583</c:v>
                </c:pt>
                <c:pt idx="5">
                  <c:v>0.70869827725846601</c:v>
                </c:pt>
                <c:pt idx="6">
                  <c:v>0.86363339921348037</c:v>
                </c:pt>
                <c:pt idx="7">
                  <c:v>0.94991129197472646</c:v>
                </c:pt>
                <c:pt idx="8">
                  <c:v>0.9857812752729177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3E-4A0B-A192-FFE39C264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695999"/>
        <c:axId val="817696831"/>
      </c:lineChart>
      <c:catAx>
        <c:axId val="817695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7696831"/>
        <c:crosses val="autoZero"/>
        <c:auto val="1"/>
        <c:lblAlgn val="ctr"/>
        <c:lblOffset val="100"/>
        <c:noMultiLvlLbl val="0"/>
      </c:catAx>
      <c:valAx>
        <c:axId val="81769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769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Фр ЛД МОЭСК эмпирическая и нормальная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'[1]5'!$F$166</c:f>
              <c:strCache>
                <c:ptCount val="1"/>
                <c:pt idx="0">
                  <c:v>Эмипирическая фр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'[1]5'!$F$167:$F$175</c:f>
              <c:numCache>
                <c:formatCode>General</c:formatCode>
                <c:ptCount val="9"/>
                <c:pt idx="0">
                  <c:v>1.7937219730941704E-2</c:v>
                </c:pt>
                <c:pt idx="1">
                  <c:v>8.9686098654708515E-2</c:v>
                </c:pt>
                <c:pt idx="2">
                  <c:v>0.26905829596412556</c:v>
                </c:pt>
                <c:pt idx="3">
                  <c:v>0.57847533632286996</c:v>
                </c:pt>
                <c:pt idx="4">
                  <c:v>0.79372197309417036</c:v>
                </c:pt>
                <c:pt idx="5">
                  <c:v>0.93273542600896864</c:v>
                </c:pt>
                <c:pt idx="6">
                  <c:v>0.97757847533632292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58-4D44-9134-68EC79538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9344623"/>
        <c:axId val="839340879"/>
      </c:barChart>
      <c:lineChart>
        <c:grouping val="standard"/>
        <c:varyColors val="0"/>
        <c:ser>
          <c:idx val="1"/>
          <c:order val="1"/>
          <c:tx>
            <c:strRef>
              <c:f>'[1]5'!$G$166</c:f>
              <c:strCache>
                <c:ptCount val="1"/>
                <c:pt idx="0">
                  <c:v>Норм. Фр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'[1]5'!$G$167:$G$175</c:f>
              <c:numCache>
                <c:formatCode>General</c:formatCode>
                <c:ptCount val="9"/>
                <c:pt idx="0">
                  <c:v>1.9107919957976709E-2</c:v>
                </c:pt>
                <c:pt idx="1">
                  <c:v>6.3165408412661952E-2</c:v>
                </c:pt>
                <c:pt idx="2">
                  <c:v>0.16232862038847207</c:v>
                </c:pt>
                <c:pt idx="3">
                  <c:v>0.32955849135642745</c:v>
                </c:pt>
                <c:pt idx="4">
                  <c:v>0.54088645283469883</c:v>
                </c:pt>
                <c:pt idx="5">
                  <c:v>0.74101153856277402</c:v>
                </c:pt>
                <c:pt idx="6">
                  <c:v>0.88302924798563576</c:v>
                </c:pt>
                <c:pt idx="7">
                  <c:v>0.95854687985739717</c:v>
                </c:pt>
                <c:pt idx="8">
                  <c:v>0.98863273644889382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58-4D44-9134-68EC79538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344623"/>
        <c:axId val="839340879"/>
      </c:lineChart>
      <c:catAx>
        <c:axId val="839344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9340879"/>
        <c:crosses val="autoZero"/>
        <c:auto val="1"/>
        <c:lblAlgn val="ctr"/>
        <c:lblOffset val="100"/>
        <c:noMultiLvlLbl val="0"/>
      </c:catAx>
      <c:valAx>
        <c:axId val="83934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934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ЛД</a:t>
            </a:r>
            <a:r>
              <a:rPr lang="ru-RU" baseline="0"/>
              <a:t> Сбербанк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147293693727253E-2"/>
          <c:y val="8.7249266923006677E-2"/>
          <c:w val="0.95820166978682753"/>
          <c:h val="0.8609986739692514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'[1]10'!$A$2:$A$224</c:f>
              <c:numCache>
                <c:formatCode>General</c:formatCode>
                <c:ptCount val="223"/>
                <c:pt idx="0">
                  <c:v>42016</c:v>
                </c:pt>
                <c:pt idx="1">
                  <c:v>42023</c:v>
                </c:pt>
                <c:pt idx="2">
                  <c:v>42037</c:v>
                </c:pt>
                <c:pt idx="3">
                  <c:v>42058</c:v>
                </c:pt>
                <c:pt idx="4">
                  <c:v>42065</c:v>
                </c:pt>
                <c:pt idx="5">
                  <c:v>42093</c:v>
                </c:pt>
                <c:pt idx="6">
                  <c:v>42107</c:v>
                </c:pt>
                <c:pt idx="7">
                  <c:v>42114</c:v>
                </c:pt>
                <c:pt idx="8">
                  <c:v>42121</c:v>
                </c:pt>
                <c:pt idx="9">
                  <c:v>42128</c:v>
                </c:pt>
                <c:pt idx="10">
                  <c:v>42135</c:v>
                </c:pt>
                <c:pt idx="11">
                  <c:v>42142</c:v>
                </c:pt>
                <c:pt idx="12">
                  <c:v>42149</c:v>
                </c:pt>
                <c:pt idx="13">
                  <c:v>42156</c:v>
                </c:pt>
                <c:pt idx="14">
                  <c:v>42163</c:v>
                </c:pt>
                <c:pt idx="15">
                  <c:v>42170</c:v>
                </c:pt>
                <c:pt idx="16">
                  <c:v>42177</c:v>
                </c:pt>
                <c:pt idx="17">
                  <c:v>42184</c:v>
                </c:pt>
                <c:pt idx="18">
                  <c:v>42191</c:v>
                </c:pt>
                <c:pt idx="19">
                  <c:v>42198</c:v>
                </c:pt>
                <c:pt idx="20">
                  <c:v>42205</c:v>
                </c:pt>
                <c:pt idx="21">
                  <c:v>42212</c:v>
                </c:pt>
                <c:pt idx="22">
                  <c:v>42219</c:v>
                </c:pt>
                <c:pt idx="23">
                  <c:v>42226</c:v>
                </c:pt>
                <c:pt idx="24">
                  <c:v>42233</c:v>
                </c:pt>
                <c:pt idx="25">
                  <c:v>42247</c:v>
                </c:pt>
                <c:pt idx="26">
                  <c:v>42254</c:v>
                </c:pt>
                <c:pt idx="27">
                  <c:v>42261</c:v>
                </c:pt>
                <c:pt idx="28">
                  <c:v>42268</c:v>
                </c:pt>
                <c:pt idx="29">
                  <c:v>42275</c:v>
                </c:pt>
                <c:pt idx="30">
                  <c:v>42289</c:v>
                </c:pt>
                <c:pt idx="31">
                  <c:v>42296</c:v>
                </c:pt>
                <c:pt idx="32">
                  <c:v>42303</c:v>
                </c:pt>
                <c:pt idx="33">
                  <c:v>42310</c:v>
                </c:pt>
                <c:pt idx="34">
                  <c:v>42317</c:v>
                </c:pt>
                <c:pt idx="35">
                  <c:v>42331</c:v>
                </c:pt>
                <c:pt idx="36">
                  <c:v>42338</c:v>
                </c:pt>
                <c:pt idx="37">
                  <c:v>42345</c:v>
                </c:pt>
                <c:pt idx="38">
                  <c:v>42352</c:v>
                </c:pt>
                <c:pt idx="39">
                  <c:v>42359</c:v>
                </c:pt>
                <c:pt idx="40">
                  <c:v>42366</c:v>
                </c:pt>
                <c:pt idx="41">
                  <c:v>42373</c:v>
                </c:pt>
                <c:pt idx="42">
                  <c:v>42387</c:v>
                </c:pt>
                <c:pt idx="43">
                  <c:v>42394</c:v>
                </c:pt>
                <c:pt idx="44">
                  <c:v>42401</c:v>
                </c:pt>
                <c:pt idx="45">
                  <c:v>42408</c:v>
                </c:pt>
                <c:pt idx="46">
                  <c:v>42415</c:v>
                </c:pt>
                <c:pt idx="47">
                  <c:v>42422</c:v>
                </c:pt>
                <c:pt idx="48">
                  <c:v>42429</c:v>
                </c:pt>
                <c:pt idx="49">
                  <c:v>42436</c:v>
                </c:pt>
                <c:pt idx="50">
                  <c:v>42443</c:v>
                </c:pt>
                <c:pt idx="51">
                  <c:v>42450</c:v>
                </c:pt>
                <c:pt idx="52">
                  <c:v>42457</c:v>
                </c:pt>
                <c:pt idx="53">
                  <c:v>42464</c:v>
                </c:pt>
                <c:pt idx="54">
                  <c:v>42471</c:v>
                </c:pt>
                <c:pt idx="55">
                  <c:v>42478</c:v>
                </c:pt>
                <c:pt idx="56">
                  <c:v>42492</c:v>
                </c:pt>
                <c:pt idx="57">
                  <c:v>42499</c:v>
                </c:pt>
                <c:pt idx="58">
                  <c:v>42506</c:v>
                </c:pt>
                <c:pt idx="59">
                  <c:v>42520</c:v>
                </c:pt>
                <c:pt idx="60">
                  <c:v>42527</c:v>
                </c:pt>
                <c:pt idx="61">
                  <c:v>42534</c:v>
                </c:pt>
                <c:pt idx="62">
                  <c:v>42548</c:v>
                </c:pt>
                <c:pt idx="63">
                  <c:v>42562</c:v>
                </c:pt>
                <c:pt idx="64">
                  <c:v>42569</c:v>
                </c:pt>
                <c:pt idx="65">
                  <c:v>42576</c:v>
                </c:pt>
                <c:pt idx="66">
                  <c:v>42583</c:v>
                </c:pt>
                <c:pt idx="67">
                  <c:v>42590</c:v>
                </c:pt>
                <c:pt idx="68">
                  <c:v>42597</c:v>
                </c:pt>
                <c:pt idx="69">
                  <c:v>42604</c:v>
                </c:pt>
                <c:pt idx="70">
                  <c:v>42611</c:v>
                </c:pt>
                <c:pt idx="71">
                  <c:v>42618</c:v>
                </c:pt>
                <c:pt idx="72">
                  <c:v>42632</c:v>
                </c:pt>
                <c:pt idx="73">
                  <c:v>42639</c:v>
                </c:pt>
                <c:pt idx="74">
                  <c:v>42646</c:v>
                </c:pt>
                <c:pt idx="75">
                  <c:v>42653</c:v>
                </c:pt>
                <c:pt idx="76">
                  <c:v>42660</c:v>
                </c:pt>
                <c:pt idx="77">
                  <c:v>42667</c:v>
                </c:pt>
                <c:pt idx="78">
                  <c:v>42674</c:v>
                </c:pt>
                <c:pt idx="79">
                  <c:v>42681</c:v>
                </c:pt>
                <c:pt idx="80">
                  <c:v>42688</c:v>
                </c:pt>
                <c:pt idx="81">
                  <c:v>42695</c:v>
                </c:pt>
                <c:pt idx="82">
                  <c:v>42702</c:v>
                </c:pt>
                <c:pt idx="83">
                  <c:v>42730</c:v>
                </c:pt>
                <c:pt idx="84">
                  <c:v>42744</c:v>
                </c:pt>
                <c:pt idx="85">
                  <c:v>42751</c:v>
                </c:pt>
                <c:pt idx="86">
                  <c:v>42758</c:v>
                </c:pt>
                <c:pt idx="87">
                  <c:v>42765</c:v>
                </c:pt>
                <c:pt idx="88">
                  <c:v>42772</c:v>
                </c:pt>
                <c:pt idx="89">
                  <c:v>42779</c:v>
                </c:pt>
                <c:pt idx="90">
                  <c:v>42786</c:v>
                </c:pt>
                <c:pt idx="91">
                  <c:v>42793</c:v>
                </c:pt>
                <c:pt idx="92">
                  <c:v>42800</c:v>
                </c:pt>
                <c:pt idx="93">
                  <c:v>42814</c:v>
                </c:pt>
                <c:pt idx="94">
                  <c:v>42821</c:v>
                </c:pt>
                <c:pt idx="95">
                  <c:v>42828</c:v>
                </c:pt>
                <c:pt idx="96">
                  <c:v>42842</c:v>
                </c:pt>
                <c:pt idx="97">
                  <c:v>42849</c:v>
                </c:pt>
                <c:pt idx="98">
                  <c:v>42856</c:v>
                </c:pt>
                <c:pt idx="99">
                  <c:v>42863</c:v>
                </c:pt>
                <c:pt idx="100">
                  <c:v>42877</c:v>
                </c:pt>
                <c:pt idx="101">
                  <c:v>42884</c:v>
                </c:pt>
                <c:pt idx="102">
                  <c:v>42891</c:v>
                </c:pt>
                <c:pt idx="103">
                  <c:v>42898</c:v>
                </c:pt>
                <c:pt idx="104">
                  <c:v>42905</c:v>
                </c:pt>
                <c:pt idx="105">
                  <c:v>42912</c:v>
                </c:pt>
                <c:pt idx="106">
                  <c:v>42919</c:v>
                </c:pt>
                <c:pt idx="107">
                  <c:v>42926</c:v>
                </c:pt>
                <c:pt idx="108">
                  <c:v>42933</c:v>
                </c:pt>
                <c:pt idx="109">
                  <c:v>42940</c:v>
                </c:pt>
                <c:pt idx="110">
                  <c:v>42947</c:v>
                </c:pt>
                <c:pt idx="111">
                  <c:v>42954</c:v>
                </c:pt>
                <c:pt idx="112">
                  <c:v>42982</c:v>
                </c:pt>
                <c:pt idx="113">
                  <c:v>42989</c:v>
                </c:pt>
                <c:pt idx="114">
                  <c:v>42996</c:v>
                </c:pt>
                <c:pt idx="115">
                  <c:v>43003</c:v>
                </c:pt>
                <c:pt idx="116">
                  <c:v>43010</c:v>
                </c:pt>
                <c:pt idx="117">
                  <c:v>43017</c:v>
                </c:pt>
                <c:pt idx="118">
                  <c:v>43024</c:v>
                </c:pt>
                <c:pt idx="119">
                  <c:v>43031</c:v>
                </c:pt>
                <c:pt idx="120">
                  <c:v>43038</c:v>
                </c:pt>
                <c:pt idx="121">
                  <c:v>43059</c:v>
                </c:pt>
                <c:pt idx="122">
                  <c:v>43066</c:v>
                </c:pt>
                <c:pt idx="123">
                  <c:v>43073</c:v>
                </c:pt>
                <c:pt idx="124">
                  <c:v>43080</c:v>
                </c:pt>
                <c:pt idx="125">
                  <c:v>43087</c:v>
                </c:pt>
                <c:pt idx="126">
                  <c:v>43094</c:v>
                </c:pt>
                <c:pt idx="127">
                  <c:v>43101</c:v>
                </c:pt>
                <c:pt idx="128">
                  <c:v>43108</c:v>
                </c:pt>
                <c:pt idx="129">
                  <c:v>43115</c:v>
                </c:pt>
                <c:pt idx="130">
                  <c:v>43122</c:v>
                </c:pt>
                <c:pt idx="131">
                  <c:v>43129</c:v>
                </c:pt>
                <c:pt idx="132">
                  <c:v>43136</c:v>
                </c:pt>
                <c:pt idx="133">
                  <c:v>43143</c:v>
                </c:pt>
                <c:pt idx="134">
                  <c:v>43150</c:v>
                </c:pt>
                <c:pt idx="135">
                  <c:v>43157</c:v>
                </c:pt>
                <c:pt idx="136">
                  <c:v>43164</c:v>
                </c:pt>
                <c:pt idx="137">
                  <c:v>43171</c:v>
                </c:pt>
                <c:pt idx="138">
                  <c:v>43178</c:v>
                </c:pt>
                <c:pt idx="139">
                  <c:v>43185</c:v>
                </c:pt>
                <c:pt idx="140">
                  <c:v>43192</c:v>
                </c:pt>
                <c:pt idx="141">
                  <c:v>43206</c:v>
                </c:pt>
                <c:pt idx="142">
                  <c:v>43213</c:v>
                </c:pt>
                <c:pt idx="143">
                  <c:v>43220</c:v>
                </c:pt>
                <c:pt idx="144">
                  <c:v>43227</c:v>
                </c:pt>
                <c:pt idx="145">
                  <c:v>43234</c:v>
                </c:pt>
                <c:pt idx="146">
                  <c:v>43241</c:v>
                </c:pt>
                <c:pt idx="147">
                  <c:v>43248</c:v>
                </c:pt>
                <c:pt idx="148">
                  <c:v>43255</c:v>
                </c:pt>
                <c:pt idx="149">
                  <c:v>43262</c:v>
                </c:pt>
                <c:pt idx="150">
                  <c:v>43269</c:v>
                </c:pt>
                <c:pt idx="151">
                  <c:v>43276</c:v>
                </c:pt>
                <c:pt idx="152">
                  <c:v>43283</c:v>
                </c:pt>
                <c:pt idx="153">
                  <c:v>43290</c:v>
                </c:pt>
                <c:pt idx="154">
                  <c:v>43304</c:v>
                </c:pt>
                <c:pt idx="155">
                  <c:v>43311</c:v>
                </c:pt>
                <c:pt idx="156">
                  <c:v>43325</c:v>
                </c:pt>
                <c:pt idx="157">
                  <c:v>43332</c:v>
                </c:pt>
                <c:pt idx="158">
                  <c:v>43339</c:v>
                </c:pt>
                <c:pt idx="159">
                  <c:v>43346</c:v>
                </c:pt>
                <c:pt idx="160">
                  <c:v>43353</c:v>
                </c:pt>
                <c:pt idx="161">
                  <c:v>43367</c:v>
                </c:pt>
                <c:pt idx="162">
                  <c:v>43381</c:v>
                </c:pt>
                <c:pt idx="163">
                  <c:v>43388</c:v>
                </c:pt>
                <c:pt idx="164">
                  <c:v>43395</c:v>
                </c:pt>
                <c:pt idx="165">
                  <c:v>43402</c:v>
                </c:pt>
                <c:pt idx="166">
                  <c:v>43409</c:v>
                </c:pt>
                <c:pt idx="167">
                  <c:v>43416</c:v>
                </c:pt>
                <c:pt idx="168">
                  <c:v>43423</c:v>
                </c:pt>
                <c:pt idx="169">
                  <c:v>43430</c:v>
                </c:pt>
                <c:pt idx="170">
                  <c:v>43437</c:v>
                </c:pt>
                <c:pt idx="171">
                  <c:v>43444</c:v>
                </c:pt>
                <c:pt idx="172">
                  <c:v>43451</c:v>
                </c:pt>
                <c:pt idx="173">
                  <c:v>43458</c:v>
                </c:pt>
                <c:pt idx="174">
                  <c:v>43465</c:v>
                </c:pt>
                <c:pt idx="175">
                  <c:v>43472</c:v>
                </c:pt>
                <c:pt idx="176">
                  <c:v>43486</c:v>
                </c:pt>
                <c:pt idx="177">
                  <c:v>43493</c:v>
                </c:pt>
                <c:pt idx="178">
                  <c:v>43500</c:v>
                </c:pt>
                <c:pt idx="179">
                  <c:v>43507</c:v>
                </c:pt>
                <c:pt idx="180">
                  <c:v>43514</c:v>
                </c:pt>
                <c:pt idx="181">
                  <c:v>43521</c:v>
                </c:pt>
                <c:pt idx="182">
                  <c:v>43528</c:v>
                </c:pt>
                <c:pt idx="183">
                  <c:v>43535</c:v>
                </c:pt>
                <c:pt idx="184">
                  <c:v>43542</c:v>
                </c:pt>
                <c:pt idx="185">
                  <c:v>43549</c:v>
                </c:pt>
                <c:pt idx="186">
                  <c:v>43556</c:v>
                </c:pt>
                <c:pt idx="187">
                  <c:v>43563</c:v>
                </c:pt>
                <c:pt idx="188">
                  <c:v>43570</c:v>
                </c:pt>
                <c:pt idx="189">
                  <c:v>43577</c:v>
                </c:pt>
                <c:pt idx="190">
                  <c:v>43584</c:v>
                </c:pt>
                <c:pt idx="191">
                  <c:v>43591</c:v>
                </c:pt>
                <c:pt idx="192">
                  <c:v>43598</c:v>
                </c:pt>
                <c:pt idx="193">
                  <c:v>43605</c:v>
                </c:pt>
                <c:pt idx="194">
                  <c:v>43612</c:v>
                </c:pt>
                <c:pt idx="195">
                  <c:v>43619</c:v>
                </c:pt>
                <c:pt idx="196">
                  <c:v>43633</c:v>
                </c:pt>
                <c:pt idx="197">
                  <c:v>43647</c:v>
                </c:pt>
                <c:pt idx="198">
                  <c:v>43654</c:v>
                </c:pt>
                <c:pt idx="199">
                  <c:v>43661</c:v>
                </c:pt>
                <c:pt idx="200">
                  <c:v>43668</c:v>
                </c:pt>
                <c:pt idx="201">
                  <c:v>43675</c:v>
                </c:pt>
                <c:pt idx="202">
                  <c:v>43682</c:v>
                </c:pt>
                <c:pt idx="203">
                  <c:v>43689</c:v>
                </c:pt>
                <c:pt idx="204">
                  <c:v>43696</c:v>
                </c:pt>
                <c:pt idx="205">
                  <c:v>43703</c:v>
                </c:pt>
                <c:pt idx="206">
                  <c:v>43710</c:v>
                </c:pt>
                <c:pt idx="207">
                  <c:v>43724</c:v>
                </c:pt>
                <c:pt idx="208">
                  <c:v>43731</c:v>
                </c:pt>
                <c:pt idx="209">
                  <c:v>43738</c:v>
                </c:pt>
                <c:pt idx="210">
                  <c:v>43745</c:v>
                </c:pt>
                <c:pt idx="211">
                  <c:v>43752</c:v>
                </c:pt>
                <c:pt idx="212">
                  <c:v>43759</c:v>
                </c:pt>
                <c:pt idx="213">
                  <c:v>43766</c:v>
                </c:pt>
                <c:pt idx="214">
                  <c:v>43773</c:v>
                </c:pt>
                <c:pt idx="215">
                  <c:v>43780</c:v>
                </c:pt>
                <c:pt idx="216">
                  <c:v>43794</c:v>
                </c:pt>
                <c:pt idx="217">
                  <c:v>43808</c:v>
                </c:pt>
                <c:pt idx="218">
                  <c:v>43815</c:v>
                </c:pt>
                <c:pt idx="219">
                  <c:v>43836</c:v>
                </c:pt>
                <c:pt idx="220">
                  <c:v>43843</c:v>
                </c:pt>
                <c:pt idx="221">
                  <c:v>43850</c:v>
                </c:pt>
                <c:pt idx="222">
                  <c:v>43864</c:v>
                </c:pt>
              </c:numCache>
            </c:numRef>
          </c:cat>
          <c:val>
            <c:numRef>
              <c:f>'[1]10'!$B$2:$B$224</c:f>
              <c:numCache>
                <c:formatCode>General</c:formatCode>
                <c:ptCount val="223"/>
                <c:pt idx="0">
                  <c:v>-1.7747687833339434E-2</c:v>
                </c:pt>
                <c:pt idx="1">
                  <c:v>3.8916647671368348E-2</c:v>
                </c:pt>
                <c:pt idx="2">
                  <c:v>4.4677965334299567E-2</c:v>
                </c:pt>
                <c:pt idx="3">
                  <c:v>1.5399215757880917E-2</c:v>
                </c:pt>
                <c:pt idx="4">
                  <c:v>-3.5670180131500077E-2</c:v>
                </c:pt>
                <c:pt idx="5">
                  <c:v>7.1176278467894954E-2</c:v>
                </c:pt>
                <c:pt idx="6">
                  <c:v>1.3889112160667093E-2</c:v>
                </c:pt>
                <c:pt idx="7">
                  <c:v>4.385188252884941E-2</c:v>
                </c:pt>
                <c:pt idx="8">
                  <c:v>1.5067432122119926E-2</c:v>
                </c:pt>
                <c:pt idx="9">
                  <c:v>-1.8373220256619294E-2</c:v>
                </c:pt>
                <c:pt idx="10">
                  <c:v>-5.9780981755080667E-3</c:v>
                </c:pt>
                <c:pt idx="11">
                  <c:v>-9.3708851733068661E-3</c:v>
                </c:pt>
                <c:pt idx="12">
                  <c:v>-1.1498266687373023E-2</c:v>
                </c:pt>
                <c:pt idx="13">
                  <c:v>-4.0113628690535509E-2</c:v>
                </c:pt>
                <c:pt idx="14">
                  <c:v>2.7104201801941275E-2</c:v>
                </c:pt>
                <c:pt idx="15">
                  <c:v>-1.3739720689678365E-2</c:v>
                </c:pt>
                <c:pt idx="16">
                  <c:v>-1.3506114141322108E-2</c:v>
                </c:pt>
                <c:pt idx="17">
                  <c:v>9.9101020356674578E-4</c:v>
                </c:pt>
                <c:pt idx="18">
                  <c:v>5.5034358901180185E-3</c:v>
                </c:pt>
                <c:pt idx="19">
                  <c:v>6.0872931244364104E-2</c:v>
                </c:pt>
                <c:pt idx="20">
                  <c:v>-6.9494283492555972E-2</c:v>
                </c:pt>
                <c:pt idx="21">
                  <c:v>2.5920890820029612E-2</c:v>
                </c:pt>
                <c:pt idx="22">
                  <c:v>2.5940021008615886E-2</c:v>
                </c:pt>
                <c:pt idx="23">
                  <c:v>3.0949361984845243E-3</c:v>
                </c:pt>
                <c:pt idx="24">
                  <c:v>-6.3365846993133537E-2</c:v>
                </c:pt>
                <c:pt idx="25">
                  <c:v>-1.1560822401075971E-2</c:v>
                </c:pt>
                <c:pt idx="26">
                  <c:v>1.8911257831171811E-3</c:v>
                </c:pt>
                <c:pt idx="27">
                  <c:v>1.8717123952937991E-2</c:v>
                </c:pt>
                <c:pt idx="28">
                  <c:v>-7.0446227400083189E-3</c:v>
                </c:pt>
                <c:pt idx="29">
                  <c:v>-1.5729301908543918E-2</c:v>
                </c:pt>
                <c:pt idx="30">
                  <c:v>3.1559220180518877E-2</c:v>
                </c:pt>
                <c:pt idx="31">
                  <c:v>2.1568696658455202E-2</c:v>
                </c:pt>
                <c:pt idx="32">
                  <c:v>8.8407564604479915E-4</c:v>
                </c:pt>
                <c:pt idx="33">
                  <c:v>3.8570483531325341E-2</c:v>
                </c:pt>
                <c:pt idx="34">
                  <c:v>-7.3604257838773418E-3</c:v>
                </c:pt>
                <c:pt idx="35">
                  <c:v>-2.5963223762010212E-2</c:v>
                </c:pt>
                <c:pt idx="36">
                  <c:v>-1.4451118538174598E-2</c:v>
                </c:pt>
                <c:pt idx="37">
                  <c:v>-4.8717386613997875E-2</c:v>
                </c:pt>
                <c:pt idx="38">
                  <c:v>6.7018934844012617E-3</c:v>
                </c:pt>
                <c:pt idx="39">
                  <c:v>2.5282385840892256E-2</c:v>
                </c:pt>
                <c:pt idx="40">
                  <c:v>-7.8973350600052743E-4</c:v>
                </c:pt>
                <c:pt idx="41">
                  <c:v>-4.4528076688758376E-2</c:v>
                </c:pt>
                <c:pt idx="42">
                  <c:v>4.7332211106255691E-2</c:v>
                </c:pt>
                <c:pt idx="43">
                  <c:v>5.3204036063464667E-2</c:v>
                </c:pt>
                <c:pt idx="44">
                  <c:v>7.2277031214532635E-3</c:v>
                </c:pt>
                <c:pt idx="45">
                  <c:v>-2.4474015085370251E-2</c:v>
                </c:pt>
                <c:pt idx="46">
                  <c:v>7.6492355205702245E-2</c:v>
                </c:pt>
                <c:pt idx="47">
                  <c:v>3.6911634141398281E-2</c:v>
                </c:pt>
                <c:pt idx="48">
                  <c:v>2.5555449173096548E-2</c:v>
                </c:pt>
                <c:pt idx="49">
                  <c:v>2.4742280663515004E-3</c:v>
                </c:pt>
                <c:pt idx="50">
                  <c:v>2.833357449201902E-2</c:v>
                </c:pt>
                <c:pt idx="51">
                  <c:v>-2.979904462056561E-2</c:v>
                </c:pt>
                <c:pt idx="52">
                  <c:v>-5.3304050482941142E-3</c:v>
                </c:pt>
                <c:pt idx="53">
                  <c:v>3.9745115594557651E-2</c:v>
                </c:pt>
                <c:pt idx="54">
                  <c:v>5.4961725718581711E-2</c:v>
                </c:pt>
                <c:pt idx="55">
                  <c:v>1.6213200713722214E-2</c:v>
                </c:pt>
                <c:pt idx="56">
                  <c:v>-2.3835028174973068E-2</c:v>
                </c:pt>
                <c:pt idx="57">
                  <c:v>3.5579864600029155E-3</c:v>
                </c:pt>
                <c:pt idx="58">
                  <c:v>6.8321457675771108E-3</c:v>
                </c:pt>
                <c:pt idx="59">
                  <c:v>-1.2160729944239406E-2</c:v>
                </c:pt>
                <c:pt idx="60">
                  <c:v>1.4410449678254994E-2</c:v>
                </c:pt>
                <c:pt idx="61">
                  <c:v>-3.6617363238223309E-2</c:v>
                </c:pt>
                <c:pt idx="62">
                  <c:v>3.3676364848380792E-3</c:v>
                </c:pt>
                <c:pt idx="63">
                  <c:v>2.7228042438734713E-2</c:v>
                </c:pt>
                <c:pt idx="64">
                  <c:v>-2.319513942233386E-3</c:v>
                </c:pt>
                <c:pt idx="65">
                  <c:v>9.7491293923416336E-3</c:v>
                </c:pt>
                <c:pt idx="66">
                  <c:v>-3.3112613036560315E-3</c:v>
                </c:pt>
                <c:pt idx="67">
                  <c:v>5.4648874052540741E-3</c:v>
                </c:pt>
                <c:pt idx="68">
                  <c:v>-2.6522898948902019E-2</c:v>
                </c:pt>
                <c:pt idx="69">
                  <c:v>6.7273180607424835E-2</c:v>
                </c:pt>
                <c:pt idx="70">
                  <c:v>1.1159531140159709E-2</c:v>
                </c:pt>
                <c:pt idx="71">
                  <c:v>3.1629546336090913E-2</c:v>
                </c:pt>
                <c:pt idx="72">
                  <c:v>3.0153038170687457E-2</c:v>
                </c:pt>
                <c:pt idx="73">
                  <c:v>-4.1509799760933996E-2</c:v>
                </c:pt>
                <c:pt idx="74">
                  <c:v>2.3123990086664367E-2</c:v>
                </c:pt>
                <c:pt idx="75">
                  <c:v>-1.3605652055778709E-2</c:v>
                </c:pt>
                <c:pt idx="76">
                  <c:v>1.1451929322611933E-2</c:v>
                </c:pt>
                <c:pt idx="77">
                  <c:v>5.2415952276730973E-3</c:v>
                </c:pt>
                <c:pt idx="78">
                  <c:v>-4.4192839233540823E-2</c:v>
                </c:pt>
                <c:pt idx="79">
                  <c:v>5.9556780835624393E-2</c:v>
                </c:pt>
                <c:pt idx="80">
                  <c:v>-9.6830574853678138E-3</c:v>
                </c:pt>
                <c:pt idx="81">
                  <c:v>6.6452715887930142E-2</c:v>
                </c:pt>
                <c:pt idx="82">
                  <c:v>-6.0045214181915982E-3</c:v>
                </c:pt>
                <c:pt idx="83">
                  <c:v>1.2195273093818206E-2</c:v>
                </c:pt>
                <c:pt idx="84">
                  <c:v>-3.4509816210688313E-2</c:v>
                </c:pt>
                <c:pt idx="85">
                  <c:v>1.5584418424825499E-2</c:v>
                </c:pt>
                <c:pt idx="86">
                  <c:v>6.6015130574268388E-2</c:v>
                </c:pt>
                <c:pt idx="87">
                  <c:v>-2.9033565733355533E-2</c:v>
                </c:pt>
                <c:pt idx="88">
                  <c:v>-4.8934018014174151E-2</c:v>
                </c:pt>
                <c:pt idx="89">
                  <c:v>-6.0424786265687625E-5</c:v>
                </c:pt>
                <c:pt idx="90">
                  <c:v>1.2084592159701689E-4</c:v>
                </c:pt>
                <c:pt idx="91">
                  <c:v>-6.7291333303695113E-3</c:v>
                </c:pt>
                <c:pt idx="92">
                  <c:v>-4.2877024356391881E-2</c:v>
                </c:pt>
                <c:pt idx="93">
                  <c:v>2.0696535100776455E-2</c:v>
                </c:pt>
                <c:pt idx="94">
                  <c:v>-2.9109110030049078E-2</c:v>
                </c:pt>
                <c:pt idx="95">
                  <c:v>1.0520187908801302E-2</c:v>
                </c:pt>
                <c:pt idx="96">
                  <c:v>6.7052278058137904E-2</c:v>
                </c:pt>
                <c:pt idx="97">
                  <c:v>3.4548834675782604E-2</c:v>
                </c:pt>
                <c:pt idx="98">
                  <c:v>3.6253816143170577E-3</c:v>
                </c:pt>
                <c:pt idx="99">
                  <c:v>1.139442612796833E-2</c:v>
                </c:pt>
                <c:pt idx="100">
                  <c:v>-4.9589915400578138E-2</c:v>
                </c:pt>
                <c:pt idx="101">
                  <c:v>-2.2402144995791396E-2</c:v>
                </c:pt>
                <c:pt idx="102">
                  <c:v>-4.5635542323461932E-2</c:v>
                </c:pt>
                <c:pt idx="103">
                  <c:v>-5.8283562197908506E-2</c:v>
                </c:pt>
                <c:pt idx="104">
                  <c:v>1.7289479779171415E-2</c:v>
                </c:pt>
                <c:pt idx="105">
                  <c:v>1.028694907975825E-2</c:v>
                </c:pt>
                <c:pt idx="106">
                  <c:v>4.4138146711845593E-2</c:v>
                </c:pt>
                <c:pt idx="107">
                  <c:v>5.8953157038768307E-2</c:v>
                </c:pt>
                <c:pt idx="108">
                  <c:v>4.3276729057820278E-3</c:v>
                </c:pt>
                <c:pt idx="109">
                  <c:v>2.0153353847960583E-2</c:v>
                </c:pt>
                <c:pt idx="110">
                  <c:v>2.5842156583848929E-2</c:v>
                </c:pt>
                <c:pt idx="111">
                  <c:v>1.3576193070049527E-2</c:v>
                </c:pt>
                <c:pt idx="112">
                  <c:v>1.2068878733676451E-2</c:v>
                </c:pt>
                <c:pt idx="113">
                  <c:v>1.5268287210081411E-2</c:v>
                </c:pt>
                <c:pt idx="114">
                  <c:v>-6.3779116012377228E-3</c:v>
                </c:pt>
                <c:pt idx="115">
                  <c:v>2.5167170139379347E-2</c:v>
                </c:pt>
                <c:pt idx="116">
                  <c:v>9.469914751070254E-3</c:v>
                </c:pt>
                <c:pt idx="117">
                  <c:v>1.1878083540431576E-2</c:v>
                </c:pt>
                <c:pt idx="118">
                  <c:v>-1.8025908550513114E-2</c:v>
                </c:pt>
                <c:pt idx="119">
                  <c:v>1.5834992330076268E-2</c:v>
                </c:pt>
                <c:pt idx="120">
                  <c:v>-1.1543029281674812E-2</c:v>
                </c:pt>
                <c:pt idx="121">
                  <c:v>1.0360502681430503E-2</c:v>
                </c:pt>
                <c:pt idx="122">
                  <c:v>-2.8923039469250476E-2</c:v>
                </c:pt>
                <c:pt idx="123">
                  <c:v>-2.7577494364552E-3</c:v>
                </c:pt>
                <c:pt idx="124">
                  <c:v>2.5212546434708723E-2</c:v>
                </c:pt>
                <c:pt idx="125">
                  <c:v>-2.272571405413918E-2</c:v>
                </c:pt>
                <c:pt idx="126">
                  <c:v>1.6837223836230465E-2</c:v>
                </c:pt>
                <c:pt idx="127">
                  <c:v>5.7799613398280346E-2</c:v>
                </c:pt>
                <c:pt idx="128">
                  <c:v>-3.5688082383160094E-3</c:v>
                </c:pt>
                <c:pt idx="129">
                  <c:v>1.9575802125861606E-2</c:v>
                </c:pt>
                <c:pt idx="130">
                  <c:v>1.8592833076615925E-2</c:v>
                </c:pt>
                <c:pt idx="131">
                  <c:v>4.0932109914822455E-2</c:v>
                </c:pt>
                <c:pt idx="132">
                  <c:v>-2.8419625452167779E-2</c:v>
                </c:pt>
                <c:pt idx="133">
                  <c:v>6.5310383424709101E-2</c:v>
                </c:pt>
                <c:pt idx="134">
                  <c:v>3.8573691985798665E-2</c:v>
                </c:pt>
                <c:pt idx="135">
                  <c:v>-1.6313101316179971E-2</c:v>
                </c:pt>
                <c:pt idx="136">
                  <c:v>5.8436981489109214E-3</c:v>
                </c:pt>
                <c:pt idx="137">
                  <c:v>-6.9552282948659575E-2</c:v>
                </c:pt>
                <c:pt idx="138">
                  <c:v>2.2581293375885568E-2</c:v>
                </c:pt>
                <c:pt idx="139">
                  <c:v>-3.2704584725580833E-2</c:v>
                </c:pt>
                <c:pt idx="140">
                  <c:v>1.2501877408061296E-2</c:v>
                </c:pt>
                <c:pt idx="141">
                  <c:v>5.0765553789119282E-2</c:v>
                </c:pt>
                <c:pt idx="142">
                  <c:v>4.2900071563173089E-2</c:v>
                </c:pt>
                <c:pt idx="143">
                  <c:v>1.6543886758217469E-2</c:v>
                </c:pt>
                <c:pt idx="144">
                  <c:v>3.088965519195918E-2</c:v>
                </c:pt>
                <c:pt idx="145">
                  <c:v>-5.9066782764183041E-2</c:v>
                </c:pt>
                <c:pt idx="146">
                  <c:v>-9.9503308531679793E-3</c:v>
                </c:pt>
                <c:pt idx="147">
                  <c:v>0</c:v>
                </c:pt>
                <c:pt idx="148">
                  <c:v>-3.4215080444514039E-2</c:v>
                </c:pt>
                <c:pt idx="149">
                  <c:v>-1.5357207685957053E-2</c:v>
                </c:pt>
                <c:pt idx="150">
                  <c:v>2.3928086559248857E-2</c:v>
                </c:pt>
                <c:pt idx="151">
                  <c:v>1.6511718007949636E-2</c:v>
                </c:pt>
                <c:pt idx="152">
                  <c:v>3.9176604911649274E-2</c:v>
                </c:pt>
                <c:pt idx="153">
                  <c:v>1.3755254551498786E-2</c:v>
                </c:pt>
                <c:pt idx="154">
                  <c:v>2.2070395399242521E-2</c:v>
                </c:pt>
                <c:pt idx="155">
                  <c:v>-3.2548907214881823E-2</c:v>
                </c:pt>
                <c:pt idx="156">
                  <c:v>1.8100041643617937E-2</c:v>
                </c:pt>
                <c:pt idx="157">
                  <c:v>-4.9531668242757024E-2</c:v>
                </c:pt>
                <c:pt idx="158">
                  <c:v>8.8855133572084532E-3</c:v>
                </c:pt>
                <c:pt idx="159">
                  <c:v>-3.9792305052238935E-2</c:v>
                </c:pt>
                <c:pt idx="160">
                  <c:v>7.5997063116447952E-2</c:v>
                </c:pt>
                <c:pt idx="161">
                  <c:v>4.9813705712219172E-2</c:v>
                </c:pt>
                <c:pt idx="162">
                  <c:v>2.4536252649469736E-2</c:v>
                </c:pt>
                <c:pt idx="163">
                  <c:v>-4.2865606771374618E-2</c:v>
                </c:pt>
                <c:pt idx="164">
                  <c:v>-1.5351178655761022E-2</c:v>
                </c:pt>
                <c:pt idx="165">
                  <c:v>6.2118468098199445E-2</c:v>
                </c:pt>
                <c:pt idx="166">
                  <c:v>1.6222835506887384E-2</c:v>
                </c:pt>
                <c:pt idx="167">
                  <c:v>1.7772169745797668E-2</c:v>
                </c:pt>
                <c:pt idx="168">
                  <c:v>-9.8850915881404152E-3</c:v>
                </c:pt>
                <c:pt idx="169">
                  <c:v>-1.6867253965241635E-2</c:v>
                </c:pt>
                <c:pt idx="170">
                  <c:v>5.1926802368212205E-3</c:v>
                </c:pt>
                <c:pt idx="171">
                  <c:v>-5.3073464203364125E-2</c:v>
                </c:pt>
                <c:pt idx="172">
                  <c:v>1.0007616074426413E-2</c:v>
                </c:pt>
                <c:pt idx="173">
                  <c:v>-2.6267135636687707E-3</c:v>
                </c:pt>
                <c:pt idx="174">
                  <c:v>2.4862793047520322E-2</c:v>
                </c:pt>
                <c:pt idx="175">
                  <c:v>2.9966913963089838E-2</c:v>
                </c:pt>
                <c:pt idx="176">
                  <c:v>1.6935044630998482E-2</c:v>
                </c:pt>
                <c:pt idx="177">
                  <c:v>2.0033825133197732E-2</c:v>
                </c:pt>
                <c:pt idx="178">
                  <c:v>-2.7467043554678182E-2</c:v>
                </c:pt>
                <c:pt idx="179">
                  <c:v>-1.1614976549214102E-2</c:v>
                </c:pt>
                <c:pt idx="180">
                  <c:v>-1.330933136878038E-2</c:v>
                </c:pt>
                <c:pt idx="181">
                  <c:v>6.2653499107203281E-3</c:v>
                </c:pt>
                <c:pt idx="182">
                  <c:v>-1.2619232479690485E-2</c:v>
                </c:pt>
                <c:pt idx="183">
                  <c:v>-1.9631908145795289E-3</c:v>
                </c:pt>
                <c:pt idx="184">
                  <c:v>2.018305593307863E-2</c:v>
                </c:pt>
                <c:pt idx="185">
                  <c:v>3.1841977546027009E-2</c:v>
                </c:pt>
                <c:pt idx="186">
                  <c:v>5.9213529962911494E-2</c:v>
                </c:pt>
                <c:pt idx="187">
                  <c:v>5.1403178459964852E-2</c:v>
                </c:pt>
                <c:pt idx="188">
                  <c:v>-2.9233176766405865E-2</c:v>
                </c:pt>
                <c:pt idx="189">
                  <c:v>-4.1341619327008791E-2</c:v>
                </c:pt>
                <c:pt idx="190">
                  <c:v>4.0997622075594681E-2</c:v>
                </c:pt>
                <c:pt idx="191">
                  <c:v>-2.402622535174723E-2</c:v>
                </c:pt>
                <c:pt idx="192">
                  <c:v>-2.6435211855928802E-4</c:v>
                </c:pt>
                <c:pt idx="193">
                  <c:v>3.2556680172751887E-2</c:v>
                </c:pt>
                <c:pt idx="194">
                  <c:v>-5.1743791816399893E-3</c:v>
                </c:pt>
                <c:pt idx="195">
                  <c:v>6.2489175191496771E-2</c:v>
                </c:pt>
                <c:pt idx="196">
                  <c:v>-3.2716777641532812E-3</c:v>
                </c:pt>
                <c:pt idx="197">
                  <c:v>1.778267807485566E-2</c:v>
                </c:pt>
                <c:pt idx="198">
                  <c:v>-2.4217084276669135E-2</c:v>
                </c:pt>
                <c:pt idx="199">
                  <c:v>-1.7750056331916422E-2</c:v>
                </c:pt>
                <c:pt idx="200">
                  <c:v>-9.9267107756716207E-3</c:v>
                </c:pt>
                <c:pt idx="201">
                  <c:v>-4.3165155420256396E-2</c:v>
                </c:pt>
                <c:pt idx="202">
                  <c:v>-6.3423033746905038E-4</c:v>
                </c:pt>
                <c:pt idx="203">
                  <c:v>-2.579781366524378E-2</c:v>
                </c:pt>
                <c:pt idx="204">
                  <c:v>2.0481673285480565E-2</c:v>
                </c:pt>
                <c:pt idx="205">
                  <c:v>2.1186278122833496E-2</c:v>
                </c:pt>
                <c:pt idx="206">
                  <c:v>2.1270825347133863E-2</c:v>
                </c:pt>
                <c:pt idx="207">
                  <c:v>-4.3010818993905854E-3</c:v>
                </c:pt>
                <c:pt idx="208">
                  <c:v>-1.7172468508600502E-2</c:v>
                </c:pt>
                <c:pt idx="209">
                  <c:v>-2.3469944436241629E-2</c:v>
                </c:pt>
                <c:pt idx="210">
                  <c:v>3.3331268786449007E-2</c:v>
                </c:pt>
                <c:pt idx="211">
                  <c:v>2.2496977638133322E-2</c:v>
                </c:pt>
                <c:pt idx="212">
                  <c:v>1.871571819594112E-2</c:v>
                </c:pt>
                <c:pt idx="213">
                  <c:v>-1.5113637810048184E-2</c:v>
                </c:pt>
                <c:pt idx="214">
                  <c:v>1.5821720393728457E-2</c:v>
                </c:pt>
                <c:pt idx="215">
                  <c:v>-7.0808258368028668E-4</c:v>
                </c:pt>
                <c:pt idx="216">
                  <c:v>-1.7581101416396221E-2</c:v>
                </c:pt>
                <c:pt idx="217">
                  <c:v>2.5486841923837055E-2</c:v>
                </c:pt>
                <c:pt idx="218">
                  <c:v>1.440591261716662E-2</c:v>
                </c:pt>
                <c:pt idx="219">
                  <c:v>1.2432202837178103E-2</c:v>
                </c:pt>
                <c:pt idx="220">
                  <c:v>1.6555334036074128E-2</c:v>
                </c:pt>
                <c:pt idx="221">
                  <c:v>1.1326093157551809E-2</c:v>
                </c:pt>
                <c:pt idx="222">
                  <c:v>8.2922488972549599E-3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58-4660-8A2B-EECD2C808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8418799"/>
        <c:axId val="1548428367"/>
      </c:lineChart>
      <c:catAx>
        <c:axId val="15484187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428367"/>
        <c:crosses val="autoZero"/>
        <c:auto val="1"/>
        <c:lblAlgn val="ctr"/>
        <c:lblOffset val="100"/>
        <c:noMultiLvlLbl val="0"/>
      </c:catAx>
      <c:valAx>
        <c:axId val="154842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41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'[1]10'!$C$1</c:f>
              <c:strCache>
                <c:ptCount val="1"/>
                <c:pt idx="0">
                  <c:v>ЛД Росбанк ао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'[1]10'!$A$2:$A$224</c:f>
              <c:numCache>
                <c:formatCode>General</c:formatCode>
                <c:ptCount val="223"/>
                <c:pt idx="0">
                  <c:v>42016</c:v>
                </c:pt>
                <c:pt idx="1">
                  <c:v>42023</c:v>
                </c:pt>
                <c:pt idx="2">
                  <c:v>42037</c:v>
                </c:pt>
                <c:pt idx="3">
                  <c:v>42058</c:v>
                </c:pt>
                <c:pt idx="4">
                  <c:v>42065</c:v>
                </c:pt>
                <c:pt idx="5">
                  <c:v>42093</c:v>
                </c:pt>
                <c:pt idx="6">
                  <c:v>42107</c:v>
                </c:pt>
                <c:pt idx="7">
                  <c:v>42114</c:v>
                </c:pt>
                <c:pt idx="8">
                  <c:v>42121</c:v>
                </c:pt>
                <c:pt idx="9">
                  <c:v>42128</c:v>
                </c:pt>
                <c:pt idx="10">
                  <c:v>42135</c:v>
                </c:pt>
                <c:pt idx="11">
                  <c:v>42142</c:v>
                </c:pt>
                <c:pt idx="12">
                  <c:v>42149</c:v>
                </c:pt>
                <c:pt idx="13">
                  <c:v>42156</c:v>
                </c:pt>
                <c:pt idx="14">
                  <c:v>42163</c:v>
                </c:pt>
                <c:pt idx="15">
                  <c:v>42170</c:v>
                </c:pt>
                <c:pt idx="16">
                  <c:v>42177</c:v>
                </c:pt>
                <c:pt idx="17">
                  <c:v>42184</c:v>
                </c:pt>
                <c:pt idx="18">
                  <c:v>42191</c:v>
                </c:pt>
                <c:pt idx="19">
                  <c:v>42198</c:v>
                </c:pt>
                <c:pt idx="20">
                  <c:v>42205</c:v>
                </c:pt>
                <c:pt idx="21">
                  <c:v>42212</c:v>
                </c:pt>
                <c:pt idx="22">
                  <c:v>42219</c:v>
                </c:pt>
                <c:pt idx="23">
                  <c:v>42226</c:v>
                </c:pt>
                <c:pt idx="24">
                  <c:v>42233</c:v>
                </c:pt>
                <c:pt idx="25">
                  <c:v>42247</c:v>
                </c:pt>
                <c:pt idx="26">
                  <c:v>42254</c:v>
                </c:pt>
                <c:pt idx="27">
                  <c:v>42261</c:v>
                </c:pt>
                <c:pt idx="28">
                  <c:v>42268</c:v>
                </c:pt>
                <c:pt idx="29">
                  <c:v>42275</c:v>
                </c:pt>
                <c:pt idx="30">
                  <c:v>42289</c:v>
                </c:pt>
                <c:pt idx="31">
                  <c:v>42296</c:v>
                </c:pt>
                <c:pt idx="32">
                  <c:v>42303</c:v>
                </c:pt>
                <c:pt idx="33">
                  <c:v>42310</c:v>
                </c:pt>
                <c:pt idx="34">
                  <c:v>42317</c:v>
                </c:pt>
                <c:pt idx="35">
                  <c:v>42331</c:v>
                </c:pt>
                <c:pt idx="36">
                  <c:v>42338</c:v>
                </c:pt>
                <c:pt idx="37">
                  <c:v>42345</c:v>
                </c:pt>
                <c:pt idx="38">
                  <c:v>42352</c:v>
                </c:pt>
                <c:pt idx="39">
                  <c:v>42359</c:v>
                </c:pt>
                <c:pt idx="40">
                  <c:v>42366</c:v>
                </c:pt>
                <c:pt idx="41">
                  <c:v>42373</c:v>
                </c:pt>
                <c:pt idx="42">
                  <c:v>42387</c:v>
                </c:pt>
                <c:pt idx="43">
                  <c:v>42394</c:v>
                </c:pt>
                <c:pt idx="44">
                  <c:v>42401</c:v>
                </c:pt>
                <c:pt idx="45">
                  <c:v>42408</c:v>
                </c:pt>
                <c:pt idx="46">
                  <c:v>42415</c:v>
                </c:pt>
                <c:pt idx="47">
                  <c:v>42422</c:v>
                </c:pt>
                <c:pt idx="48">
                  <c:v>42429</c:v>
                </c:pt>
                <c:pt idx="49">
                  <c:v>42436</c:v>
                </c:pt>
                <c:pt idx="50">
                  <c:v>42443</c:v>
                </c:pt>
                <c:pt idx="51">
                  <c:v>42450</c:v>
                </c:pt>
                <c:pt idx="52">
                  <c:v>42457</c:v>
                </c:pt>
                <c:pt idx="53">
                  <c:v>42464</c:v>
                </c:pt>
                <c:pt idx="54">
                  <c:v>42471</c:v>
                </c:pt>
                <c:pt idx="55">
                  <c:v>42478</c:v>
                </c:pt>
                <c:pt idx="56">
                  <c:v>42492</c:v>
                </c:pt>
                <c:pt idx="57">
                  <c:v>42499</c:v>
                </c:pt>
                <c:pt idx="58">
                  <c:v>42506</c:v>
                </c:pt>
                <c:pt idx="59">
                  <c:v>42520</c:v>
                </c:pt>
                <c:pt idx="60">
                  <c:v>42527</c:v>
                </c:pt>
                <c:pt idx="61">
                  <c:v>42534</c:v>
                </c:pt>
                <c:pt idx="62">
                  <c:v>42548</c:v>
                </c:pt>
                <c:pt idx="63">
                  <c:v>42562</c:v>
                </c:pt>
                <c:pt idx="64">
                  <c:v>42569</c:v>
                </c:pt>
                <c:pt idx="65">
                  <c:v>42576</c:v>
                </c:pt>
                <c:pt idx="66">
                  <c:v>42583</c:v>
                </c:pt>
                <c:pt idx="67">
                  <c:v>42590</c:v>
                </c:pt>
                <c:pt idx="68">
                  <c:v>42597</c:v>
                </c:pt>
                <c:pt idx="69">
                  <c:v>42604</c:v>
                </c:pt>
                <c:pt idx="70">
                  <c:v>42611</c:v>
                </c:pt>
                <c:pt idx="71">
                  <c:v>42618</c:v>
                </c:pt>
                <c:pt idx="72">
                  <c:v>42632</c:v>
                </c:pt>
                <c:pt idx="73">
                  <c:v>42639</c:v>
                </c:pt>
                <c:pt idx="74">
                  <c:v>42646</c:v>
                </c:pt>
                <c:pt idx="75">
                  <c:v>42653</c:v>
                </c:pt>
                <c:pt idx="76">
                  <c:v>42660</c:v>
                </c:pt>
                <c:pt idx="77">
                  <c:v>42667</c:v>
                </c:pt>
                <c:pt idx="78">
                  <c:v>42674</c:v>
                </c:pt>
                <c:pt idx="79">
                  <c:v>42681</c:v>
                </c:pt>
                <c:pt idx="80">
                  <c:v>42688</c:v>
                </c:pt>
                <c:pt idx="81">
                  <c:v>42695</c:v>
                </c:pt>
                <c:pt idx="82">
                  <c:v>42702</c:v>
                </c:pt>
                <c:pt idx="83">
                  <c:v>42730</c:v>
                </c:pt>
                <c:pt idx="84">
                  <c:v>42744</c:v>
                </c:pt>
                <c:pt idx="85">
                  <c:v>42751</c:v>
                </c:pt>
                <c:pt idx="86">
                  <c:v>42758</c:v>
                </c:pt>
                <c:pt idx="87">
                  <c:v>42765</c:v>
                </c:pt>
                <c:pt idx="88">
                  <c:v>42772</c:v>
                </c:pt>
                <c:pt idx="89">
                  <c:v>42779</c:v>
                </c:pt>
                <c:pt idx="90">
                  <c:v>42786</c:v>
                </c:pt>
                <c:pt idx="91">
                  <c:v>42793</c:v>
                </c:pt>
                <c:pt idx="92">
                  <c:v>42800</c:v>
                </c:pt>
                <c:pt idx="93">
                  <c:v>42814</c:v>
                </c:pt>
                <c:pt idx="94">
                  <c:v>42821</c:v>
                </c:pt>
                <c:pt idx="95">
                  <c:v>42828</c:v>
                </c:pt>
                <c:pt idx="96">
                  <c:v>42842</c:v>
                </c:pt>
                <c:pt idx="97">
                  <c:v>42849</c:v>
                </c:pt>
                <c:pt idx="98">
                  <c:v>42856</c:v>
                </c:pt>
                <c:pt idx="99">
                  <c:v>42863</c:v>
                </c:pt>
                <c:pt idx="100">
                  <c:v>42877</c:v>
                </c:pt>
                <c:pt idx="101">
                  <c:v>42884</c:v>
                </c:pt>
                <c:pt idx="102">
                  <c:v>42891</c:v>
                </c:pt>
                <c:pt idx="103">
                  <c:v>42898</c:v>
                </c:pt>
                <c:pt idx="104">
                  <c:v>42905</c:v>
                </c:pt>
                <c:pt idx="105">
                  <c:v>42912</c:v>
                </c:pt>
                <c:pt idx="106">
                  <c:v>42919</c:v>
                </c:pt>
                <c:pt idx="107">
                  <c:v>42926</c:v>
                </c:pt>
                <c:pt idx="108">
                  <c:v>42933</c:v>
                </c:pt>
                <c:pt idx="109">
                  <c:v>42940</c:v>
                </c:pt>
                <c:pt idx="110">
                  <c:v>42947</c:v>
                </c:pt>
                <c:pt idx="111">
                  <c:v>42954</c:v>
                </c:pt>
                <c:pt idx="112">
                  <c:v>42982</c:v>
                </c:pt>
                <c:pt idx="113">
                  <c:v>42989</c:v>
                </c:pt>
                <c:pt idx="114">
                  <c:v>42996</c:v>
                </c:pt>
                <c:pt idx="115">
                  <c:v>43003</c:v>
                </c:pt>
                <c:pt idx="116">
                  <c:v>43010</c:v>
                </c:pt>
                <c:pt idx="117">
                  <c:v>43017</c:v>
                </c:pt>
                <c:pt idx="118">
                  <c:v>43024</c:v>
                </c:pt>
                <c:pt idx="119">
                  <c:v>43031</c:v>
                </c:pt>
                <c:pt idx="120">
                  <c:v>43038</c:v>
                </c:pt>
                <c:pt idx="121">
                  <c:v>43059</c:v>
                </c:pt>
                <c:pt idx="122">
                  <c:v>43066</c:v>
                </c:pt>
                <c:pt idx="123">
                  <c:v>43073</c:v>
                </c:pt>
                <c:pt idx="124">
                  <c:v>43080</c:v>
                </c:pt>
                <c:pt idx="125">
                  <c:v>43087</c:v>
                </c:pt>
                <c:pt idx="126">
                  <c:v>43094</c:v>
                </c:pt>
                <c:pt idx="127">
                  <c:v>43101</c:v>
                </c:pt>
                <c:pt idx="128">
                  <c:v>43108</c:v>
                </c:pt>
                <c:pt idx="129">
                  <c:v>43115</c:v>
                </c:pt>
                <c:pt idx="130">
                  <c:v>43122</c:v>
                </c:pt>
                <c:pt idx="131">
                  <c:v>43129</c:v>
                </c:pt>
                <c:pt idx="132">
                  <c:v>43136</c:v>
                </c:pt>
                <c:pt idx="133">
                  <c:v>43143</c:v>
                </c:pt>
                <c:pt idx="134">
                  <c:v>43150</c:v>
                </c:pt>
                <c:pt idx="135">
                  <c:v>43157</c:v>
                </c:pt>
                <c:pt idx="136">
                  <c:v>43164</c:v>
                </c:pt>
                <c:pt idx="137">
                  <c:v>43171</c:v>
                </c:pt>
                <c:pt idx="138">
                  <c:v>43178</c:v>
                </c:pt>
                <c:pt idx="139">
                  <c:v>43185</c:v>
                </c:pt>
                <c:pt idx="140">
                  <c:v>43192</c:v>
                </c:pt>
                <c:pt idx="141">
                  <c:v>43206</c:v>
                </c:pt>
                <c:pt idx="142">
                  <c:v>43213</c:v>
                </c:pt>
                <c:pt idx="143">
                  <c:v>43220</c:v>
                </c:pt>
                <c:pt idx="144">
                  <c:v>43227</c:v>
                </c:pt>
                <c:pt idx="145">
                  <c:v>43234</c:v>
                </c:pt>
                <c:pt idx="146">
                  <c:v>43241</c:v>
                </c:pt>
                <c:pt idx="147">
                  <c:v>43248</c:v>
                </c:pt>
                <c:pt idx="148">
                  <c:v>43255</c:v>
                </c:pt>
                <c:pt idx="149">
                  <c:v>43262</c:v>
                </c:pt>
                <c:pt idx="150">
                  <c:v>43269</c:v>
                </c:pt>
                <c:pt idx="151">
                  <c:v>43276</c:v>
                </c:pt>
                <c:pt idx="152">
                  <c:v>43283</c:v>
                </c:pt>
                <c:pt idx="153">
                  <c:v>43290</c:v>
                </c:pt>
                <c:pt idx="154">
                  <c:v>43304</c:v>
                </c:pt>
                <c:pt idx="155">
                  <c:v>43311</c:v>
                </c:pt>
                <c:pt idx="156">
                  <c:v>43325</c:v>
                </c:pt>
                <c:pt idx="157">
                  <c:v>43332</c:v>
                </c:pt>
                <c:pt idx="158">
                  <c:v>43339</c:v>
                </c:pt>
                <c:pt idx="159">
                  <c:v>43346</c:v>
                </c:pt>
                <c:pt idx="160">
                  <c:v>43353</c:v>
                </c:pt>
                <c:pt idx="161">
                  <c:v>43367</c:v>
                </c:pt>
                <c:pt idx="162">
                  <c:v>43381</c:v>
                </c:pt>
                <c:pt idx="163">
                  <c:v>43388</c:v>
                </c:pt>
                <c:pt idx="164">
                  <c:v>43395</c:v>
                </c:pt>
                <c:pt idx="165">
                  <c:v>43402</c:v>
                </c:pt>
                <c:pt idx="166">
                  <c:v>43409</c:v>
                </c:pt>
                <c:pt idx="167">
                  <c:v>43416</c:v>
                </c:pt>
                <c:pt idx="168">
                  <c:v>43423</c:v>
                </c:pt>
                <c:pt idx="169">
                  <c:v>43430</c:v>
                </c:pt>
                <c:pt idx="170">
                  <c:v>43437</c:v>
                </c:pt>
                <c:pt idx="171">
                  <c:v>43444</c:v>
                </c:pt>
                <c:pt idx="172">
                  <c:v>43451</c:v>
                </c:pt>
                <c:pt idx="173">
                  <c:v>43458</c:v>
                </c:pt>
                <c:pt idx="174">
                  <c:v>43465</c:v>
                </c:pt>
                <c:pt idx="175">
                  <c:v>43472</c:v>
                </c:pt>
                <c:pt idx="176">
                  <c:v>43486</c:v>
                </c:pt>
                <c:pt idx="177">
                  <c:v>43493</c:v>
                </c:pt>
                <c:pt idx="178">
                  <c:v>43500</c:v>
                </c:pt>
                <c:pt idx="179">
                  <c:v>43507</c:v>
                </c:pt>
                <c:pt idx="180">
                  <c:v>43514</c:v>
                </c:pt>
                <c:pt idx="181">
                  <c:v>43521</c:v>
                </c:pt>
                <c:pt idx="182">
                  <c:v>43528</c:v>
                </c:pt>
                <c:pt idx="183">
                  <c:v>43535</c:v>
                </c:pt>
                <c:pt idx="184">
                  <c:v>43542</c:v>
                </c:pt>
                <c:pt idx="185">
                  <c:v>43549</c:v>
                </c:pt>
                <c:pt idx="186">
                  <c:v>43556</c:v>
                </c:pt>
                <c:pt idx="187">
                  <c:v>43563</c:v>
                </c:pt>
                <c:pt idx="188">
                  <c:v>43570</c:v>
                </c:pt>
                <c:pt idx="189">
                  <c:v>43577</c:v>
                </c:pt>
                <c:pt idx="190">
                  <c:v>43584</c:v>
                </c:pt>
                <c:pt idx="191">
                  <c:v>43591</c:v>
                </c:pt>
                <c:pt idx="192">
                  <c:v>43598</c:v>
                </c:pt>
                <c:pt idx="193">
                  <c:v>43605</c:v>
                </c:pt>
                <c:pt idx="194">
                  <c:v>43612</c:v>
                </c:pt>
                <c:pt idx="195">
                  <c:v>43619</c:v>
                </c:pt>
                <c:pt idx="196">
                  <c:v>43633</c:v>
                </c:pt>
                <c:pt idx="197">
                  <c:v>43647</c:v>
                </c:pt>
                <c:pt idx="198">
                  <c:v>43654</c:v>
                </c:pt>
                <c:pt idx="199">
                  <c:v>43661</c:v>
                </c:pt>
                <c:pt idx="200">
                  <c:v>43668</c:v>
                </c:pt>
                <c:pt idx="201">
                  <c:v>43675</c:v>
                </c:pt>
                <c:pt idx="202">
                  <c:v>43682</c:v>
                </c:pt>
                <c:pt idx="203">
                  <c:v>43689</c:v>
                </c:pt>
                <c:pt idx="204">
                  <c:v>43696</c:v>
                </c:pt>
                <c:pt idx="205">
                  <c:v>43703</c:v>
                </c:pt>
                <c:pt idx="206">
                  <c:v>43710</c:v>
                </c:pt>
                <c:pt idx="207">
                  <c:v>43724</c:v>
                </c:pt>
                <c:pt idx="208">
                  <c:v>43731</c:v>
                </c:pt>
                <c:pt idx="209">
                  <c:v>43738</c:v>
                </c:pt>
                <c:pt idx="210">
                  <c:v>43745</c:v>
                </c:pt>
                <c:pt idx="211">
                  <c:v>43752</c:v>
                </c:pt>
                <c:pt idx="212">
                  <c:v>43759</c:v>
                </c:pt>
                <c:pt idx="213">
                  <c:v>43766</c:v>
                </c:pt>
                <c:pt idx="214">
                  <c:v>43773</c:v>
                </c:pt>
                <c:pt idx="215">
                  <c:v>43780</c:v>
                </c:pt>
                <c:pt idx="216">
                  <c:v>43794</c:v>
                </c:pt>
                <c:pt idx="217">
                  <c:v>43808</c:v>
                </c:pt>
                <c:pt idx="218">
                  <c:v>43815</c:v>
                </c:pt>
                <c:pt idx="219">
                  <c:v>43836</c:v>
                </c:pt>
                <c:pt idx="220">
                  <c:v>43843</c:v>
                </c:pt>
                <c:pt idx="221">
                  <c:v>43850</c:v>
                </c:pt>
                <c:pt idx="222">
                  <c:v>43864</c:v>
                </c:pt>
              </c:numCache>
            </c:numRef>
          </c:cat>
          <c:val>
            <c:numRef>
              <c:f>'[1]10'!$C$2:$C$224</c:f>
              <c:numCache>
                <c:formatCode>General</c:formatCode>
                <c:ptCount val="223"/>
                <c:pt idx="0">
                  <c:v>3.4289073478632165E-2</c:v>
                </c:pt>
                <c:pt idx="1">
                  <c:v>6.7189502487447882E-3</c:v>
                </c:pt>
                <c:pt idx="2">
                  <c:v>-6.2047768868828696E-3</c:v>
                </c:pt>
                <c:pt idx="3">
                  <c:v>-1.8237587549780901E-2</c:v>
                </c:pt>
                <c:pt idx="4">
                  <c:v>-3.3267100982939057E-2</c:v>
                </c:pt>
                <c:pt idx="5">
                  <c:v>-6.0913893934018172E-3</c:v>
                </c:pt>
                <c:pt idx="6">
                  <c:v>-4.3017385083690816E-2</c:v>
                </c:pt>
                <c:pt idx="7">
                  <c:v>5.3488684950986222E-2</c:v>
                </c:pt>
                <c:pt idx="8">
                  <c:v>-2.1053409197832381E-2</c:v>
                </c:pt>
                <c:pt idx="9">
                  <c:v>-2.8049303809899555E-2</c:v>
                </c:pt>
                <c:pt idx="10">
                  <c:v>1.9502243231441101E-2</c:v>
                </c:pt>
                <c:pt idx="11">
                  <c:v>2.1436235432513691E-3</c:v>
                </c:pt>
                <c:pt idx="12">
                  <c:v>-2.6031838717946981E-2</c:v>
                </c:pt>
                <c:pt idx="13">
                  <c:v>-6.6152391187192048E-3</c:v>
                </c:pt>
                <c:pt idx="14">
                  <c:v>4.4150182091166933E-3</c:v>
                </c:pt>
                <c:pt idx="15">
                  <c:v>4.3956114730381293E-3</c:v>
                </c:pt>
                <c:pt idx="16">
                  <c:v>8.7336799687546315E-3</c:v>
                </c:pt>
                <c:pt idx="17">
                  <c:v>-2.197890671877523E-2</c:v>
                </c:pt>
                <c:pt idx="18">
                  <c:v>-1.7937700686667207E-2</c:v>
                </c:pt>
                <c:pt idx="19">
                  <c:v>5.0727523509658222E-2</c:v>
                </c:pt>
                <c:pt idx="20">
                  <c:v>-2.8355225755125009E-2</c:v>
                </c:pt>
                <c:pt idx="21">
                  <c:v>3.6920588614048074E-2</c:v>
                </c:pt>
                <c:pt idx="22">
                  <c:v>-2.1552558385734191E-2</c:v>
                </c:pt>
                <c:pt idx="23">
                  <c:v>2.17627942259567E-3</c:v>
                </c:pt>
                <c:pt idx="24">
                  <c:v>-6.5430985889359475E-3</c:v>
                </c:pt>
                <c:pt idx="25">
                  <c:v>1.092907053219023E-2</c:v>
                </c:pt>
                <c:pt idx="26">
                  <c:v>-1.3129291441792736E-2</c:v>
                </c:pt>
                <c:pt idx="27">
                  <c:v>-2.0022915875107704E-2</c:v>
                </c:pt>
                <c:pt idx="28">
                  <c:v>-2.2497197340154416E-3</c:v>
                </c:pt>
                <c:pt idx="29">
                  <c:v>6.7340321813441194E-3</c:v>
                </c:pt>
                <c:pt idx="30">
                  <c:v>3.3522692038643644E-2</c:v>
                </c:pt>
                <c:pt idx="31">
                  <c:v>-8.8300794482720369E-3</c:v>
                </c:pt>
                <c:pt idx="32">
                  <c:v>6.6298585386695818E-3</c:v>
                </c:pt>
                <c:pt idx="33">
                  <c:v>3.2505570404931308E-2</c:v>
                </c:pt>
                <c:pt idx="34">
                  <c:v>3.9712637406867833E-2</c:v>
                </c:pt>
                <c:pt idx="35">
                  <c:v>-4.1355185681913945E-2</c:v>
                </c:pt>
                <c:pt idx="36">
                  <c:v>-6.6889881507965401E-3</c:v>
                </c:pt>
                <c:pt idx="37">
                  <c:v>3.7325957612686346E-2</c:v>
                </c:pt>
                <c:pt idx="38">
                  <c:v>-1.7391742711869107E-2</c:v>
                </c:pt>
                <c:pt idx="39">
                  <c:v>8.7336799687546315E-3</c:v>
                </c:pt>
                <c:pt idx="40">
                  <c:v>-4.3573053689558126E-3</c:v>
                </c:pt>
                <c:pt idx="41">
                  <c:v>6.3446221738962263E-2</c:v>
                </c:pt>
                <c:pt idx="42">
                  <c:v>-3.2647077836666143E-2</c:v>
                </c:pt>
                <c:pt idx="43">
                  <c:v>2.8355225755125005E-2</c:v>
                </c:pt>
                <c:pt idx="44">
                  <c:v>-2.1528533611010897E-3</c:v>
                </c:pt>
                <c:pt idx="45">
                  <c:v>4.3010818993907017E-3</c:v>
                </c:pt>
                <c:pt idx="46">
                  <c:v>2.1436235432513691E-3</c:v>
                </c:pt>
                <c:pt idx="47">
                  <c:v>-8.602203582663415E-3</c:v>
                </c:pt>
                <c:pt idx="48">
                  <c:v>3.188367840522198E-2</c:v>
                </c:pt>
                <c:pt idx="49">
                  <c:v>2.0898649194592365E-3</c:v>
                </c:pt>
                <c:pt idx="50">
                  <c:v>0</c:v>
                </c:pt>
                <c:pt idx="51">
                  <c:v>-8.3857933762739589E-3</c:v>
                </c:pt>
                <c:pt idx="52">
                  <c:v>1.6701849617931353E-2</c:v>
                </c:pt>
                <c:pt idx="53">
                  <c:v>1.2345835822299362E-2</c:v>
                </c:pt>
                <c:pt idx="54">
                  <c:v>-2.2751756983416069E-2</c:v>
                </c:pt>
                <c:pt idx="55">
                  <c:v>-2.5425098365810056E-2</c:v>
                </c:pt>
                <c:pt idx="56">
                  <c:v>1.7021687569430524E-2</c:v>
                </c:pt>
                <c:pt idx="57">
                  <c:v>-2.3480267608842472E-2</c:v>
                </c:pt>
                <c:pt idx="58">
                  <c:v>1.2875714360045367E-2</c:v>
                </c:pt>
                <c:pt idx="59">
                  <c:v>-1.7021687569430524E-2</c:v>
                </c:pt>
                <c:pt idx="60">
                  <c:v>-2.8293508642611976E-2</c:v>
                </c:pt>
                <c:pt idx="61">
                  <c:v>-8.8692377407796601E-3</c:v>
                </c:pt>
                <c:pt idx="62">
                  <c:v>-3.2186686495901444E-2</c:v>
                </c:pt>
                <c:pt idx="63">
                  <c:v>-4.2181614036294675E-2</c:v>
                </c:pt>
                <c:pt idx="64">
                  <c:v>1.3513719166722855E-2</c:v>
                </c:pt>
                <c:pt idx="65">
                  <c:v>-1.1248712535870653E-2</c:v>
                </c:pt>
                <c:pt idx="66">
                  <c:v>3.7740327982846898E-2</c:v>
                </c:pt>
                <c:pt idx="67">
                  <c:v>2.1552558385734281E-2</c:v>
                </c:pt>
                <c:pt idx="68">
                  <c:v>0</c:v>
                </c:pt>
                <c:pt idx="69">
                  <c:v>-4.2735107773819378E-3</c:v>
                </c:pt>
                <c:pt idx="70">
                  <c:v>3.9879366231596325E-2</c:v>
                </c:pt>
                <c:pt idx="71">
                  <c:v>3.6367644170874791E-2</c:v>
                </c:pt>
                <c:pt idx="72">
                  <c:v>-2.0811662038246232E-3</c:v>
                </c:pt>
                <c:pt idx="73">
                  <c:v>3.4803922194692097E-2</c:v>
                </c:pt>
                <c:pt idx="74">
                  <c:v>6.0180723255629448E-3</c:v>
                </c:pt>
                <c:pt idx="75">
                  <c:v>-2.4292692569044587E-2</c:v>
                </c:pt>
                <c:pt idx="76">
                  <c:v>6.351340572232593E-2</c:v>
                </c:pt>
                <c:pt idx="77">
                  <c:v>9.5694510161506725E-3</c:v>
                </c:pt>
                <c:pt idx="78">
                  <c:v>2.6317308317373358E-2</c:v>
                </c:pt>
                <c:pt idx="79">
                  <c:v>-1.8570107472127711E-3</c:v>
                </c:pt>
                <c:pt idx="80">
                  <c:v>5.9530649494225936E-2</c:v>
                </c:pt>
                <c:pt idx="81">
                  <c:v>-8.795131452827289E-3</c:v>
                </c:pt>
                <c:pt idx="82">
                  <c:v>-2.6859269050268413E-2</c:v>
                </c:pt>
                <c:pt idx="83">
                  <c:v>3.2894766503987053E-3</c:v>
                </c:pt>
                <c:pt idx="84">
                  <c:v>5.6338177182560642E-3</c:v>
                </c:pt>
                <c:pt idx="85">
                  <c:v>-5.930877444029415E-2</c:v>
                </c:pt>
                <c:pt idx="86">
                  <c:v>1.1851990587014548E-2</c:v>
                </c:pt>
                <c:pt idx="87">
                  <c:v>2.1850832948108297E-2</c:v>
                </c:pt>
                <c:pt idx="88">
                  <c:v>-2.3324672566409004E-2</c:v>
                </c:pt>
                <c:pt idx="89">
                  <c:v>-6.8676865796219372E-2</c:v>
                </c:pt>
                <c:pt idx="90">
                  <c:v>2.6501940745506627E-2</c:v>
                </c:pt>
                <c:pt idx="91">
                  <c:v>-4.4032270150503282E-2</c:v>
                </c:pt>
                <c:pt idx="92">
                  <c:v>2.6964361638355201E-2</c:v>
                </c:pt>
                <c:pt idx="93">
                  <c:v>-7.6628727455691371E-3</c:v>
                </c:pt>
                <c:pt idx="94">
                  <c:v>-3.2841106189242332E-2</c:v>
                </c:pt>
                <c:pt idx="95">
                  <c:v>-3.3956374734273591E-2</c:v>
                </c:pt>
                <c:pt idx="96">
                  <c:v>-4.8790164169431945E-2</c:v>
                </c:pt>
                <c:pt idx="97">
                  <c:v>-1.914766941413408E-2</c:v>
                </c:pt>
                <c:pt idx="98">
                  <c:v>-1.5943650397136001E-2</c:v>
                </c:pt>
                <c:pt idx="99">
                  <c:v>-4.3802622658392888E-2</c:v>
                </c:pt>
                <c:pt idx="100">
                  <c:v>-2.8710105882431367E-2</c:v>
                </c:pt>
                <c:pt idx="101">
                  <c:v>0</c:v>
                </c:pt>
                <c:pt idx="102">
                  <c:v>3.8099846232270383E-2</c:v>
                </c:pt>
                <c:pt idx="103">
                  <c:v>-5.770831762064673E-2</c:v>
                </c:pt>
                <c:pt idx="104">
                  <c:v>3.8839833316263957E-2</c:v>
                </c:pt>
                <c:pt idx="105">
                  <c:v>-1.7291497110060994E-2</c:v>
                </c:pt>
                <c:pt idx="106">
                  <c:v>3.9891329027302025E-2</c:v>
                </c:pt>
                <c:pt idx="107">
                  <c:v>-3.9891329027301969E-2</c:v>
                </c:pt>
                <c:pt idx="108">
                  <c:v>5.7971176843259146E-3</c:v>
                </c:pt>
                <c:pt idx="109">
                  <c:v>-1.553429296218412E-2</c:v>
                </c:pt>
                <c:pt idx="110">
                  <c:v>4.4026248756490458E-2</c:v>
                </c:pt>
                <c:pt idx="111">
                  <c:v>-3.7523496185503527E-3</c:v>
                </c:pt>
                <c:pt idx="112">
                  <c:v>-1.5398080111121606E-2</c:v>
                </c:pt>
                <c:pt idx="113">
                  <c:v>-1.7256259674698364E-3</c:v>
                </c:pt>
                <c:pt idx="114">
                  <c:v>-3.5153004417896136E-2</c:v>
                </c:pt>
                <c:pt idx="115">
                  <c:v>3.6878630385365992E-2</c:v>
                </c:pt>
                <c:pt idx="116">
                  <c:v>-4.4059989794030543E-2</c:v>
                </c:pt>
                <c:pt idx="117">
                  <c:v>2.3153304974716821E-2</c:v>
                </c:pt>
                <c:pt idx="118">
                  <c:v>-1.5971945566052113E-2</c:v>
                </c:pt>
                <c:pt idx="119">
                  <c:v>3.5153004417896094E-2</c:v>
                </c:pt>
                <c:pt idx="120">
                  <c:v>5.1679701584425976E-3</c:v>
                </c:pt>
                <c:pt idx="121">
                  <c:v>-1.668249995993602E-2</c:v>
                </c:pt>
                <c:pt idx="122">
                  <c:v>-7.5047256540676927E-3</c:v>
                </c:pt>
                <c:pt idx="123">
                  <c:v>-7.5614727005764749E-3</c:v>
                </c:pt>
                <c:pt idx="124">
                  <c:v>3.7248253880618781E-2</c:v>
                </c:pt>
                <c:pt idx="125">
                  <c:v>2.527210310071511E-2</c:v>
                </c:pt>
                <c:pt idx="126">
                  <c:v>-2.7101929777791269E-2</c:v>
                </c:pt>
                <c:pt idx="127">
                  <c:v>-1.8331810816609605E-3</c:v>
                </c:pt>
                <c:pt idx="128">
                  <c:v>4.4850566165351713E-2</c:v>
                </c:pt>
                <c:pt idx="129">
                  <c:v>4.2925044717033844E-2</c:v>
                </c:pt>
                <c:pt idx="130">
                  <c:v>8.3682496705165792E-3</c:v>
                </c:pt>
                <c:pt idx="131">
                  <c:v>-5.1293294387550578E-2</c:v>
                </c:pt>
                <c:pt idx="132">
                  <c:v>-7.0422826254129232E-3</c:v>
                </c:pt>
                <c:pt idx="133">
                  <c:v>-7.0922283094917984E-3</c:v>
                </c:pt>
                <c:pt idx="134">
                  <c:v>2.6340416614408564E-2</c:v>
                </c:pt>
                <c:pt idx="135">
                  <c:v>-1.7346058122083075E-3</c:v>
                </c:pt>
                <c:pt idx="136">
                  <c:v>5.19481687710393E-3</c:v>
                </c:pt>
                <c:pt idx="137">
                  <c:v>-1.5666116744399352E-2</c:v>
                </c:pt>
                <c:pt idx="138">
                  <c:v>1.5666116744399456E-2</c:v>
                </c:pt>
                <c:pt idx="139">
                  <c:v>1.7256259674698574E-3</c:v>
                </c:pt>
                <c:pt idx="140">
                  <c:v>1.878791386563327E-2</c:v>
                </c:pt>
                <c:pt idx="141">
                  <c:v>8.6580627431145311E-3</c:v>
                </c:pt>
                <c:pt idx="142">
                  <c:v>6.8728792877620504E-3</c:v>
                </c:pt>
                <c:pt idx="143">
                  <c:v>1.0221554071538009E-2</c:v>
                </c:pt>
                <c:pt idx="144">
                  <c:v>0</c:v>
                </c:pt>
                <c:pt idx="145">
                  <c:v>1.3468217050866611E-2</c:v>
                </c:pt>
                <c:pt idx="146">
                  <c:v>1.6708441648177223E-3</c:v>
                </c:pt>
                <c:pt idx="147">
                  <c:v>-4.4375881400709832E-2</c:v>
                </c:pt>
                <c:pt idx="148">
                  <c:v>3.0930300691358773E-2</c:v>
                </c:pt>
                <c:pt idx="149">
                  <c:v>5.0633019565466345E-3</c:v>
                </c:pt>
                <c:pt idx="150">
                  <c:v>-2.3851215822179909E-2</c:v>
                </c:pt>
                <c:pt idx="151">
                  <c:v>-2.6202372394024072E-2</c:v>
                </c:pt>
                <c:pt idx="152">
                  <c:v>-8.8889474172460393E-3</c:v>
                </c:pt>
                <c:pt idx="153">
                  <c:v>0</c:v>
                </c:pt>
                <c:pt idx="154">
                  <c:v>1.7699577099400857E-2</c:v>
                </c:pt>
                <c:pt idx="155">
                  <c:v>-1.7699577099400975E-2</c:v>
                </c:pt>
                <c:pt idx="156">
                  <c:v>-3.2670782289548707E-2</c:v>
                </c:pt>
                <c:pt idx="157">
                  <c:v>-1.8622512098001798E-2</c:v>
                </c:pt>
                <c:pt idx="158">
                  <c:v>2.9631797606371149E-2</c:v>
                </c:pt>
                <c:pt idx="159">
                  <c:v>-1.8416726786231151E-2</c:v>
                </c:pt>
                <c:pt idx="160">
                  <c:v>-3.4029748586311373E-2</c:v>
                </c:pt>
                <c:pt idx="161">
                  <c:v>-3.0459207484708459E-2</c:v>
                </c:pt>
                <c:pt idx="162">
                  <c:v>-3.0459207484708459E-2</c:v>
                </c:pt>
                <c:pt idx="163">
                  <c:v>3.0459207484708439E-2</c:v>
                </c:pt>
                <c:pt idx="164">
                  <c:v>2.6317308317373358E-2</c:v>
                </c:pt>
                <c:pt idx="165">
                  <c:v>3.2414939241710229E-3</c:v>
                </c:pt>
                <c:pt idx="166">
                  <c:v>-9.7561749453645725E-3</c:v>
                </c:pt>
                <c:pt idx="167">
                  <c:v>2.5807883955872503E-2</c:v>
                </c:pt>
                <c:pt idx="168">
                  <c:v>3.1796529173798056E-3</c:v>
                </c:pt>
                <c:pt idx="169">
                  <c:v>-2.2472855852058628E-2</c:v>
                </c:pt>
                <c:pt idx="170">
                  <c:v>3.2414939241710229E-3</c:v>
                </c:pt>
                <c:pt idx="171">
                  <c:v>-4.6365920557925537E-2</c:v>
                </c:pt>
                <c:pt idx="172">
                  <c:v>-1.0221554071538139E-2</c:v>
                </c:pt>
                <c:pt idx="173">
                  <c:v>1.3605652055778678E-2</c:v>
                </c:pt>
                <c:pt idx="174">
                  <c:v>2.6668247082161273E-2</c:v>
                </c:pt>
                <c:pt idx="175">
                  <c:v>-6.6006840313520242E-3</c:v>
                </c:pt>
                <c:pt idx="176">
                  <c:v>5.2185753170570247E-2</c:v>
                </c:pt>
                <c:pt idx="177">
                  <c:v>1.3468217050866611E-2</c:v>
                </c:pt>
                <c:pt idx="178">
                  <c:v>0</c:v>
                </c:pt>
                <c:pt idx="179">
                  <c:v>0</c:v>
                </c:pt>
                <c:pt idx="180">
                  <c:v>-6.5653970221436778E-2</c:v>
                </c:pt>
                <c:pt idx="181">
                  <c:v>-7.168489478612516E-3</c:v>
                </c:pt>
                <c:pt idx="182">
                  <c:v>2.4868066578013524E-2</c:v>
                </c:pt>
                <c:pt idx="183">
                  <c:v>1.0471299867295437E-2</c:v>
                </c:pt>
                <c:pt idx="184">
                  <c:v>0</c:v>
                </c:pt>
                <c:pt idx="185">
                  <c:v>-3.47826437632492E-3</c:v>
                </c:pt>
                <c:pt idx="186">
                  <c:v>6.944472352810995E-3</c:v>
                </c:pt>
                <c:pt idx="187">
                  <c:v>-1.7452449951226166E-2</c:v>
                </c:pt>
                <c:pt idx="188">
                  <c:v>-1.4184634991956413E-2</c:v>
                </c:pt>
                <c:pt idx="189">
                  <c:v>0</c:v>
                </c:pt>
                <c:pt idx="190">
                  <c:v>-7.168489478612516E-3</c:v>
                </c:pt>
                <c:pt idx="191">
                  <c:v>-1.0850016024065818E-2</c:v>
                </c:pt>
                <c:pt idx="192">
                  <c:v>1.8018505502678212E-2</c:v>
                </c:pt>
                <c:pt idx="193">
                  <c:v>3.5650661644961446E-3</c:v>
                </c:pt>
                <c:pt idx="194">
                  <c:v>-3.5650661644962569E-3</c:v>
                </c:pt>
                <c:pt idx="195">
                  <c:v>2.4692612590371414E-2</c:v>
                </c:pt>
                <c:pt idx="196">
                  <c:v>0</c:v>
                </c:pt>
                <c:pt idx="197">
                  <c:v>1.0050335853501506E-2</c:v>
                </c:pt>
                <c:pt idx="198">
                  <c:v>2.9558802241544429E-2</c:v>
                </c:pt>
                <c:pt idx="199">
                  <c:v>-3.9609138095045827E-2</c:v>
                </c:pt>
                <c:pt idx="200">
                  <c:v>-6.7567824628797625E-3</c:v>
                </c:pt>
                <c:pt idx="201">
                  <c:v>1.3468217050866611E-2</c:v>
                </c:pt>
                <c:pt idx="202">
                  <c:v>-1.6863806052004805E-2</c:v>
                </c:pt>
                <c:pt idx="203">
                  <c:v>-3.4071583216141975E-3</c:v>
                </c:pt>
                <c:pt idx="204">
                  <c:v>1.3559529785632294E-2</c:v>
                </c:pt>
                <c:pt idx="205">
                  <c:v>6.7114345879867778E-3</c:v>
                </c:pt>
                <c:pt idx="206">
                  <c:v>6.6666913581892974E-3</c:v>
                </c:pt>
                <c:pt idx="207">
                  <c:v>0</c:v>
                </c:pt>
                <c:pt idx="208">
                  <c:v>2.6579637804712102E-2</c:v>
                </c:pt>
                <c:pt idx="209">
                  <c:v>-5.0430853626891967E-2</c:v>
                </c:pt>
                <c:pt idx="210">
                  <c:v>4.0546094394350009E-2</c:v>
                </c:pt>
                <c:pt idx="211">
                  <c:v>-1.3333530869465144E-2</c:v>
                </c:pt>
                <c:pt idx="212">
                  <c:v>-1.6920877488337177E-2</c:v>
                </c:pt>
                <c:pt idx="213">
                  <c:v>3.4071583216141346E-3</c:v>
                </c:pt>
                <c:pt idx="214">
                  <c:v>2.0202707317519469E-2</c:v>
                </c:pt>
                <c:pt idx="215">
                  <c:v>-3.3389012655147096E-3</c:v>
                </c:pt>
                <c:pt idx="216">
                  <c:v>-1.0118130165584667E-2</c:v>
                </c:pt>
                <c:pt idx="217">
                  <c:v>-2.3167059281534303E-2</c:v>
                </c:pt>
                <c:pt idx="218">
                  <c:v>2.8243212313395154E-2</c:v>
                </c:pt>
                <c:pt idx="219">
                  <c:v>-1.7926216268151895E-2</c:v>
                </c:pt>
                <c:pt idx="220">
                  <c:v>-2.3530497410194272E-2</c:v>
                </c:pt>
                <c:pt idx="221">
                  <c:v>-5.1571807131308781E-2</c:v>
                </c:pt>
                <c:pt idx="222">
                  <c:v>2.1918685707646275E-2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55-40B0-8E48-C422DEFBF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787503"/>
        <c:axId val="1422784175"/>
      </c:lineChart>
      <c:catAx>
        <c:axId val="14227875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2784175"/>
        <c:crosses val="autoZero"/>
        <c:auto val="1"/>
        <c:lblAlgn val="ctr"/>
        <c:lblOffset val="100"/>
        <c:noMultiLvlLbl val="0"/>
      </c:catAx>
      <c:valAx>
        <c:axId val="142278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278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'[1]10'!$D$1</c:f>
              <c:strCache>
                <c:ptCount val="1"/>
                <c:pt idx="0">
                  <c:v>ЛД МОЭСК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'[1]10'!$A$2:$A$224</c:f>
              <c:numCache>
                <c:formatCode>General</c:formatCode>
                <c:ptCount val="223"/>
                <c:pt idx="0">
                  <c:v>42016</c:v>
                </c:pt>
                <c:pt idx="1">
                  <c:v>42023</c:v>
                </c:pt>
                <c:pt idx="2">
                  <c:v>42037</c:v>
                </c:pt>
                <c:pt idx="3">
                  <c:v>42058</c:v>
                </c:pt>
                <c:pt idx="4">
                  <c:v>42065</c:v>
                </c:pt>
                <c:pt idx="5">
                  <c:v>42093</c:v>
                </c:pt>
                <c:pt idx="6">
                  <c:v>42107</c:v>
                </c:pt>
                <c:pt idx="7">
                  <c:v>42114</c:v>
                </c:pt>
                <c:pt idx="8">
                  <c:v>42121</c:v>
                </c:pt>
                <c:pt idx="9">
                  <c:v>42128</c:v>
                </c:pt>
                <c:pt idx="10">
                  <c:v>42135</c:v>
                </c:pt>
                <c:pt idx="11">
                  <c:v>42142</c:v>
                </c:pt>
                <c:pt idx="12">
                  <c:v>42149</c:v>
                </c:pt>
                <c:pt idx="13">
                  <c:v>42156</c:v>
                </c:pt>
                <c:pt idx="14">
                  <c:v>42163</c:v>
                </c:pt>
                <c:pt idx="15">
                  <c:v>42170</c:v>
                </c:pt>
                <c:pt idx="16">
                  <c:v>42177</c:v>
                </c:pt>
                <c:pt idx="17">
                  <c:v>42184</c:v>
                </c:pt>
                <c:pt idx="18">
                  <c:v>42191</c:v>
                </c:pt>
                <c:pt idx="19">
                  <c:v>42198</c:v>
                </c:pt>
                <c:pt idx="20">
                  <c:v>42205</c:v>
                </c:pt>
                <c:pt idx="21">
                  <c:v>42212</c:v>
                </c:pt>
                <c:pt idx="22">
                  <c:v>42219</c:v>
                </c:pt>
                <c:pt idx="23">
                  <c:v>42226</c:v>
                </c:pt>
                <c:pt idx="24">
                  <c:v>42233</c:v>
                </c:pt>
                <c:pt idx="25">
                  <c:v>42247</c:v>
                </c:pt>
                <c:pt idx="26">
                  <c:v>42254</c:v>
                </c:pt>
                <c:pt idx="27">
                  <c:v>42261</c:v>
                </c:pt>
                <c:pt idx="28">
                  <c:v>42268</c:v>
                </c:pt>
                <c:pt idx="29">
                  <c:v>42275</c:v>
                </c:pt>
                <c:pt idx="30">
                  <c:v>42289</c:v>
                </c:pt>
                <c:pt idx="31">
                  <c:v>42296</c:v>
                </c:pt>
                <c:pt idx="32">
                  <c:v>42303</c:v>
                </c:pt>
                <c:pt idx="33">
                  <c:v>42310</c:v>
                </c:pt>
                <c:pt idx="34">
                  <c:v>42317</c:v>
                </c:pt>
                <c:pt idx="35">
                  <c:v>42331</c:v>
                </c:pt>
                <c:pt idx="36">
                  <c:v>42338</c:v>
                </c:pt>
                <c:pt idx="37">
                  <c:v>42345</c:v>
                </c:pt>
                <c:pt idx="38">
                  <c:v>42352</c:v>
                </c:pt>
                <c:pt idx="39">
                  <c:v>42359</c:v>
                </c:pt>
                <c:pt idx="40">
                  <c:v>42366</c:v>
                </c:pt>
                <c:pt idx="41">
                  <c:v>42373</c:v>
                </c:pt>
                <c:pt idx="42">
                  <c:v>42387</c:v>
                </c:pt>
                <c:pt idx="43">
                  <c:v>42394</c:v>
                </c:pt>
                <c:pt idx="44">
                  <c:v>42401</c:v>
                </c:pt>
                <c:pt idx="45">
                  <c:v>42408</c:v>
                </c:pt>
                <c:pt idx="46">
                  <c:v>42415</c:v>
                </c:pt>
                <c:pt idx="47">
                  <c:v>42422</c:v>
                </c:pt>
                <c:pt idx="48">
                  <c:v>42429</c:v>
                </c:pt>
                <c:pt idx="49">
                  <c:v>42436</c:v>
                </c:pt>
                <c:pt idx="50">
                  <c:v>42443</c:v>
                </c:pt>
                <c:pt idx="51">
                  <c:v>42450</c:v>
                </c:pt>
                <c:pt idx="52">
                  <c:v>42457</c:v>
                </c:pt>
                <c:pt idx="53">
                  <c:v>42464</c:v>
                </c:pt>
                <c:pt idx="54">
                  <c:v>42471</c:v>
                </c:pt>
                <c:pt idx="55">
                  <c:v>42478</c:v>
                </c:pt>
                <c:pt idx="56">
                  <c:v>42492</c:v>
                </c:pt>
                <c:pt idx="57">
                  <c:v>42499</c:v>
                </c:pt>
                <c:pt idx="58">
                  <c:v>42506</c:v>
                </c:pt>
                <c:pt idx="59">
                  <c:v>42520</c:v>
                </c:pt>
                <c:pt idx="60">
                  <c:v>42527</c:v>
                </c:pt>
                <c:pt idx="61">
                  <c:v>42534</c:v>
                </c:pt>
                <c:pt idx="62">
                  <c:v>42548</c:v>
                </c:pt>
                <c:pt idx="63">
                  <c:v>42562</c:v>
                </c:pt>
                <c:pt idx="64">
                  <c:v>42569</c:v>
                </c:pt>
                <c:pt idx="65">
                  <c:v>42576</c:v>
                </c:pt>
                <c:pt idx="66">
                  <c:v>42583</c:v>
                </c:pt>
                <c:pt idx="67">
                  <c:v>42590</c:v>
                </c:pt>
                <c:pt idx="68">
                  <c:v>42597</c:v>
                </c:pt>
                <c:pt idx="69">
                  <c:v>42604</c:v>
                </c:pt>
                <c:pt idx="70">
                  <c:v>42611</c:v>
                </c:pt>
                <c:pt idx="71">
                  <c:v>42618</c:v>
                </c:pt>
                <c:pt idx="72">
                  <c:v>42632</c:v>
                </c:pt>
                <c:pt idx="73">
                  <c:v>42639</c:v>
                </c:pt>
                <c:pt idx="74">
                  <c:v>42646</c:v>
                </c:pt>
                <c:pt idx="75">
                  <c:v>42653</c:v>
                </c:pt>
                <c:pt idx="76">
                  <c:v>42660</c:v>
                </c:pt>
                <c:pt idx="77">
                  <c:v>42667</c:v>
                </c:pt>
                <c:pt idx="78">
                  <c:v>42674</c:v>
                </c:pt>
                <c:pt idx="79">
                  <c:v>42681</c:v>
                </c:pt>
                <c:pt idx="80">
                  <c:v>42688</c:v>
                </c:pt>
                <c:pt idx="81">
                  <c:v>42695</c:v>
                </c:pt>
                <c:pt idx="82">
                  <c:v>42702</c:v>
                </c:pt>
                <c:pt idx="83">
                  <c:v>42730</c:v>
                </c:pt>
                <c:pt idx="84">
                  <c:v>42744</c:v>
                </c:pt>
                <c:pt idx="85">
                  <c:v>42751</c:v>
                </c:pt>
                <c:pt idx="86">
                  <c:v>42758</c:v>
                </c:pt>
                <c:pt idx="87">
                  <c:v>42765</c:v>
                </c:pt>
                <c:pt idx="88">
                  <c:v>42772</c:v>
                </c:pt>
                <c:pt idx="89">
                  <c:v>42779</c:v>
                </c:pt>
                <c:pt idx="90">
                  <c:v>42786</c:v>
                </c:pt>
                <c:pt idx="91">
                  <c:v>42793</c:v>
                </c:pt>
                <c:pt idx="92">
                  <c:v>42800</c:v>
                </c:pt>
                <c:pt idx="93">
                  <c:v>42814</c:v>
                </c:pt>
                <c:pt idx="94">
                  <c:v>42821</c:v>
                </c:pt>
                <c:pt idx="95">
                  <c:v>42828</c:v>
                </c:pt>
                <c:pt idx="96">
                  <c:v>42842</c:v>
                </c:pt>
                <c:pt idx="97">
                  <c:v>42849</c:v>
                </c:pt>
                <c:pt idx="98">
                  <c:v>42856</c:v>
                </c:pt>
                <c:pt idx="99">
                  <c:v>42863</c:v>
                </c:pt>
                <c:pt idx="100">
                  <c:v>42877</c:v>
                </c:pt>
                <c:pt idx="101">
                  <c:v>42884</c:v>
                </c:pt>
                <c:pt idx="102">
                  <c:v>42891</c:v>
                </c:pt>
                <c:pt idx="103">
                  <c:v>42898</c:v>
                </c:pt>
                <c:pt idx="104">
                  <c:v>42905</c:v>
                </c:pt>
                <c:pt idx="105">
                  <c:v>42912</c:v>
                </c:pt>
                <c:pt idx="106">
                  <c:v>42919</c:v>
                </c:pt>
                <c:pt idx="107">
                  <c:v>42926</c:v>
                </c:pt>
                <c:pt idx="108">
                  <c:v>42933</c:v>
                </c:pt>
                <c:pt idx="109">
                  <c:v>42940</c:v>
                </c:pt>
                <c:pt idx="110">
                  <c:v>42947</c:v>
                </c:pt>
                <c:pt idx="111">
                  <c:v>42954</c:v>
                </c:pt>
                <c:pt idx="112">
                  <c:v>42982</c:v>
                </c:pt>
                <c:pt idx="113">
                  <c:v>42989</c:v>
                </c:pt>
                <c:pt idx="114">
                  <c:v>42996</c:v>
                </c:pt>
                <c:pt idx="115">
                  <c:v>43003</c:v>
                </c:pt>
                <c:pt idx="116">
                  <c:v>43010</c:v>
                </c:pt>
                <c:pt idx="117">
                  <c:v>43017</c:v>
                </c:pt>
                <c:pt idx="118">
                  <c:v>43024</c:v>
                </c:pt>
                <c:pt idx="119">
                  <c:v>43031</c:v>
                </c:pt>
                <c:pt idx="120">
                  <c:v>43038</c:v>
                </c:pt>
                <c:pt idx="121">
                  <c:v>43059</c:v>
                </c:pt>
                <c:pt idx="122">
                  <c:v>43066</c:v>
                </c:pt>
                <c:pt idx="123">
                  <c:v>43073</c:v>
                </c:pt>
                <c:pt idx="124">
                  <c:v>43080</c:v>
                </c:pt>
                <c:pt idx="125">
                  <c:v>43087</c:v>
                </c:pt>
                <c:pt idx="126">
                  <c:v>43094</c:v>
                </c:pt>
                <c:pt idx="127">
                  <c:v>43101</c:v>
                </c:pt>
                <c:pt idx="128">
                  <c:v>43108</c:v>
                </c:pt>
                <c:pt idx="129">
                  <c:v>43115</c:v>
                </c:pt>
                <c:pt idx="130">
                  <c:v>43122</c:v>
                </c:pt>
                <c:pt idx="131">
                  <c:v>43129</c:v>
                </c:pt>
                <c:pt idx="132">
                  <c:v>43136</c:v>
                </c:pt>
                <c:pt idx="133">
                  <c:v>43143</c:v>
                </c:pt>
                <c:pt idx="134">
                  <c:v>43150</c:v>
                </c:pt>
                <c:pt idx="135">
                  <c:v>43157</c:v>
                </c:pt>
                <c:pt idx="136">
                  <c:v>43164</c:v>
                </c:pt>
                <c:pt idx="137">
                  <c:v>43171</c:v>
                </c:pt>
                <c:pt idx="138">
                  <c:v>43178</c:v>
                </c:pt>
                <c:pt idx="139">
                  <c:v>43185</c:v>
                </c:pt>
                <c:pt idx="140">
                  <c:v>43192</c:v>
                </c:pt>
                <c:pt idx="141">
                  <c:v>43206</c:v>
                </c:pt>
                <c:pt idx="142">
                  <c:v>43213</c:v>
                </c:pt>
                <c:pt idx="143">
                  <c:v>43220</c:v>
                </c:pt>
                <c:pt idx="144">
                  <c:v>43227</c:v>
                </c:pt>
                <c:pt idx="145">
                  <c:v>43234</c:v>
                </c:pt>
                <c:pt idx="146">
                  <c:v>43241</c:v>
                </c:pt>
                <c:pt idx="147">
                  <c:v>43248</c:v>
                </c:pt>
                <c:pt idx="148">
                  <c:v>43255</c:v>
                </c:pt>
                <c:pt idx="149">
                  <c:v>43262</c:v>
                </c:pt>
                <c:pt idx="150">
                  <c:v>43269</c:v>
                </c:pt>
                <c:pt idx="151">
                  <c:v>43276</c:v>
                </c:pt>
                <c:pt idx="152">
                  <c:v>43283</c:v>
                </c:pt>
                <c:pt idx="153">
                  <c:v>43290</c:v>
                </c:pt>
                <c:pt idx="154">
                  <c:v>43304</c:v>
                </c:pt>
                <c:pt idx="155">
                  <c:v>43311</c:v>
                </c:pt>
                <c:pt idx="156">
                  <c:v>43325</c:v>
                </c:pt>
                <c:pt idx="157">
                  <c:v>43332</c:v>
                </c:pt>
                <c:pt idx="158">
                  <c:v>43339</c:v>
                </c:pt>
                <c:pt idx="159">
                  <c:v>43346</c:v>
                </c:pt>
                <c:pt idx="160">
                  <c:v>43353</c:v>
                </c:pt>
                <c:pt idx="161">
                  <c:v>43367</c:v>
                </c:pt>
                <c:pt idx="162">
                  <c:v>43381</c:v>
                </c:pt>
                <c:pt idx="163">
                  <c:v>43388</c:v>
                </c:pt>
                <c:pt idx="164">
                  <c:v>43395</c:v>
                </c:pt>
                <c:pt idx="165">
                  <c:v>43402</c:v>
                </c:pt>
                <c:pt idx="166">
                  <c:v>43409</c:v>
                </c:pt>
                <c:pt idx="167">
                  <c:v>43416</c:v>
                </c:pt>
                <c:pt idx="168">
                  <c:v>43423</c:v>
                </c:pt>
                <c:pt idx="169">
                  <c:v>43430</c:v>
                </c:pt>
                <c:pt idx="170">
                  <c:v>43437</c:v>
                </c:pt>
                <c:pt idx="171">
                  <c:v>43444</c:v>
                </c:pt>
                <c:pt idx="172">
                  <c:v>43451</c:v>
                </c:pt>
                <c:pt idx="173">
                  <c:v>43458</c:v>
                </c:pt>
                <c:pt idx="174">
                  <c:v>43465</c:v>
                </c:pt>
                <c:pt idx="175">
                  <c:v>43472</c:v>
                </c:pt>
                <c:pt idx="176">
                  <c:v>43486</c:v>
                </c:pt>
                <c:pt idx="177">
                  <c:v>43493</c:v>
                </c:pt>
                <c:pt idx="178">
                  <c:v>43500</c:v>
                </c:pt>
                <c:pt idx="179">
                  <c:v>43507</c:v>
                </c:pt>
                <c:pt idx="180">
                  <c:v>43514</c:v>
                </c:pt>
                <c:pt idx="181">
                  <c:v>43521</c:v>
                </c:pt>
                <c:pt idx="182">
                  <c:v>43528</c:v>
                </c:pt>
                <c:pt idx="183">
                  <c:v>43535</c:v>
                </c:pt>
                <c:pt idx="184">
                  <c:v>43542</c:v>
                </c:pt>
                <c:pt idx="185">
                  <c:v>43549</c:v>
                </c:pt>
                <c:pt idx="186">
                  <c:v>43556</c:v>
                </c:pt>
                <c:pt idx="187">
                  <c:v>43563</c:v>
                </c:pt>
                <c:pt idx="188">
                  <c:v>43570</c:v>
                </c:pt>
                <c:pt idx="189">
                  <c:v>43577</c:v>
                </c:pt>
                <c:pt idx="190">
                  <c:v>43584</c:v>
                </c:pt>
                <c:pt idx="191">
                  <c:v>43591</c:v>
                </c:pt>
                <c:pt idx="192">
                  <c:v>43598</c:v>
                </c:pt>
                <c:pt idx="193">
                  <c:v>43605</c:v>
                </c:pt>
                <c:pt idx="194">
                  <c:v>43612</c:v>
                </c:pt>
                <c:pt idx="195">
                  <c:v>43619</c:v>
                </c:pt>
                <c:pt idx="196">
                  <c:v>43633</c:v>
                </c:pt>
                <c:pt idx="197">
                  <c:v>43647</c:v>
                </c:pt>
                <c:pt idx="198">
                  <c:v>43654</c:v>
                </c:pt>
                <c:pt idx="199">
                  <c:v>43661</c:v>
                </c:pt>
                <c:pt idx="200">
                  <c:v>43668</c:v>
                </c:pt>
                <c:pt idx="201">
                  <c:v>43675</c:v>
                </c:pt>
                <c:pt idx="202">
                  <c:v>43682</c:v>
                </c:pt>
                <c:pt idx="203">
                  <c:v>43689</c:v>
                </c:pt>
                <c:pt idx="204">
                  <c:v>43696</c:v>
                </c:pt>
                <c:pt idx="205">
                  <c:v>43703</c:v>
                </c:pt>
                <c:pt idx="206">
                  <c:v>43710</c:v>
                </c:pt>
                <c:pt idx="207">
                  <c:v>43724</c:v>
                </c:pt>
                <c:pt idx="208">
                  <c:v>43731</c:v>
                </c:pt>
                <c:pt idx="209">
                  <c:v>43738</c:v>
                </c:pt>
                <c:pt idx="210">
                  <c:v>43745</c:v>
                </c:pt>
                <c:pt idx="211">
                  <c:v>43752</c:v>
                </c:pt>
                <c:pt idx="212">
                  <c:v>43759</c:v>
                </c:pt>
                <c:pt idx="213">
                  <c:v>43766</c:v>
                </c:pt>
                <c:pt idx="214">
                  <c:v>43773</c:v>
                </c:pt>
                <c:pt idx="215">
                  <c:v>43780</c:v>
                </c:pt>
                <c:pt idx="216">
                  <c:v>43794</c:v>
                </c:pt>
                <c:pt idx="217">
                  <c:v>43808</c:v>
                </c:pt>
                <c:pt idx="218">
                  <c:v>43815</c:v>
                </c:pt>
                <c:pt idx="219">
                  <c:v>43836</c:v>
                </c:pt>
                <c:pt idx="220">
                  <c:v>43843</c:v>
                </c:pt>
                <c:pt idx="221">
                  <c:v>43850</c:v>
                </c:pt>
                <c:pt idx="222">
                  <c:v>43864</c:v>
                </c:pt>
              </c:numCache>
            </c:numRef>
          </c:cat>
          <c:val>
            <c:numRef>
              <c:f>'[1]10'!$D$2:$D$224</c:f>
              <c:numCache>
                <c:formatCode>General</c:formatCode>
                <c:ptCount val="223"/>
                <c:pt idx="0">
                  <c:v>-5.666003356549127E-2</c:v>
                </c:pt>
                <c:pt idx="1">
                  <c:v>-1.3544225107757149E-2</c:v>
                </c:pt>
                <c:pt idx="2">
                  <c:v>-2.3420274208098613E-2</c:v>
                </c:pt>
                <c:pt idx="3">
                  <c:v>3.6039936483196658E-2</c:v>
                </c:pt>
                <c:pt idx="4">
                  <c:v>-3.6039936483196693E-2</c:v>
                </c:pt>
                <c:pt idx="5">
                  <c:v>-1.9802627296179754E-2</c:v>
                </c:pt>
                <c:pt idx="6">
                  <c:v>-5.0377940299571808E-3</c:v>
                </c:pt>
                <c:pt idx="7">
                  <c:v>-3.077165866675366E-2</c:v>
                </c:pt>
                <c:pt idx="8">
                  <c:v>-4.2559614418795889E-2</c:v>
                </c:pt>
                <c:pt idx="9">
                  <c:v>-5.449604767564703E-3</c:v>
                </c:pt>
                <c:pt idx="10">
                  <c:v>-1.6529301951210582E-2</c:v>
                </c:pt>
                <c:pt idx="11">
                  <c:v>5.5401803756153509E-3</c:v>
                </c:pt>
                <c:pt idx="12">
                  <c:v>-1.6713480973740667E-2</c:v>
                </c:pt>
                <c:pt idx="13">
                  <c:v>-3.4289073478632193E-2</c:v>
                </c:pt>
                <c:pt idx="14">
                  <c:v>1.7291497110061043E-2</c:v>
                </c:pt>
                <c:pt idx="15">
                  <c:v>2.2599831917240992E-2</c:v>
                </c:pt>
                <c:pt idx="16">
                  <c:v>-2.2599831917240919E-2</c:v>
                </c:pt>
                <c:pt idx="17">
                  <c:v>-3.4887259000440665E-2</c:v>
                </c:pt>
                <c:pt idx="18">
                  <c:v>-1.7910926566530219E-2</c:v>
                </c:pt>
                <c:pt idx="19">
                  <c:v>0</c:v>
                </c:pt>
                <c:pt idx="20">
                  <c:v>-1.212136053234485E-2</c:v>
                </c:pt>
                <c:pt idx="21">
                  <c:v>-1.8462062839735331E-2</c:v>
                </c:pt>
                <c:pt idx="22">
                  <c:v>3.6589447432291963E-2</c:v>
                </c:pt>
                <c:pt idx="23">
                  <c:v>-6.0060240602119218E-3</c:v>
                </c:pt>
                <c:pt idx="24">
                  <c:v>0</c:v>
                </c:pt>
                <c:pt idx="25">
                  <c:v>-3.9891329027301969E-2</c:v>
                </c:pt>
                <c:pt idx="26">
                  <c:v>5.7971176843259146E-3</c:v>
                </c:pt>
                <c:pt idx="27">
                  <c:v>-1.1628037995119099E-2</c:v>
                </c:pt>
                <c:pt idx="28">
                  <c:v>-2.9675768146116666E-2</c:v>
                </c:pt>
                <c:pt idx="29">
                  <c:v>-1.8237587549780901E-2</c:v>
                </c:pt>
                <c:pt idx="30">
                  <c:v>0</c:v>
                </c:pt>
                <c:pt idx="31">
                  <c:v>-6.2305497506360864E-3</c:v>
                </c:pt>
                <c:pt idx="32">
                  <c:v>3.0771658666753472E-2</c:v>
                </c:pt>
                <c:pt idx="33">
                  <c:v>0</c:v>
                </c:pt>
                <c:pt idx="34">
                  <c:v>-4.7155137917277719E-2</c:v>
                </c:pt>
                <c:pt idx="35">
                  <c:v>-5.4616747317900463E-2</c:v>
                </c:pt>
                <c:pt idx="36">
                  <c:v>-1.7116941940697752E-2</c:v>
                </c:pt>
                <c:pt idx="37">
                  <c:v>-3.9920212695374498E-3</c:v>
                </c:pt>
                <c:pt idx="38">
                  <c:v>3.9920212695374567E-3</c:v>
                </c:pt>
                <c:pt idx="39">
                  <c:v>-3.9920212695374498E-3</c:v>
                </c:pt>
                <c:pt idx="40">
                  <c:v>0</c:v>
                </c:pt>
                <c:pt idx="41">
                  <c:v>2.6317308317373358E-2</c:v>
                </c:pt>
                <c:pt idx="42">
                  <c:v>2.8437935320533625E-2</c:v>
                </c:pt>
                <c:pt idx="43">
                  <c:v>3.9973404326203938E-3</c:v>
                </c:pt>
                <c:pt idx="44">
                  <c:v>1.8445845790751432E-2</c:v>
                </c:pt>
                <c:pt idx="45">
                  <c:v>-1.3140793561058368E-2</c:v>
                </c:pt>
                <c:pt idx="46">
                  <c:v>5.2770571008438193E-3</c:v>
                </c:pt>
                <c:pt idx="47">
                  <c:v>2.0834086902842053E-2</c:v>
                </c:pt>
                <c:pt idx="48">
                  <c:v>1.2804272245987749E-2</c:v>
                </c:pt>
                <c:pt idx="49">
                  <c:v>3.0077455237277954E-2</c:v>
                </c:pt>
                <c:pt idx="50">
                  <c:v>7.38010729762246E-3</c:v>
                </c:pt>
                <c:pt idx="51">
                  <c:v>-4.9140148024289293E-3</c:v>
                </c:pt>
                <c:pt idx="52">
                  <c:v>-4.9382816405825663E-3</c:v>
                </c:pt>
                <c:pt idx="53">
                  <c:v>4.9497127790251873E-2</c:v>
                </c:pt>
                <c:pt idx="54">
                  <c:v>-3.5398267051240623E-3</c:v>
                </c:pt>
                <c:pt idx="55">
                  <c:v>3.3704526751391253E-2</c:v>
                </c:pt>
                <c:pt idx="56">
                  <c:v>-4.8239360308528229E-3</c:v>
                </c:pt>
                <c:pt idx="57">
                  <c:v>-1.2652236903709001E-2</c:v>
                </c:pt>
                <c:pt idx="58">
                  <c:v>4.885207566049341E-3</c:v>
                </c:pt>
                <c:pt idx="59">
                  <c:v>1.6465263015515791E-2</c:v>
                </c:pt>
                <c:pt idx="60">
                  <c:v>-8.6831225734607699E-3</c:v>
                </c:pt>
                <c:pt idx="61">
                  <c:v>1.2518218357403138E-2</c:v>
                </c:pt>
                <c:pt idx="62">
                  <c:v>-5.5834874257005684E-3</c:v>
                </c:pt>
                <c:pt idx="63">
                  <c:v>1.357486909106885E-2</c:v>
                </c:pt>
                <c:pt idx="64">
                  <c:v>3.315220731690055E-2</c:v>
                </c:pt>
                <c:pt idx="65">
                  <c:v>2.3631604533277038E-2</c:v>
                </c:pt>
                <c:pt idx="66">
                  <c:v>-8.528836347520323E-3</c:v>
                </c:pt>
                <c:pt idx="67">
                  <c:v>1.6985546365743807E-2</c:v>
                </c:pt>
                <c:pt idx="68">
                  <c:v>-1.8056783747242615E-2</c:v>
                </c:pt>
                <c:pt idx="69">
                  <c:v>2.9569208122948661E-2</c:v>
                </c:pt>
                <c:pt idx="70">
                  <c:v>-2.9569208122948609E-2</c:v>
                </c:pt>
                <c:pt idx="71">
                  <c:v>2.8528083614538031E-2</c:v>
                </c:pt>
                <c:pt idx="72">
                  <c:v>-6.5185979884695613E-2</c:v>
                </c:pt>
                <c:pt idx="73">
                  <c:v>3.1039859375910123E-3</c:v>
                </c:pt>
                <c:pt idx="74">
                  <c:v>-2.7226812700214039E-2</c:v>
                </c:pt>
                <c:pt idx="75">
                  <c:v>-1.0672459890771759E-2</c:v>
                </c:pt>
                <c:pt idx="76">
                  <c:v>-4.4988387214781933E-2</c:v>
                </c:pt>
                <c:pt idx="77">
                  <c:v>1.1217051092001736E-3</c:v>
                </c:pt>
                <c:pt idx="78">
                  <c:v>-4.4943895878393264E-3</c:v>
                </c:pt>
                <c:pt idx="79">
                  <c:v>1.5642777070453542E-2</c:v>
                </c:pt>
                <c:pt idx="80">
                  <c:v>-2.8107527690440611E-2</c:v>
                </c:pt>
                <c:pt idx="81">
                  <c:v>-5.7175684632034081E-3</c:v>
                </c:pt>
                <c:pt idx="82">
                  <c:v>2.0432038817205934E-2</c:v>
                </c:pt>
                <c:pt idx="83">
                  <c:v>-3.3351893061383505E-3</c:v>
                </c:pt>
                <c:pt idx="84">
                  <c:v>-6.4377904748485299E-3</c:v>
                </c:pt>
                <c:pt idx="85">
                  <c:v>2.4456295977526715E-2</c:v>
                </c:pt>
                <c:pt idx="86">
                  <c:v>6.5063593347061868E-2</c:v>
                </c:pt>
                <c:pt idx="87">
                  <c:v>4.2395558967685765E-2</c:v>
                </c:pt>
                <c:pt idx="88">
                  <c:v>-3.5529421154486512E-2</c:v>
                </c:pt>
                <c:pt idx="89">
                  <c:v>-1.2789156116321223E-2</c:v>
                </c:pt>
                <c:pt idx="90">
                  <c:v>-6.9548218733697219E-3</c:v>
                </c:pt>
                <c:pt idx="91">
                  <c:v>-3.4486176071169203E-2</c:v>
                </c:pt>
                <c:pt idx="92">
                  <c:v>1.1287959773851355E-2</c:v>
                </c:pt>
                <c:pt idx="93">
                  <c:v>-4.0821994520255166E-2</c:v>
                </c:pt>
                <c:pt idx="94">
                  <c:v>-1.0972678669475556E-2</c:v>
                </c:pt>
                <c:pt idx="95">
                  <c:v>-2.7454698464409826E-2</c:v>
                </c:pt>
                <c:pt idx="96">
                  <c:v>1.0542963549059923E-3</c:v>
                </c:pt>
                <c:pt idx="97">
                  <c:v>5.6338501641746599E-2</c:v>
                </c:pt>
                <c:pt idx="98">
                  <c:v>-1.9105659079585606E-2</c:v>
                </c:pt>
                <c:pt idx="99">
                  <c:v>-2.0325210249223578E-3</c:v>
                </c:pt>
                <c:pt idx="100">
                  <c:v>-3.3901551675681339E-2</c:v>
                </c:pt>
                <c:pt idx="101">
                  <c:v>3.4423441909726986E-3</c:v>
                </c:pt>
                <c:pt idx="102">
                  <c:v>2.2883305180122159E-3</c:v>
                </c:pt>
                <c:pt idx="103">
                  <c:v>-6.3700776905186218E-2</c:v>
                </c:pt>
                <c:pt idx="104">
                  <c:v>-1.472419239393645E-2</c:v>
                </c:pt>
                <c:pt idx="105">
                  <c:v>-2.2500949290837791E-2</c:v>
                </c:pt>
                <c:pt idx="106">
                  <c:v>3.4786116085415389E-2</c:v>
                </c:pt>
                <c:pt idx="107">
                  <c:v>3.125254350410453E-2</c:v>
                </c:pt>
                <c:pt idx="108">
                  <c:v>-3.5566131148471155E-3</c:v>
                </c:pt>
                <c:pt idx="109">
                  <c:v>2.8104894320108521E-2</c:v>
                </c:pt>
                <c:pt idx="110">
                  <c:v>-1.5125361070756104E-2</c:v>
                </c:pt>
                <c:pt idx="111">
                  <c:v>-7.0588528396246884E-3</c:v>
                </c:pt>
                <c:pt idx="112">
                  <c:v>-2.2446698538238618E-3</c:v>
                </c:pt>
                <c:pt idx="113">
                  <c:v>-1.3574869091068874E-2</c:v>
                </c:pt>
                <c:pt idx="114">
                  <c:v>1.2450641878787961E-2</c:v>
                </c:pt>
                <c:pt idx="115">
                  <c:v>-7.9051795071132611E-3</c:v>
                </c:pt>
                <c:pt idx="116">
                  <c:v>9.0294067193941573E-3</c:v>
                </c:pt>
                <c:pt idx="117">
                  <c:v>-7.8962621222255051E-3</c:v>
                </c:pt>
                <c:pt idx="118">
                  <c:v>-3.456565311228095E-2</c:v>
                </c:pt>
                <c:pt idx="119">
                  <c:v>-9.4229201345052607E-3</c:v>
                </c:pt>
                <c:pt idx="120">
                  <c:v>-1.0708014272472212E-2</c:v>
                </c:pt>
                <c:pt idx="121">
                  <c:v>1.0644689511414007E-2</c:v>
                </c:pt>
                <c:pt idx="122">
                  <c:v>-1.6607736399660525E-2</c:v>
                </c:pt>
                <c:pt idx="123">
                  <c:v>-2.4214258120594627E-2</c:v>
                </c:pt>
                <c:pt idx="124">
                  <c:v>3.8466280827796143E-2</c:v>
                </c:pt>
                <c:pt idx="125">
                  <c:v>3.1343250565711335E-2</c:v>
                </c:pt>
                <c:pt idx="126">
                  <c:v>2.7059148114005775E-2</c:v>
                </c:pt>
                <c:pt idx="127">
                  <c:v>-3.3426214966898373E-3</c:v>
                </c:pt>
                <c:pt idx="128">
                  <c:v>-1.6882787038750929E-2</c:v>
                </c:pt>
                <c:pt idx="129">
                  <c:v>-2.5288703951924195E-2</c:v>
                </c:pt>
                <c:pt idx="130">
                  <c:v>-1.1648224962930943E-3</c:v>
                </c:pt>
                <c:pt idx="131">
                  <c:v>-2.1202207650603051E-2</c:v>
                </c:pt>
                <c:pt idx="132">
                  <c:v>-2.6539555234612263E-2</c:v>
                </c:pt>
                <c:pt idx="133">
                  <c:v>-9.8280889362624274E-3</c:v>
                </c:pt>
                <c:pt idx="134">
                  <c:v>-2.4721891453890368E-3</c:v>
                </c:pt>
                <c:pt idx="135">
                  <c:v>-4.9627893421290139E-3</c:v>
                </c:pt>
                <c:pt idx="136">
                  <c:v>-4.9875415110390512E-3</c:v>
                </c:pt>
                <c:pt idx="137">
                  <c:v>3.742986278834297E-3</c:v>
                </c:pt>
                <c:pt idx="138">
                  <c:v>-2.9060794263124256E-2</c:v>
                </c:pt>
                <c:pt idx="139">
                  <c:v>-1.2903404835907954E-2</c:v>
                </c:pt>
                <c:pt idx="140">
                  <c:v>-1.4388737452099669E-2</c:v>
                </c:pt>
                <c:pt idx="141">
                  <c:v>6.9979291876446368E-3</c:v>
                </c:pt>
                <c:pt idx="142">
                  <c:v>2.4794658613216274E-2</c:v>
                </c:pt>
                <c:pt idx="143">
                  <c:v>1.2170535620255114E-2</c:v>
                </c:pt>
                <c:pt idx="144">
                  <c:v>2.6845653706689828E-3</c:v>
                </c:pt>
                <c:pt idx="145">
                  <c:v>-1.4855100990924184E-2</c:v>
                </c:pt>
                <c:pt idx="146">
                  <c:v>-1.6461277054071962E-2</c:v>
                </c:pt>
                <c:pt idx="147">
                  <c:v>-4.158010148663677E-3</c:v>
                </c:pt>
                <c:pt idx="148">
                  <c:v>2.7739268827252244E-3</c:v>
                </c:pt>
                <c:pt idx="149">
                  <c:v>-3.0944803849421599E-2</c:v>
                </c:pt>
                <c:pt idx="150">
                  <c:v>-2.4585475472614454E-2</c:v>
                </c:pt>
                <c:pt idx="151">
                  <c:v>1.309109604687942E-2</c:v>
                </c:pt>
                <c:pt idx="152">
                  <c:v>2.8860048891348514E-3</c:v>
                </c:pt>
                <c:pt idx="153">
                  <c:v>-8.6831225734608809E-3</c:v>
                </c:pt>
                <c:pt idx="154">
                  <c:v>3.1880731851290346E-2</c:v>
                </c:pt>
                <c:pt idx="155">
                  <c:v>-2.0676132838427303E-2</c:v>
                </c:pt>
                <c:pt idx="156">
                  <c:v>-1.413427797146964E-3</c:v>
                </c:pt>
                <c:pt idx="157">
                  <c:v>-2.0000666706669543E-2</c:v>
                </c:pt>
                <c:pt idx="158">
                  <c:v>1.0050335853501506E-2</c:v>
                </c:pt>
                <c:pt idx="159">
                  <c:v>-1.7291497110060994E-2</c:v>
                </c:pt>
                <c:pt idx="160">
                  <c:v>7.2411612565594736E-3</c:v>
                </c:pt>
                <c:pt idx="161">
                  <c:v>8.5960414697980377E-3</c:v>
                </c:pt>
                <c:pt idx="162">
                  <c:v>-2.1506205220963619E-2</c:v>
                </c:pt>
                <c:pt idx="163">
                  <c:v>8.6580627431145311E-3</c:v>
                </c:pt>
                <c:pt idx="164">
                  <c:v>-1.885480076362946E-2</c:v>
                </c:pt>
                <c:pt idx="165">
                  <c:v>2.2440319126226484E-2</c:v>
                </c:pt>
                <c:pt idx="166">
                  <c:v>-2.1708522533012291E-2</c:v>
                </c:pt>
                <c:pt idx="167">
                  <c:v>2.1921820982210511E-3</c:v>
                </c:pt>
                <c:pt idx="168">
                  <c:v>-1.2486390651382646E-2</c:v>
                </c:pt>
                <c:pt idx="169">
                  <c:v>-1.4792902105891703E-3</c:v>
                </c:pt>
                <c:pt idx="170">
                  <c:v>-6.6840204285717143E-3</c:v>
                </c:pt>
                <c:pt idx="171">
                  <c:v>-5.229746697277265E-3</c:v>
                </c:pt>
                <c:pt idx="172">
                  <c:v>-1.0542266312024545E-2</c:v>
                </c:pt>
                <c:pt idx="173">
                  <c:v>-7.5728894190869108E-4</c:v>
                </c:pt>
                <c:pt idx="174">
                  <c:v>3.7807228399059311E-3</c:v>
                </c:pt>
                <c:pt idx="175">
                  <c:v>2.3126730080018375E-2</c:v>
                </c:pt>
                <c:pt idx="176">
                  <c:v>1.5460603106378279E-2</c:v>
                </c:pt>
                <c:pt idx="177">
                  <c:v>-2.4710046494084415E-2</c:v>
                </c:pt>
                <c:pt idx="178">
                  <c:v>-7.1505187172565246E-4</c:v>
                </c:pt>
                <c:pt idx="179">
                  <c:v>4.2826617920009493E-3</c:v>
                </c:pt>
                <c:pt idx="180">
                  <c:v>-2.8530689824063991E-3</c:v>
                </c:pt>
                <c:pt idx="181">
                  <c:v>-1.8746042821055221E-2</c:v>
                </c:pt>
                <c:pt idx="182">
                  <c:v>-1.3187004281953801E-2</c:v>
                </c:pt>
                <c:pt idx="183">
                  <c:v>7.3719133452813436E-4</c:v>
                </c:pt>
                <c:pt idx="184">
                  <c:v>7.3421768890805338E-3</c:v>
                </c:pt>
                <c:pt idx="185">
                  <c:v>0</c:v>
                </c:pt>
                <c:pt idx="186">
                  <c:v>1.3081581897489385E-2</c:v>
                </c:pt>
                <c:pt idx="187">
                  <c:v>7.9108647008787995E-3</c:v>
                </c:pt>
                <c:pt idx="188">
                  <c:v>-1.2252405529015889E-2</c:v>
                </c:pt>
                <c:pt idx="189">
                  <c:v>2.1731265343132582E-3</c:v>
                </c:pt>
                <c:pt idx="190">
                  <c:v>1.6505577440230998E-2</c:v>
                </c:pt>
                <c:pt idx="191">
                  <c:v>7.0922283094918366E-3</c:v>
                </c:pt>
                <c:pt idx="192">
                  <c:v>2.1178970147346914E-3</c:v>
                </c:pt>
                <c:pt idx="193">
                  <c:v>2.8169032711133734E-3</c:v>
                </c:pt>
                <c:pt idx="194">
                  <c:v>2.5686938159599618E-2</c:v>
                </c:pt>
                <c:pt idx="195">
                  <c:v>-1.3717423275807702E-3</c:v>
                </c:pt>
                <c:pt idx="196">
                  <c:v>1.3371736965889241E-2</c:v>
                </c:pt>
                <c:pt idx="197">
                  <c:v>1.9204979836050046E-2</c:v>
                </c:pt>
                <c:pt idx="198">
                  <c:v>-1.1616119683228556E-2</c:v>
                </c:pt>
                <c:pt idx="199">
                  <c:v>-6.2047768868829815E-3</c:v>
                </c:pt>
                <c:pt idx="200">
                  <c:v>1.7820896570111489E-2</c:v>
                </c:pt>
                <c:pt idx="201">
                  <c:v>1.8843087801479915E-2</c:v>
                </c:pt>
                <c:pt idx="202">
                  <c:v>-1.3342230131366103E-3</c:v>
                </c:pt>
                <c:pt idx="203">
                  <c:v>-3.2567328662544755E-2</c:v>
                </c:pt>
                <c:pt idx="204">
                  <c:v>3.456799621884174E-2</c:v>
                </c:pt>
                <c:pt idx="205">
                  <c:v>2.0442518667074739E-2</c:v>
                </c:pt>
                <c:pt idx="206">
                  <c:v>2.1311752673717006E-2</c:v>
                </c:pt>
                <c:pt idx="207">
                  <c:v>-2.3870131392532152E-2</c:v>
                </c:pt>
                <c:pt idx="208">
                  <c:v>-2.3303128931847709E-2</c:v>
                </c:pt>
                <c:pt idx="209">
                  <c:v>-2.3859147482990541E-2</c:v>
                </c:pt>
                <c:pt idx="210">
                  <c:v>2.0402922844313599E-2</c:v>
                </c:pt>
                <c:pt idx="211">
                  <c:v>2.4509633836509281E-2</c:v>
                </c:pt>
                <c:pt idx="212">
                  <c:v>5.3711539246252271E-2</c:v>
                </c:pt>
                <c:pt idx="213">
                  <c:v>1.3778702356164255E-2</c:v>
                </c:pt>
                <c:pt idx="214">
                  <c:v>6.6181906881301183E-2</c:v>
                </c:pt>
                <c:pt idx="215">
                  <c:v>3.4423441909729197E-3</c:v>
                </c:pt>
                <c:pt idx="216">
                  <c:v>-1.6485113798047214E-2</c:v>
                </c:pt>
                <c:pt idx="217">
                  <c:v>3.932834226347167E-2</c:v>
                </c:pt>
                <c:pt idx="218">
                  <c:v>6.2995852014577219E-2</c:v>
                </c:pt>
                <c:pt idx="219">
                  <c:v>3.5941684101862131E-2</c:v>
                </c:pt>
                <c:pt idx="220">
                  <c:v>-4.7937691451450888E-2</c:v>
                </c:pt>
                <c:pt idx="221">
                  <c:v>-3.9037625462088242E-2</c:v>
                </c:pt>
                <c:pt idx="222">
                  <c:v>-3.4619625060491446E-2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E1-4E00-A3D2-CFAB06A72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813295"/>
        <c:axId val="1422815791"/>
      </c:lineChart>
      <c:catAx>
        <c:axId val="14228132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2815791"/>
        <c:crosses val="autoZero"/>
        <c:auto val="1"/>
        <c:lblAlgn val="ctr"/>
        <c:lblOffset val="100"/>
        <c:noMultiLvlLbl val="0"/>
      </c:catAx>
      <c:valAx>
        <c:axId val="142281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281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Сбербанк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Сбербанк</a:t>
          </a:r>
        </a:p>
      </cx:txPr>
    </cx:title>
    <cx:plotArea>
      <cx:plotAreaRegion>
        <cx:series layoutId="boxWhisker" uniqueId="{6EEF80EA-68A7-4BE7-A5B2-83FF1FEF3538}">
          <cx:tx>
            <cx:txData>
              <cx:f>_xlchart.v1.2</cx:f>
              <cx:v>ЛД Сбербанк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Росбанк ао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Росбанк ао</a:t>
          </a:r>
        </a:p>
      </cx:txPr>
    </cx:title>
    <cx:plotArea>
      <cx:plotAreaRegion>
        <cx:series layoutId="boxWhisker" uniqueId="{69B9C918-202D-4D34-862A-77AEE0F49B90}">
          <cx:tx>
            <cx:txData>
              <cx:f>_xlchart.v1.4</cx:f>
              <cx:v>ЛД Росбанк ао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МОЭСК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МОЭСК</a:t>
          </a:r>
        </a:p>
      </cx:txPr>
    </cx:title>
    <cx:plotArea>
      <cx:plotAreaRegion>
        <cx:series layoutId="boxWhisker" uniqueId="{7DB0F787-060D-4D13-9615-EDD46B5A75F7}">
          <cx:tx>
            <cx:txData>
              <cx:f>_xlchart.v1.0</cx:f>
              <cx:v>ЛД МОЭСК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Сбербанк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Сбербанк</a:t>
          </a:r>
        </a:p>
      </cx:txPr>
    </cx:title>
    <cx:plotArea>
      <cx:plotAreaRegion>
        <cx:series layoutId="boxWhisker" uniqueId="{828E07B7-F250-45A3-8C8B-1E87A9FA4574}">
          <cx:tx>
            <cx:txData>
              <cx:f>_xlchart.v1.10</cx:f>
              <cx:v>ЛД Сбербанк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Росбанк ао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Росбанк ао</a:t>
          </a:r>
        </a:p>
      </cx:txPr>
    </cx:title>
    <cx:plotArea>
      <cx:plotAreaRegion>
        <cx:series layoutId="boxWhisker" uniqueId="{39BAC8A1-478E-4CDE-BDFA-2F58B331CAFA}">
          <cx:tx>
            <cx:txData>
              <cx:f>_xlchart.v1.6</cx:f>
              <cx:v>ЛД Росбанк ао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МОЭСК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МОЭСК</a:t>
          </a:r>
        </a:p>
      </cx:txPr>
    </cx:title>
    <cx:plotArea>
      <cx:plotAreaRegion>
        <cx:series layoutId="boxWhisker" uniqueId="{75587BEC-08BB-4D29-B1EF-36A084005270}">
          <cx:tx>
            <cx:txData>
              <cx:f>_xlchart.v1.8</cx:f>
              <cx:v>ЛД МОЭСК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2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56919</xdr:colOff>
      <xdr:row>1</xdr:row>
      <xdr:rowOff>73788</xdr:rowOff>
    </xdr:from>
    <xdr:to>
      <xdr:col>31</xdr:col>
      <xdr:colOff>542925</xdr:colOff>
      <xdr:row>16</xdr:row>
      <xdr:rowOff>136173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4650E7F-A5C1-4AEC-9AC4-2727C6DE7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64944</xdr:colOff>
      <xdr:row>17</xdr:row>
      <xdr:rowOff>68037</xdr:rowOff>
    </xdr:from>
    <xdr:to>
      <xdr:col>31</xdr:col>
      <xdr:colOff>561976</xdr:colOff>
      <xdr:row>32</xdr:row>
      <xdr:rowOff>103856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F08B3CF-4F14-4C1B-8136-EB5C2A81D6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67252</xdr:colOff>
      <xdr:row>33</xdr:row>
      <xdr:rowOff>33577</xdr:rowOff>
    </xdr:from>
    <xdr:to>
      <xdr:col>31</xdr:col>
      <xdr:colOff>504825</xdr:colOff>
      <xdr:row>48</xdr:row>
      <xdr:rowOff>25207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E349733-2CE2-4853-93F4-900449BB9D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79375</xdr:colOff>
      <xdr:row>49</xdr:row>
      <xdr:rowOff>47625</xdr:rowOff>
    </xdr:from>
    <xdr:to>
      <xdr:col>31</xdr:col>
      <xdr:colOff>542925</xdr:colOff>
      <xdr:row>64</xdr:row>
      <xdr:rowOff>92075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55A83BE-A1D0-485C-8D10-235F735F6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45019</xdr:colOff>
      <xdr:row>37</xdr:row>
      <xdr:rowOff>63256</xdr:rowOff>
    </xdr:from>
    <xdr:to>
      <xdr:col>36</xdr:col>
      <xdr:colOff>733425</xdr:colOff>
      <xdr:row>52</xdr:row>
      <xdr:rowOff>131315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Диаграмма 5">
              <a:extLst>
                <a:ext uri="{FF2B5EF4-FFF2-40B4-BE49-F238E27FC236}">
                  <a16:creationId xmlns:a16="http://schemas.microsoft.com/office/drawing/2014/main" id="{08F47370-F66E-46C4-B7C9-48BB3C79C7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324369" y="7216531"/>
              <a:ext cx="5489006" cy="29350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33</xdr:col>
      <xdr:colOff>144462</xdr:colOff>
      <xdr:row>53</xdr:row>
      <xdr:rowOff>41275</xdr:rowOff>
    </xdr:from>
    <xdr:to>
      <xdr:col>36</xdr:col>
      <xdr:colOff>666749</xdr:colOff>
      <xdr:row>68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Диаграмма 6">
              <a:extLst>
                <a:ext uri="{FF2B5EF4-FFF2-40B4-BE49-F238E27FC236}">
                  <a16:creationId xmlns:a16="http://schemas.microsoft.com/office/drawing/2014/main" id="{5659466D-598F-4A5A-809F-21839C0369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23812" y="10261600"/>
              <a:ext cx="5322887" cy="2882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33</xdr:col>
      <xdr:colOff>74613</xdr:colOff>
      <xdr:row>69</xdr:row>
      <xdr:rowOff>73024</xdr:rowOff>
    </xdr:from>
    <xdr:to>
      <xdr:col>36</xdr:col>
      <xdr:colOff>638175</xdr:colOff>
      <xdr:row>84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Диаграмма 7">
              <a:extLst>
                <a:ext uri="{FF2B5EF4-FFF2-40B4-BE49-F238E27FC236}">
                  <a16:creationId xmlns:a16="http://schemas.microsoft.com/office/drawing/2014/main" id="{3E2958F6-C1C5-4E70-8C5E-A1872A00D0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353963" y="13360399"/>
              <a:ext cx="5364162" cy="2936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123344</xdr:colOff>
      <xdr:row>24</xdr:row>
      <xdr:rowOff>30499</xdr:rowOff>
    </xdr:from>
    <xdr:to>
      <xdr:col>12</xdr:col>
      <xdr:colOff>455853</xdr:colOff>
      <xdr:row>39</xdr:row>
      <xdr:rowOff>31654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129F1CB2-5B74-467B-8863-A92D62AF8A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2894" y="4669174"/>
              <a:ext cx="9114559" cy="28586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47529</xdr:colOff>
      <xdr:row>40</xdr:row>
      <xdr:rowOff>97270</xdr:rowOff>
    </xdr:from>
    <xdr:to>
      <xdr:col>12</xdr:col>
      <xdr:colOff>485775</xdr:colOff>
      <xdr:row>55</xdr:row>
      <xdr:rowOff>98425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5A0C5553-B389-477E-B862-89D0F0C863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67079" y="7793470"/>
              <a:ext cx="9220296" cy="28586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63403</xdr:colOff>
      <xdr:row>56</xdr:row>
      <xdr:rowOff>50415</xdr:rowOff>
    </xdr:from>
    <xdr:to>
      <xdr:col>12</xdr:col>
      <xdr:colOff>542924</xdr:colOff>
      <xdr:row>71</xdr:row>
      <xdr:rowOff>51569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20A19437-D7A4-4208-A006-56A5EEC437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2953" y="10804140"/>
              <a:ext cx="9261571" cy="28586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224427</xdr:colOff>
      <xdr:row>92</xdr:row>
      <xdr:rowOff>41916</xdr:rowOff>
    </xdr:from>
    <xdr:to>
      <xdr:col>7</xdr:col>
      <xdr:colOff>1115347</xdr:colOff>
      <xdr:row>104</xdr:row>
      <xdr:rowOff>97427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65A870D-06B3-4443-9B07-E5D3089EB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134297</xdr:colOff>
      <xdr:row>92</xdr:row>
      <xdr:rowOff>79299</xdr:rowOff>
    </xdr:from>
    <xdr:to>
      <xdr:col>10</xdr:col>
      <xdr:colOff>1109585</xdr:colOff>
      <xdr:row>104</xdr:row>
      <xdr:rowOff>93843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4AEAF3C-1D2E-4477-8F2C-05FCB131C9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178211</xdr:colOff>
      <xdr:row>91</xdr:row>
      <xdr:rowOff>196697</xdr:rowOff>
    </xdr:from>
    <xdr:to>
      <xdr:col>15</xdr:col>
      <xdr:colOff>448982</xdr:colOff>
      <xdr:row>104</xdr:row>
      <xdr:rowOff>129304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8677462-7A96-4F46-B502-552AA03C7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125413</xdr:colOff>
      <xdr:row>107</xdr:row>
      <xdr:rowOff>50006</xdr:rowOff>
    </xdr:from>
    <xdr:to>
      <xdr:col>21</xdr:col>
      <xdr:colOff>430213</xdr:colOff>
      <xdr:row>121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2BB732C-E7C0-47C0-BAEF-C24F3E2C29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79375</xdr:colOff>
      <xdr:row>130</xdr:row>
      <xdr:rowOff>112712</xdr:rowOff>
    </xdr:from>
    <xdr:to>
      <xdr:col>21</xdr:col>
      <xdr:colOff>384175</xdr:colOff>
      <xdr:row>145</xdr:row>
      <xdr:rowOff>21431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BE204D9-0177-49A0-B326-3C420099C6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130969</xdr:colOff>
      <xdr:row>153</xdr:row>
      <xdr:rowOff>47625</xdr:rowOff>
    </xdr:from>
    <xdr:to>
      <xdr:col>21</xdr:col>
      <xdr:colOff>443707</xdr:colOff>
      <xdr:row>167</xdr:row>
      <xdr:rowOff>128588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4DDD1721-2B3C-4FF2-B7A2-D82CA3ADD5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2</xdr:row>
      <xdr:rowOff>57150</xdr:rowOff>
    </xdr:from>
    <xdr:to>
      <xdr:col>27</xdr:col>
      <xdr:colOff>476249</xdr:colOff>
      <xdr:row>17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9D10DA2-1739-44F3-AF31-0341F6E473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74576</xdr:colOff>
      <xdr:row>18</xdr:row>
      <xdr:rowOff>89012</xdr:rowOff>
    </xdr:from>
    <xdr:to>
      <xdr:col>27</xdr:col>
      <xdr:colOff>495299</xdr:colOff>
      <xdr:row>33</xdr:row>
      <xdr:rowOff>71342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98CCC81-418C-4827-AC8C-09E647868E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109539</xdr:colOff>
      <xdr:row>34</xdr:row>
      <xdr:rowOff>96045</xdr:rowOff>
    </xdr:from>
    <xdr:to>
      <xdr:col>27</xdr:col>
      <xdr:colOff>523875</xdr:colOff>
      <xdr:row>49</xdr:row>
      <xdr:rowOff>61119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3013931-D368-4FC1-8AAE-F21AB0DB85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R_konechnay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 данные"/>
      <sheetName val="1-4.1"/>
      <sheetName val="4.2 До удаления выбросов"/>
      <sheetName val="4.2 После удаления выбросов"/>
      <sheetName val="5"/>
      <sheetName val="6"/>
      <sheetName val="7"/>
      <sheetName val="8"/>
      <sheetName val="9 Сбербанк"/>
      <sheetName val="9 Росбанк ао"/>
      <sheetName val="9 МОЭСК"/>
      <sheetName val="9 все"/>
      <sheetName val="10"/>
      <sheetName val="11"/>
      <sheetName val="Черновик5.3.2"/>
      <sheetName val="Черновик5-5.2"/>
      <sheetName val="Черновик5.3"/>
    </sheetNames>
    <sheetDataSet>
      <sheetData sheetId="0"/>
      <sheetData sheetId="1">
        <row r="1">
          <cell r="N1" t="str">
            <v>ЛД Сбербанк</v>
          </cell>
          <cell r="O1" t="str">
            <v>ЛД Росбанк ао</v>
          </cell>
          <cell r="P1" t="str">
            <v>ЛД МОЭСК</v>
          </cell>
          <cell r="R1" t="str">
            <v>ЛО Росбанк ао</v>
          </cell>
          <cell r="S1" t="str">
            <v>ЛО МОЭСК</v>
          </cell>
          <cell r="V1" t="str">
            <v xml:space="preserve">Оц Сбербанк </v>
          </cell>
          <cell r="W1" t="str">
            <v>Оц Росбанк ао</v>
          </cell>
          <cell r="X1" t="str">
            <v>Оц МОЭСК</v>
          </cell>
        </row>
        <row r="2">
          <cell r="N2"/>
          <cell r="O2"/>
          <cell r="P2"/>
          <cell r="Q2">
            <v>19.876173502104052</v>
          </cell>
          <cell r="R2">
            <v>6.8023947633243109</v>
          </cell>
          <cell r="S2">
            <v>12.950388112664518</v>
          </cell>
          <cell r="V2">
            <v>9.7002171000970076E-3</v>
          </cell>
          <cell r="W2">
            <v>4.4444444444445078E-3</v>
          </cell>
          <cell r="X2">
            <v>0.86594504579517062</v>
          </cell>
        </row>
        <row r="3">
          <cell r="N3">
            <v>-1.7747687833339434E-2</v>
          </cell>
          <cell r="O3">
            <v>3.4289073478632165E-2</v>
          </cell>
          <cell r="P3">
            <v>-5.666003356549127E-2</v>
          </cell>
          <cell r="Q3">
            <v>20.43195078654799</v>
          </cell>
          <cell r="R3">
            <v>7.9793388952623276</v>
          </cell>
          <cell r="S3">
            <v>13.403020834919145</v>
          </cell>
          <cell r="V3">
            <v>4.5729594900457389E-3</v>
          </cell>
          <cell r="W3">
            <v>3.7777777777777841E-2</v>
          </cell>
          <cell r="X3">
            <v>0.75770191507077433</v>
          </cell>
        </row>
        <row r="4">
          <cell r="N4">
            <v>3.8916647671368348E-2</v>
          </cell>
          <cell r="O4">
            <v>6.7189502487447882E-3</v>
          </cell>
          <cell r="P4">
            <v>-1.3544225107757149E-2</v>
          </cell>
          <cell r="Q4">
            <v>20.350189871399621</v>
          </cell>
          <cell r="R4">
            <v>8.727454116899434</v>
          </cell>
          <cell r="S4">
            <v>13.618278388434565</v>
          </cell>
          <cell r="V4">
            <v>1.5936070950159375E-2</v>
          </cell>
          <cell r="W4">
            <v>4.4444444444444446E-2</v>
          </cell>
          <cell r="X4">
            <v>0.73272273105745234</v>
          </cell>
        </row>
        <row r="5">
          <cell r="N5">
            <v>-4.6852554572724206E-2</v>
          </cell>
          <cell r="O5">
            <v>7.9355658522498124E-2</v>
          </cell>
          <cell r="P5">
            <v>-1.8349138668196541E-2</v>
          </cell>
          <cell r="Q5">
            <v>20.533835214519723</v>
          </cell>
          <cell r="R5">
            <v>7.3330230143864812</v>
          </cell>
          <cell r="S5">
            <v>13.592367006650065</v>
          </cell>
          <cell r="V5">
            <v>2.3095755000230958E-3</v>
          </cell>
          <cell r="W5">
            <v>0.12666666666666673</v>
          </cell>
          <cell r="X5">
            <v>0.6994171523730226</v>
          </cell>
        </row>
        <row r="6">
          <cell r="N6">
            <v>4.4677965334299567E-2</v>
          </cell>
          <cell r="O6">
            <v>-6.2047768868828696E-3</v>
          </cell>
          <cell r="P6">
            <v>-2.3420274208098613E-2</v>
          </cell>
          <cell r="Q6">
            <v>20.467030737711436</v>
          </cell>
          <cell r="R6">
            <v>6.8977049431286357</v>
          </cell>
          <cell r="S6">
            <v>13.684262271354321</v>
          </cell>
          <cell r="V6">
            <v>1.5289389810152904E-2</v>
          </cell>
          <cell r="W6">
            <v>0.12000000000000012</v>
          </cell>
          <cell r="X6">
            <v>0.65778517901748534</v>
          </cell>
        </row>
        <row r="7">
          <cell r="N7">
            <v>9.3315004352424458E-2</v>
          </cell>
          <cell r="O7">
            <v>1.6461277054071931E-2</v>
          </cell>
          <cell r="P7">
            <v>0.10346298188163484</v>
          </cell>
          <cell r="Q7">
            <v>20.959820211825047</v>
          </cell>
          <cell r="R7">
            <v>7.9724660159745655</v>
          </cell>
          <cell r="S7">
            <v>14.728596158889481</v>
          </cell>
          <cell r="V7">
            <v>4.4343849600443408E-2</v>
          </cell>
          <cell r="W7">
            <v>0.13777777777777783</v>
          </cell>
          <cell r="X7">
            <v>0.84929225645295581</v>
          </cell>
        </row>
        <row r="8">
          <cell r="N8">
            <v>5.7119067771599426E-2</v>
          </cell>
          <cell r="O8">
            <v>1.6194685919980606E-2</v>
          </cell>
          <cell r="P8">
            <v>-7.0826052568612283E-2</v>
          </cell>
          <cell r="Q8">
            <v>20.751888356351749</v>
          </cell>
          <cell r="R8">
            <v>6.2344107257183712</v>
          </cell>
          <cell r="S8">
            <v>14.632201924615675</v>
          </cell>
          <cell r="V8">
            <v>6.3513326250635133E-2</v>
          </cell>
          <cell r="W8">
            <v>0.15555555555555556</v>
          </cell>
          <cell r="X8">
            <v>0.71606994171523752</v>
          </cell>
        </row>
        <row r="9">
          <cell r="N9">
            <v>1.5399215757880917E-2</v>
          </cell>
          <cell r="O9">
            <v>-1.8237587549780901E-2</v>
          </cell>
          <cell r="P9">
            <v>3.6039936483196658E-2</v>
          </cell>
          <cell r="Q9">
            <v>20.05757303228312</v>
          </cell>
          <cell r="R9">
            <v>7.2152399787300974</v>
          </cell>
          <cell r="S9">
            <v>14.892218011244333</v>
          </cell>
          <cell r="V9">
            <v>6.88715414106887E-2</v>
          </cell>
          <cell r="W9">
            <v>0.1355555555555556</v>
          </cell>
          <cell r="X9">
            <v>0.78268109908409644</v>
          </cell>
        </row>
        <row r="10">
          <cell r="N10">
            <v>-3.5670180131500077E-2</v>
          </cell>
          <cell r="O10">
            <v>-3.3267100982939057E-2</v>
          </cell>
          <cell r="P10">
            <v>-3.6039936483196693E-2</v>
          </cell>
          <cell r="Q10">
            <v>20.275583558387517</v>
          </cell>
          <cell r="R10">
            <v>8.2558284272818305</v>
          </cell>
          <cell r="S10">
            <v>13.920771068621766</v>
          </cell>
          <cell r="V10">
            <v>5.6584599750565845E-2</v>
          </cell>
          <cell r="W10">
            <v>0.1</v>
          </cell>
          <cell r="X10">
            <v>0.71606994171523752</v>
          </cell>
        </row>
        <row r="11">
          <cell r="N11">
            <v>-7.6284137181509601E-2</v>
          </cell>
          <cell r="O11">
            <v>-2.5697345495284404E-2</v>
          </cell>
          <cell r="P11">
            <v>1.8182319083190547E-2</v>
          </cell>
          <cell r="Q11">
            <v>20.095726661671932</v>
          </cell>
          <cell r="R11">
            <v>7.352441100243583</v>
          </cell>
          <cell r="S11">
            <v>12.985397522331171</v>
          </cell>
          <cell r="V11">
            <v>3.1733567370317357E-2</v>
          </cell>
          <cell r="W11">
            <v>7.3333333333333431E-2</v>
          </cell>
          <cell r="X11">
            <v>0.74937552039966715</v>
          </cell>
        </row>
        <row r="12">
          <cell r="N12">
            <v>-1.2901491324700965E-2</v>
          </cell>
          <cell r="O12">
            <v>7.1159719572041799E-2</v>
          </cell>
          <cell r="P12">
            <v>-5.0819248396213115E-2</v>
          </cell>
          <cell r="Q12">
            <v>20.395017015174325</v>
          </cell>
          <cell r="R12">
            <v>8.174702882469461</v>
          </cell>
          <cell r="S12">
            <v>13.482831119581757</v>
          </cell>
          <cell r="V12">
            <v>2.7714906000277147E-2</v>
          </cell>
          <cell r="W12">
            <v>0.14888888888888896</v>
          </cell>
          <cell r="X12">
            <v>0.65778517901748534</v>
          </cell>
        </row>
        <row r="13">
          <cell r="N13">
            <v>-9.3818755217654856E-2</v>
          </cell>
          <cell r="O13">
            <v>-2.022245380767809E-3</v>
          </cell>
          <cell r="P13">
            <v>-3.3738139631850003E-2</v>
          </cell>
          <cell r="Q13">
            <v>20.303456688213316</v>
          </cell>
          <cell r="R13">
            <v>6.1944053911046719</v>
          </cell>
          <cell r="S13">
            <v>14.817611946251541</v>
          </cell>
          <cell r="V13">
            <v>0</v>
          </cell>
          <cell r="W13">
            <v>0.1466666666666667</v>
          </cell>
          <cell r="X13">
            <v>0.59950041631973361</v>
          </cell>
        </row>
        <row r="14">
          <cell r="N14">
            <v>7.1176278467894954E-2</v>
          </cell>
          <cell r="O14">
            <v>-6.0913893934018172E-3</v>
          </cell>
          <cell r="P14">
            <v>-1.9802627296179754E-2</v>
          </cell>
          <cell r="Q14">
            <v>20.246022028745958</v>
          </cell>
          <cell r="R14">
            <v>7.5652752818989315</v>
          </cell>
          <cell r="S14">
            <v>14.934252217927549</v>
          </cell>
          <cell r="V14">
            <v>2.078617950020786E-2</v>
          </cell>
          <cell r="W14">
            <v>0.1400000000000001</v>
          </cell>
          <cell r="X14">
            <v>0.56619483763530398</v>
          </cell>
        </row>
        <row r="15">
          <cell r="N15">
            <v>8.7647307058755675E-2</v>
          </cell>
          <cell r="O15">
            <v>-3.3129323759879446E-2</v>
          </cell>
          <cell r="P15">
            <v>-5.0125418235442863E-3</v>
          </cell>
          <cell r="Q15">
            <v>20.522507127611153</v>
          </cell>
          <cell r="R15">
            <v>7.3714892952142774</v>
          </cell>
          <cell r="S15">
            <v>14.778303123489849</v>
          </cell>
          <cell r="V15">
            <v>4.8501085500485007E-2</v>
          </cell>
          <cell r="W15">
            <v>0.10444444444444451</v>
          </cell>
          <cell r="X15">
            <v>0.55786844296419646</v>
          </cell>
        </row>
        <row r="16">
          <cell r="N16">
            <v>1.3889112160667093E-2</v>
          </cell>
          <cell r="O16">
            <v>-4.3017385083690816E-2</v>
          </cell>
          <cell r="P16">
            <v>-5.0377940299571808E-3</v>
          </cell>
          <cell r="Q16">
            <v>20.485691257430787</v>
          </cell>
          <cell r="R16">
            <v>7.8359745817215662</v>
          </cell>
          <cell r="S16">
            <v>14.292986202048711</v>
          </cell>
          <cell r="V16">
            <v>5.3120236500531201E-2</v>
          </cell>
          <cell r="W16">
            <v>6.000000000000006E-2</v>
          </cell>
          <cell r="X16">
            <v>0.54954204829308906</v>
          </cell>
        </row>
        <row r="17">
          <cell r="N17">
            <v>4.385188252884941E-2</v>
          </cell>
          <cell r="O17">
            <v>5.3488684950986222E-2</v>
          </cell>
          <cell r="P17">
            <v>-3.077165866675366E-2</v>
          </cell>
          <cell r="Q17">
            <v>20.509403209314058</v>
          </cell>
          <cell r="R17">
            <v>6.9939329752231894</v>
          </cell>
          <cell r="S17">
            <v>14.598955376505</v>
          </cell>
          <cell r="V17">
            <v>6.813247725068132E-2</v>
          </cell>
          <cell r="W17">
            <v>0.11555555555555562</v>
          </cell>
          <cell r="X17">
            <v>0.49958368026644456</v>
          </cell>
        </row>
        <row r="18">
          <cell r="N18">
            <v>1.5067432122119926E-2</v>
          </cell>
          <cell r="O18">
            <v>-2.1053409197832381E-2</v>
          </cell>
          <cell r="P18">
            <v>-4.2559614418795889E-2</v>
          </cell>
          <cell r="Q18">
            <v>19.850324231702583</v>
          </cell>
          <cell r="R18">
            <v>4.9416424226093039</v>
          </cell>
          <cell r="S18">
            <v>15.504314025779115</v>
          </cell>
          <cell r="V18">
            <v>7.3444500900734469E-2</v>
          </cell>
          <cell r="W18">
            <v>9.3333333333333393E-2</v>
          </cell>
          <cell r="X18">
            <v>0.43297252289758542</v>
          </cell>
        </row>
        <row r="19">
          <cell r="N19">
            <v>-1.8373220256619294E-2</v>
          </cell>
          <cell r="O19">
            <v>-2.8049303809899555E-2</v>
          </cell>
          <cell r="P19">
            <v>-5.449604767564703E-3</v>
          </cell>
          <cell r="Q19">
            <v>19.964565562076881</v>
          </cell>
          <cell r="R19">
            <v>7.122866658599083</v>
          </cell>
          <cell r="S19">
            <v>14.754345254273323</v>
          </cell>
          <cell r="V19">
            <v>6.6977689500669776E-2</v>
          </cell>
          <cell r="W19">
            <v>6.4444444444444568E-2</v>
          </cell>
          <cell r="X19">
            <v>0.42464612822647801</v>
          </cell>
        </row>
        <row r="20">
          <cell r="N20">
            <v>-5.9780981755080667E-3</v>
          </cell>
          <cell r="O20">
            <v>1.9502243231441101E-2</v>
          </cell>
          <cell r="P20">
            <v>-1.6529301951210582E-2</v>
          </cell>
          <cell r="Q20">
            <v>19.71358018748176</v>
          </cell>
          <cell r="R20">
            <v>8.0864102753237823</v>
          </cell>
          <cell r="S20">
            <v>14.926709962137855</v>
          </cell>
          <cell r="V20">
            <v>6.4899071550648973E-2</v>
          </cell>
          <cell r="W20">
            <v>8.4444444444444544E-2</v>
          </cell>
          <cell r="X20">
            <v>0.39966694421315574</v>
          </cell>
        </row>
        <row r="21">
          <cell r="N21">
            <v>-9.3708851733068661E-3</v>
          </cell>
          <cell r="O21">
            <v>2.1436235432513691E-3</v>
          </cell>
          <cell r="P21">
            <v>5.5401803756153509E-3</v>
          </cell>
          <cell r="Q21">
            <v>20.081485137095832</v>
          </cell>
          <cell r="R21">
            <v>7.5806997522245627</v>
          </cell>
          <cell r="S21">
            <v>14.724978064490303</v>
          </cell>
          <cell r="V21">
            <v>6.1665665850616627E-2</v>
          </cell>
          <cell r="W21">
            <v>8.6666666666666795E-2</v>
          </cell>
          <cell r="X21">
            <v>0.40799333888426315</v>
          </cell>
        </row>
        <row r="22">
          <cell r="N22">
            <v>-1.1498266687373023E-2</v>
          </cell>
          <cell r="O22">
            <v>-2.6031838717946981E-2</v>
          </cell>
          <cell r="P22">
            <v>-1.6713480973740667E-2</v>
          </cell>
          <cell r="Q22">
            <v>19.972366209673332</v>
          </cell>
          <cell r="R22">
            <v>4.7874917427820458</v>
          </cell>
          <cell r="S22">
            <v>15.887423833223318</v>
          </cell>
          <cell r="V22">
            <v>5.7739387500577388E-2</v>
          </cell>
          <cell r="W22">
            <v>6.000000000000006E-2</v>
          </cell>
          <cell r="X22">
            <v>0.38301415487094093</v>
          </cell>
        </row>
        <row r="23">
          <cell r="N23">
            <v>-4.0113628690535509E-2</v>
          </cell>
          <cell r="O23">
            <v>-6.6152391187192048E-3</v>
          </cell>
          <cell r="P23">
            <v>-3.4289073478632193E-2</v>
          </cell>
          <cell r="Q23">
            <v>19.995652131350283</v>
          </cell>
          <cell r="R23">
            <v>5.9914645471079817</v>
          </cell>
          <cell r="S23">
            <v>15.459156641728111</v>
          </cell>
          <cell r="V23">
            <v>4.4390041110443895E-2</v>
          </cell>
          <cell r="W23">
            <v>5.3333333333333462E-2</v>
          </cell>
          <cell r="X23">
            <v>0.33305578684429638</v>
          </cell>
        </row>
        <row r="24">
          <cell r="N24">
            <v>2.7104201801941275E-2</v>
          </cell>
          <cell r="O24">
            <v>4.4150182091166933E-3</v>
          </cell>
          <cell r="P24">
            <v>1.7291497110061043E-2</v>
          </cell>
          <cell r="Q24">
            <v>19.848452764597226</v>
          </cell>
          <cell r="R24">
            <v>4.2484952420493594</v>
          </cell>
          <cell r="S24">
            <v>15.485290699404537</v>
          </cell>
          <cell r="V24">
            <v>5.3351194050533499E-2</v>
          </cell>
          <cell r="W24">
            <v>5.777777777777781E-2</v>
          </cell>
          <cell r="X24">
            <v>0.35803497085761865</v>
          </cell>
        </row>
        <row r="25">
          <cell r="N25">
            <v>-1.3739720689678365E-2</v>
          </cell>
          <cell r="O25">
            <v>4.3956114730381293E-3</v>
          </cell>
          <cell r="P25">
            <v>2.2599831917240992E-2</v>
          </cell>
          <cell r="Q25">
            <v>19.990939228780924</v>
          </cell>
          <cell r="R25">
            <v>8.261009786023827</v>
          </cell>
          <cell r="S25">
            <v>16.017390946836688</v>
          </cell>
          <cell r="V25">
            <v>4.8778234560487792E-2</v>
          </cell>
          <cell r="W25">
            <v>6.2222222222222318E-2</v>
          </cell>
          <cell r="X25">
            <v>0.39134054954204833</v>
          </cell>
        </row>
        <row r="26">
          <cell r="N26">
            <v>-1.3506114141322108E-2</v>
          </cell>
          <cell r="O26">
            <v>8.7336799687546315E-3</v>
          </cell>
          <cell r="P26">
            <v>-2.2599831917240919E-2</v>
          </cell>
          <cell r="Q26">
            <v>19.607077999201394</v>
          </cell>
          <cell r="R26">
            <v>6.5652649700353614</v>
          </cell>
          <cell r="S26">
            <v>15.994231663735933</v>
          </cell>
          <cell r="V26">
            <v>4.4343849600443408E-2</v>
          </cell>
          <cell r="W26">
            <v>7.111111111111118E-2</v>
          </cell>
          <cell r="X26">
            <v>0.35803497085761865</v>
          </cell>
        </row>
        <row r="27">
          <cell r="N27">
            <v>9.9101020356674578E-4</v>
          </cell>
          <cell r="O27">
            <v>-2.197890671877523E-2</v>
          </cell>
          <cell r="P27">
            <v>-3.4887259000440665E-2</v>
          </cell>
          <cell r="Q27">
            <v>19.857450871624973</v>
          </cell>
          <cell r="R27">
            <v>6.8875525716646173</v>
          </cell>
          <cell r="S27">
            <v>16.008169171579716</v>
          </cell>
          <cell r="V27">
            <v>4.466719017044668E-2</v>
          </cell>
          <cell r="W27">
            <v>4.8888888888888954E-2</v>
          </cell>
          <cell r="X27">
            <v>0.30807660283097416</v>
          </cell>
        </row>
        <row r="28">
          <cell r="N28">
            <v>5.5034358901180185E-3</v>
          </cell>
          <cell r="O28">
            <v>-1.7937700686667207E-2</v>
          </cell>
          <cell r="P28">
            <v>-1.7910926566530219E-2</v>
          </cell>
          <cell r="Q28">
            <v>20.180243053031539</v>
          </cell>
          <cell r="R28">
            <v>6.6970342476664841</v>
          </cell>
          <cell r="S28">
            <v>15.564536484605428</v>
          </cell>
          <cell r="V28">
            <v>4.6468659060464698E-2</v>
          </cell>
          <cell r="W28">
            <v>3.1111111111111239E-2</v>
          </cell>
          <cell r="X28">
            <v>0.28309741881765188</v>
          </cell>
        </row>
        <row r="29">
          <cell r="N29">
            <v>6.0872931244364104E-2</v>
          </cell>
          <cell r="O29">
            <v>5.0727523509658222E-2</v>
          </cell>
          <cell r="P29">
            <v>0</v>
          </cell>
          <cell r="Q29">
            <v>20.156024946667493</v>
          </cell>
          <cell r="R29">
            <v>5.3471075307174685</v>
          </cell>
          <cell r="S29">
            <v>15.073403204279641</v>
          </cell>
          <cell r="V29">
            <v>6.7070072520670682E-2</v>
          </cell>
          <cell r="W29">
            <v>8.222222222222228E-2</v>
          </cell>
          <cell r="X29">
            <v>0.28309741881765188</v>
          </cell>
        </row>
        <row r="30">
          <cell r="N30">
            <v>-6.9494283492555972E-2</v>
          </cell>
          <cell r="O30">
            <v>-2.8355225755125009E-2</v>
          </cell>
          <cell r="P30">
            <v>-1.212136053234485E-2</v>
          </cell>
          <cell r="Q30">
            <v>20.075611160675969</v>
          </cell>
          <cell r="R30">
            <v>8.1226680233464066</v>
          </cell>
          <cell r="S30">
            <v>15.138066078117157</v>
          </cell>
          <cell r="V30">
            <v>4.3650976950436522E-2</v>
          </cell>
          <cell r="W30">
            <v>5.3333333333333462E-2</v>
          </cell>
          <cell r="X30">
            <v>0.26644462947543701</v>
          </cell>
        </row>
        <row r="31">
          <cell r="N31">
            <v>2.5920890820029612E-2</v>
          </cell>
          <cell r="O31">
            <v>3.6920588614048074E-2</v>
          </cell>
          <cell r="P31">
            <v>-1.8462062839735331E-2</v>
          </cell>
          <cell r="Q31">
            <v>20.469216457808919</v>
          </cell>
          <cell r="R31">
            <v>6.6970342476664841</v>
          </cell>
          <cell r="S31">
            <v>15.262900018443975</v>
          </cell>
          <cell r="V31">
            <v>5.2196406300521948E-2</v>
          </cell>
          <cell r="W31">
            <v>9.1111111111111143E-2</v>
          </cell>
          <cell r="X31">
            <v>0.24146544546211496</v>
          </cell>
        </row>
        <row r="32">
          <cell r="N32">
            <v>2.5940021008615886E-2</v>
          </cell>
          <cell r="O32">
            <v>-2.1552558385734191E-2</v>
          </cell>
          <cell r="P32">
            <v>3.6589447432291963E-2</v>
          </cell>
          <cell r="Q32">
            <v>20.102724932988192</v>
          </cell>
          <cell r="R32">
            <v>6.4457198193855785</v>
          </cell>
          <cell r="S32">
            <v>15.038697581214015</v>
          </cell>
          <cell r="V32">
            <v>6.0972793200609741E-2</v>
          </cell>
          <cell r="W32">
            <v>6.8888888888888916E-2</v>
          </cell>
          <cell r="X32">
            <v>0.29142381348875929</v>
          </cell>
        </row>
        <row r="33">
          <cell r="N33">
            <v>3.0949361984845243E-3</v>
          </cell>
          <cell r="O33">
            <v>2.17627942259567E-3</v>
          </cell>
          <cell r="P33">
            <v>-6.0060240602119218E-3</v>
          </cell>
          <cell r="Q33">
            <v>19.919081101235157</v>
          </cell>
          <cell r="R33">
            <v>7.7621706071382048</v>
          </cell>
          <cell r="S33">
            <v>15.301423984112876</v>
          </cell>
          <cell r="V33">
            <v>6.203519793062038E-2</v>
          </cell>
          <cell r="W33">
            <v>7.111111111111118E-2</v>
          </cell>
          <cell r="X33">
            <v>0.28309741881765188</v>
          </cell>
        </row>
        <row r="34">
          <cell r="N34">
            <v>-6.3365846993133537E-2</v>
          </cell>
          <cell r="O34">
            <v>-6.5430985889359475E-3</v>
          </cell>
          <cell r="P34">
            <v>0</v>
          </cell>
          <cell r="Q34">
            <v>20.057976148142036</v>
          </cell>
          <cell r="R34">
            <v>5.7990926544605257</v>
          </cell>
          <cell r="S34">
            <v>15.683150237527647</v>
          </cell>
          <cell r="V34">
            <v>4.0925677860409251E-2</v>
          </cell>
          <cell r="W34">
            <v>6.4444444444444568E-2</v>
          </cell>
          <cell r="X34">
            <v>0.28309741881765188</v>
          </cell>
        </row>
        <row r="35">
          <cell r="N35">
            <v>6.8591989541314E-2</v>
          </cell>
          <cell r="O35">
            <v>-4.3859719432543286E-3</v>
          </cell>
          <cell r="P35">
            <v>7.5398017484211849E-2</v>
          </cell>
          <cell r="Q35">
            <v>20.544080413341913</v>
          </cell>
          <cell r="R35">
            <v>8.2214789472671921</v>
          </cell>
          <cell r="S35">
            <v>16.598358969141671</v>
          </cell>
          <cell r="V35">
            <v>6.3836666820638335E-2</v>
          </cell>
          <cell r="W35">
            <v>6.000000000000006E-2</v>
          </cell>
          <cell r="X35">
            <v>0.39134054954204833</v>
          </cell>
        </row>
        <row r="36">
          <cell r="N36">
            <v>-1.1560822401075971E-2</v>
          </cell>
          <cell r="O36">
            <v>1.092907053219023E-2</v>
          </cell>
          <cell r="P36">
            <v>-3.9891329027301969E-2</v>
          </cell>
          <cell r="Q36">
            <v>20.233417134383675</v>
          </cell>
          <cell r="R36">
            <v>8.8232062205527413</v>
          </cell>
          <cell r="S36">
            <v>15.991624986904371</v>
          </cell>
          <cell r="V36">
            <v>5.9864196960598609E-2</v>
          </cell>
          <cell r="W36">
            <v>7.111111111111118E-2</v>
          </cell>
          <cell r="X36">
            <v>0.33305578684429638</v>
          </cell>
        </row>
        <row r="37">
          <cell r="N37">
            <v>1.8911257831171811E-3</v>
          </cell>
          <cell r="O37">
            <v>-1.3129291441792736E-2</v>
          </cell>
          <cell r="P37">
            <v>5.7971176843259146E-3</v>
          </cell>
          <cell r="Q37">
            <v>19.768407442634931</v>
          </cell>
          <cell r="R37">
            <v>7.6496926237115144</v>
          </cell>
          <cell r="S37">
            <v>15.272496347206697</v>
          </cell>
          <cell r="V37">
            <v>6.0510878100605077E-2</v>
          </cell>
          <cell r="W37">
            <v>5.777777777777781E-2</v>
          </cell>
          <cell r="X37">
            <v>0.34138218151540378</v>
          </cell>
        </row>
        <row r="38">
          <cell r="N38">
            <v>1.8717123952937991E-2</v>
          </cell>
          <cell r="O38">
            <v>-2.0022915875107704E-2</v>
          </cell>
          <cell r="P38">
            <v>-1.1628037995119099E-2</v>
          </cell>
          <cell r="Q38">
            <v>19.950954575940287</v>
          </cell>
          <cell r="R38">
            <v>6.8023947633243109</v>
          </cell>
          <cell r="S38">
            <v>15.390149964855679</v>
          </cell>
          <cell r="V38">
            <v>6.6977689500669776E-2</v>
          </cell>
          <cell r="W38">
            <v>3.7777777777777841E-2</v>
          </cell>
          <cell r="X38">
            <v>0.32472939217318897</v>
          </cell>
        </row>
        <row r="39">
          <cell r="N39">
            <v>-7.0446227400083189E-3</v>
          </cell>
          <cell r="O39">
            <v>-2.2497197340154416E-3</v>
          </cell>
          <cell r="P39">
            <v>-2.9675768146116666E-2</v>
          </cell>
          <cell r="Q39">
            <v>19.951342599505338</v>
          </cell>
          <cell r="R39">
            <v>5.6347896031692493</v>
          </cell>
          <cell r="S39">
            <v>15.813199597771851</v>
          </cell>
          <cell r="V39">
            <v>6.4529539470645284E-2</v>
          </cell>
          <cell r="W39">
            <v>3.555555555555559E-2</v>
          </cell>
          <cell r="X39">
            <v>0.28309741881765188</v>
          </cell>
        </row>
        <row r="40">
          <cell r="N40">
            <v>-1.5729301908543918E-2</v>
          </cell>
          <cell r="O40">
            <v>6.7340321813441194E-3</v>
          </cell>
          <cell r="P40">
            <v>-1.8237587549780901E-2</v>
          </cell>
          <cell r="Q40">
            <v>19.918399344143619</v>
          </cell>
          <cell r="R40">
            <v>8.2532276455817719</v>
          </cell>
          <cell r="S40">
            <v>15.343521471702646</v>
          </cell>
          <cell r="V40">
            <v>5.9125132800591236E-2</v>
          </cell>
          <cell r="W40">
            <v>4.2222222222222348E-2</v>
          </cell>
          <cell r="X40">
            <v>0.2581182348043296</v>
          </cell>
        </row>
        <row r="41">
          <cell r="N41">
            <v>0.15031056339590324</v>
          </cell>
          <cell r="O41">
            <v>-1.5783867701262E-2</v>
          </cell>
          <cell r="P41">
            <v>-1.2345835822299266E-2</v>
          </cell>
          <cell r="Q41">
            <v>20.529276661444207</v>
          </cell>
          <cell r="R41">
            <v>7.1701195434496281</v>
          </cell>
          <cell r="S41">
            <v>16.280044417944339</v>
          </cell>
          <cell r="V41">
            <v>0.11441637027114414</v>
          </cell>
          <cell r="W41">
            <v>2.6666666666666731E-2</v>
          </cell>
          <cell r="X41">
            <v>0.24146544546211496</v>
          </cell>
        </row>
        <row r="42">
          <cell r="N42">
            <v>3.1559220180518877E-2</v>
          </cell>
          <cell r="O42">
            <v>3.3522692038643644E-2</v>
          </cell>
          <cell r="P42">
            <v>0</v>
          </cell>
          <cell r="Q42">
            <v>20.281144623066325</v>
          </cell>
          <cell r="R42">
            <v>6.3099182782265162</v>
          </cell>
          <cell r="S42">
            <v>15.579213429409803</v>
          </cell>
          <cell r="V42">
            <v>0.12711903552127116</v>
          </cell>
          <cell r="W42">
            <v>6.000000000000006E-2</v>
          </cell>
          <cell r="X42">
            <v>0.24146544546211496</v>
          </cell>
        </row>
        <row r="43">
          <cell r="N43">
            <v>2.1568696658455202E-2</v>
          </cell>
          <cell r="O43">
            <v>-8.8300794482720369E-3</v>
          </cell>
          <cell r="P43">
            <v>-6.2305497506360864E-3</v>
          </cell>
          <cell r="Q43">
            <v>20.133744961169505</v>
          </cell>
          <cell r="R43">
            <v>6.3456363608285962</v>
          </cell>
          <cell r="S43">
            <v>16.167552259670913</v>
          </cell>
          <cell r="V43">
            <v>0.13603399695136034</v>
          </cell>
          <cell r="W43">
            <v>5.1111111111111204E-2</v>
          </cell>
          <cell r="X43">
            <v>0.23313905079100755</v>
          </cell>
        </row>
        <row r="44">
          <cell r="N44">
            <v>8.8407564604479915E-4</v>
          </cell>
          <cell r="O44">
            <v>6.6298585386695818E-3</v>
          </cell>
          <cell r="P44">
            <v>3.0771658666753472E-2</v>
          </cell>
          <cell r="Q44">
            <v>20.246624627624435</v>
          </cell>
          <cell r="R44">
            <v>5.768320995793772</v>
          </cell>
          <cell r="S44">
            <v>16.716162625267994</v>
          </cell>
          <cell r="V44">
            <v>0.13640352903136405</v>
          </cell>
          <cell r="W44">
            <v>5.777777777777781E-2</v>
          </cell>
          <cell r="X44">
            <v>0.27477102414654447</v>
          </cell>
        </row>
        <row r="45">
          <cell r="N45">
            <v>3.8570483531325341E-2</v>
          </cell>
          <cell r="O45">
            <v>3.2505570404931308E-2</v>
          </cell>
          <cell r="P45">
            <v>0</v>
          </cell>
          <cell r="Q45">
            <v>19.993053803296004</v>
          </cell>
          <cell r="R45">
            <v>8.4846699997106771</v>
          </cell>
          <cell r="S45">
            <v>16.023235369934358</v>
          </cell>
          <cell r="V45">
            <v>0.15284770659152849</v>
          </cell>
          <cell r="W45">
            <v>9.1111111111111143E-2</v>
          </cell>
          <cell r="X45">
            <v>0.27477102414654447</v>
          </cell>
        </row>
        <row r="46">
          <cell r="N46">
            <v>-7.3604257838773418E-3</v>
          </cell>
          <cell r="O46">
            <v>3.9712637406867833E-2</v>
          </cell>
          <cell r="P46">
            <v>-4.7155137917277719E-2</v>
          </cell>
          <cell r="Q46">
            <v>19.772181414179389</v>
          </cell>
          <cell r="R46">
            <v>10.946058450320614</v>
          </cell>
          <cell r="S46">
            <v>16.446247655963813</v>
          </cell>
          <cell r="V46">
            <v>0.14966049240149662</v>
          </cell>
          <cell r="W46">
            <v>0.13333333333333333</v>
          </cell>
          <cell r="X46">
            <v>0.21149042464612824</v>
          </cell>
        </row>
        <row r="47">
          <cell r="N47">
            <v>0.13873730440185567</v>
          </cell>
          <cell r="O47">
            <v>-3.9712637406867771E-2</v>
          </cell>
          <cell r="P47">
            <v>2.7570668641088425E-2</v>
          </cell>
          <cell r="Q47">
            <v>20.381714143700094</v>
          </cell>
          <cell r="R47">
            <v>10.705713328122311</v>
          </cell>
          <cell r="S47">
            <v>16.086192101945311</v>
          </cell>
          <cell r="V47">
            <v>0.21386669130213865</v>
          </cell>
          <cell r="W47">
            <v>9.1111111111111143E-2</v>
          </cell>
          <cell r="X47">
            <v>0.24812656119900089</v>
          </cell>
        </row>
        <row r="48">
          <cell r="N48">
            <v>-2.5963223762010212E-2</v>
          </cell>
          <cell r="O48">
            <v>-4.1355185681913945E-2</v>
          </cell>
          <cell r="P48">
            <v>-5.4616747317900463E-2</v>
          </cell>
          <cell r="Q48">
            <v>20.246656051018586</v>
          </cell>
          <cell r="R48">
            <v>9.1116243990370247</v>
          </cell>
          <cell r="S48">
            <v>16.57381017546961</v>
          </cell>
          <cell r="V48">
            <v>0.20116402605201161</v>
          </cell>
          <cell r="W48">
            <v>4.8888888888888954E-2</v>
          </cell>
          <cell r="X48">
            <v>0.17651956702747709</v>
          </cell>
        </row>
        <row r="49">
          <cell r="N49">
            <v>-1.4451118538174598E-2</v>
          </cell>
          <cell r="O49">
            <v>-6.6889881507965401E-3</v>
          </cell>
          <cell r="P49">
            <v>-1.7116941940697752E-2</v>
          </cell>
          <cell r="Q49">
            <v>19.989249619093052</v>
          </cell>
          <cell r="R49">
            <v>8.0030286663847328</v>
          </cell>
          <cell r="S49">
            <v>16.074039264761399</v>
          </cell>
          <cell r="V49">
            <v>0.19423529955194233</v>
          </cell>
          <cell r="W49">
            <v>4.2222222222222348E-2</v>
          </cell>
          <cell r="X49">
            <v>0.15487094088259781</v>
          </cell>
        </row>
        <row r="50">
          <cell r="N50">
            <v>-4.8717386613997875E-2</v>
          </cell>
          <cell r="O50">
            <v>3.7325957612686346E-2</v>
          </cell>
          <cell r="P50">
            <v>-3.9920212695374498E-3</v>
          </cell>
          <cell r="Q50">
            <v>20.12477755142363</v>
          </cell>
          <cell r="R50">
            <v>8.987196820661973</v>
          </cell>
          <cell r="S50">
            <v>15.871683472704756</v>
          </cell>
          <cell r="V50">
            <v>0.17160145965171603</v>
          </cell>
          <cell r="W50">
            <v>8.0000000000000029E-2</v>
          </cell>
          <cell r="X50">
            <v>0.14987510407993335</v>
          </cell>
        </row>
        <row r="51">
          <cell r="N51">
            <v>6.7018934844012617E-3</v>
          </cell>
          <cell r="O51">
            <v>-1.7391742711869107E-2</v>
          </cell>
          <cell r="P51">
            <v>3.9920212695374567E-3</v>
          </cell>
          <cell r="Q51">
            <v>20.008083209402653</v>
          </cell>
          <cell r="R51">
            <v>7.4843686432861309</v>
          </cell>
          <cell r="S51">
            <v>16.278001168467942</v>
          </cell>
          <cell r="V51">
            <v>0.17465009931174649</v>
          </cell>
          <cell r="W51">
            <v>6.2222222222222318E-2</v>
          </cell>
          <cell r="X51">
            <v>0.15487094088259781</v>
          </cell>
        </row>
        <row r="52">
          <cell r="N52">
            <v>2.5282385840892256E-2</v>
          </cell>
          <cell r="O52">
            <v>8.7336799687546315E-3</v>
          </cell>
          <cell r="P52">
            <v>-3.9920212695374498E-3</v>
          </cell>
          <cell r="Q52">
            <v>19.522416715505955</v>
          </cell>
          <cell r="R52">
            <v>8.3428398042714598</v>
          </cell>
          <cell r="S52">
            <v>15.781923369346105</v>
          </cell>
          <cell r="V52">
            <v>0.18633655134186336</v>
          </cell>
          <cell r="W52">
            <v>7.111111111111118E-2</v>
          </cell>
          <cell r="X52">
            <v>0.14987510407993335</v>
          </cell>
        </row>
        <row r="53">
          <cell r="N53">
            <v>-7.8973350600052743E-4</v>
          </cell>
          <cell r="O53">
            <v>-4.3573053689558126E-3</v>
          </cell>
          <cell r="P53">
            <v>0</v>
          </cell>
          <cell r="Q53">
            <v>18.816071206147232</v>
          </cell>
          <cell r="R53">
            <v>7.5908521236885811</v>
          </cell>
          <cell r="S53">
            <v>15.081894622411607</v>
          </cell>
          <cell r="V53">
            <v>0.18596701926185968</v>
          </cell>
          <cell r="W53">
            <v>6.6666666666666666E-2</v>
          </cell>
          <cell r="X53">
            <v>0.14987510407993335</v>
          </cell>
        </row>
        <row r="54">
          <cell r="N54">
            <v>-4.4528076688758376E-2</v>
          </cell>
          <cell r="O54">
            <v>6.3446221738962263E-2</v>
          </cell>
          <cell r="P54">
            <v>2.6317308317373358E-2</v>
          </cell>
          <cell r="Q54">
            <v>18.764604080624267</v>
          </cell>
          <cell r="R54">
            <v>8.3802273363430793</v>
          </cell>
          <cell r="S54">
            <v>14.99723775334289</v>
          </cell>
          <cell r="V54">
            <v>0.16559656335165593</v>
          </cell>
          <cell r="W54">
            <v>0.13333333333333333</v>
          </cell>
          <cell r="X54">
            <v>0.18318068276436303</v>
          </cell>
        </row>
        <row r="55">
          <cell r="N55">
            <v>-0.10415662867778493</v>
          </cell>
          <cell r="O55">
            <v>-4.3986148184249771E-2</v>
          </cell>
          <cell r="P55">
            <v>-5.6089466651043585E-2</v>
          </cell>
          <cell r="Q55">
            <v>20.0004209320957</v>
          </cell>
          <cell r="R55">
            <v>7.1929342212157996</v>
          </cell>
          <cell r="S55">
            <v>15.476591703550213</v>
          </cell>
          <cell r="V55">
            <v>0.12134509677121343</v>
          </cell>
          <cell r="W55">
            <v>8.6666666666666795E-2</v>
          </cell>
          <cell r="X55">
            <v>0.11323896752706071</v>
          </cell>
        </row>
        <row r="56">
          <cell r="N56">
            <v>4.7332211106255691E-2</v>
          </cell>
          <cell r="O56">
            <v>-3.2647077836666143E-2</v>
          </cell>
          <cell r="P56">
            <v>2.8437935320533625E-2</v>
          </cell>
          <cell r="Q56">
            <v>20.367720683125835</v>
          </cell>
          <cell r="R56">
            <v>8.3428398042714598</v>
          </cell>
          <cell r="S56">
            <v>15.633262607466582</v>
          </cell>
          <cell r="V56">
            <v>0.14088410550140884</v>
          </cell>
          <cell r="W56">
            <v>5.3333333333333462E-2</v>
          </cell>
          <cell r="X56">
            <v>0.14820982514571188</v>
          </cell>
        </row>
        <row r="57">
          <cell r="N57">
            <v>5.3204036063464667E-2</v>
          </cell>
          <cell r="O57">
            <v>2.8355225755125005E-2</v>
          </cell>
          <cell r="P57">
            <v>3.9973404326203938E-3</v>
          </cell>
          <cell r="Q57">
            <v>20.412571208485183</v>
          </cell>
          <cell r="R57">
            <v>7.4265490723973047</v>
          </cell>
          <cell r="S57">
            <v>15.197545862163782</v>
          </cell>
          <cell r="V57">
            <v>0.16397986050163979</v>
          </cell>
          <cell r="W57">
            <v>8.222222222222228E-2</v>
          </cell>
          <cell r="X57">
            <v>0.15320566194837631</v>
          </cell>
        </row>
        <row r="58">
          <cell r="N58">
            <v>7.2277031214532635E-3</v>
          </cell>
          <cell r="O58">
            <v>-2.1528533611010897E-3</v>
          </cell>
          <cell r="P58">
            <v>1.8445845790751432E-2</v>
          </cell>
          <cell r="Q58">
            <v>20.097425691649732</v>
          </cell>
          <cell r="R58">
            <v>5.1357984370502621</v>
          </cell>
          <cell r="S58">
            <v>15.871171570978706</v>
          </cell>
          <cell r="V58">
            <v>0.16721326620167215</v>
          </cell>
          <cell r="W58">
            <v>8.0000000000000029E-2</v>
          </cell>
          <cell r="X58">
            <v>0.17651956702747709</v>
          </cell>
        </row>
        <row r="59">
          <cell r="N59">
            <v>-2.4474015085370251E-2</v>
          </cell>
          <cell r="O59">
            <v>4.3010818993907017E-3</v>
          </cell>
          <cell r="P59">
            <v>-1.3140793561058368E-2</v>
          </cell>
          <cell r="Q59">
            <v>20.095593389141147</v>
          </cell>
          <cell r="R59">
            <v>5.9914645471079817</v>
          </cell>
          <cell r="S59">
            <v>15.171861042711093</v>
          </cell>
          <cell r="V59">
            <v>0.15635826135156355</v>
          </cell>
          <cell r="W59">
            <v>8.4444444444444544E-2</v>
          </cell>
          <cell r="X59">
            <v>0.15986677768526225</v>
          </cell>
        </row>
        <row r="60">
          <cell r="N60">
            <v>7.6492355205702245E-2</v>
          </cell>
          <cell r="O60">
            <v>2.1436235432513691E-3</v>
          </cell>
          <cell r="P60">
            <v>5.2770571008438193E-3</v>
          </cell>
          <cell r="Q60">
            <v>20.235196480719445</v>
          </cell>
          <cell r="R60">
            <v>7.4265490723973047</v>
          </cell>
          <cell r="S60">
            <v>15.234997886439929</v>
          </cell>
          <cell r="V60">
            <v>0.19118665989191186</v>
          </cell>
          <cell r="W60">
            <v>8.6666666666666795E-2</v>
          </cell>
          <cell r="X60">
            <v>0.16652789342214819</v>
          </cell>
        </row>
        <row r="61">
          <cell r="N61">
            <v>3.6911634141398281E-2</v>
          </cell>
          <cell r="O61">
            <v>-8.602203582663415E-3</v>
          </cell>
          <cell r="P61">
            <v>2.0834086902842053E-2</v>
          </cell>
          <cell r="Q61">
            <v>19.831065878056915</v>
          </cell>
          <cell r="R61">
            <v>5.4806389233419912</v>
          </cell>
          <cell r="S61">
            <v>15.580412573022446</v>
          </cell>
          <cell r="V61">
            <v>0.20897039124208966</v>
          </cell>
          <cell r="W61">
            <v>7.7777777777777779E-2</v>
          </cell>
          <cell r="X61">
            <v>0.19317235636969193</v>
          </cell>
        </row>
        <row r="62">
          <cell r="N62">
            <v>2.5555449173096548E-2</v>
          </cell>
          <cell r="O62">
            <v>3.188367840522198E-2</v>
          </cell>
          <cell r="P62">
            <v>1.2804272245987749E-2</v>
          </cell>
          <cell r="Q62">
            <v>19.966231101990729</v>
          </cell>
          <cell r="R62">
            <v>6.7452363494843626</v>
          </cell>
          <cell r="S62">
            <v>15.662231585266303</v>
          </cell>
          <cell r="V62">
            <v>0.22167305649221669</v>
          </cell>
          <cell r="W62">
            <v>0.1111111111111111</v>
          </cell>
          <cell r="X62">
            <v>0.20982514571190677</v>
          </cell>
        </row>
        <row r="63">
          <cell r="N63">
            <v>2.4742280663515004E-3</v>
          </cell>
          <cell r="O63">
            <v>2.0898649194592365E-3</v>
          </cell>
          <cell r="P63">
            <v>3.0077455237277954E-2</v>
          </cell>
          <cell r="Q63">
            <v>19.531771748570876</v>
          </cell>
          <cell r="R63">
            <v>8.3546742619184631</v>
          </cell>
          <cell r="S63">
            <v>15.734783347491289</v>
          </cell>
          <cell r="V63">
            <v>0.22292022726222921</v>
          </cell>
          <cell r="W63">
            <v>0.11333333333333337</v>
          </cell>
          <cell r="X63">
            <v>0.24979184013322239</v>
          </cell>
        </row>
        <row r="64">
          <cell r="N64">
            <v>2.833357449201902E-2</v>
          </cell>
          <cell r="O64">
            <v>0</v>
          </cell>
          <cell r="P64">
            <v>7.38010729762246E-3</v>
          </cell>
          <cell r="Q64">
            <v>20.024076499263824</v>
          </cell>
          <cell r="R64">
            <v>9.6620527312496662</v>
          </cell>
          <cell r="S64">
            <v>16.533181002443474</v>
          </cell>
          <cell r="V64">
            <v>0.23742436140237427</v>
          </cell>
          <cell r="W64">
            <v>0.11333333333333337</v>
          </cell>
          <cell r="X64">
            <v>0.25978351373855108</v>
          </cell>
        </row>
        <row r="65">
          <cell r="N65">
            <v>-2.979904462056561E-2</v>
          </cell>
          <cell r="O65">
            <v>-8.3857933762739589E-3</v>
          </cell>
          <cell r="P65">
            <v>-4.9140148024289293E-3</v>
          </cell>
          <cell r="Q65">
            <v>19.932939140461574</v>
          </cell>
          <cell r="R65">
            <v>7.1701195434496281</v>
          </cell>
          <cell r="S65">
            <v>16.565661935085121</v>
          </cell>
          <cell r="V65">
            <v>0.22218116310222177</v>
          </cell>
          <cell r="W65">
            <v>0.10444444444444451</v>
          </cell>
          <cell r="X65">
            <v>0.25312239800166536</v>
          </cell>
        </row>
        <row r="66">
          <cell r="N66">
            <v>-5.3304050482941142E-3</v>
          </cell>
          <cell r="O66">
            <v>1.6701849617931353E-2</v>
          </cell>
          <cell r="P66">
            <v>-4.9382816405825663E-3</v>
          </cell>
          <cell r="Q66">
            <v>19.877678296461266</v>
          </cell>
          <cell r="R66">
            <v>6.9373140812236818</v>
          </cell>
          <cell r="S66">
            <v>16.618810330973581</v>
          </cell>
          <cell r="V66">
            <v>0.21950205552219498</v>
          </cell>
          <cell r="W66">
            <v>0.12222222222222222</v>
          </cell>
          <cell r="X66">
            <v>0.24646128226477942</v>
          </cell>
        </row>
        <row r="67">
          <cell r="N67">
            <v>3.9745115594557651E-2</v>
          </cell>
          <cell r="O67">
            <v>1.2345835822299362E-2</v>
          </cell>
          <cell r="P67">
            <v>4.9497127790251873E-2</v>
          </cell>
          <cell r="Q67">
            <v>19.894156059349513</v>
          </cell>
          <cell r="R67">
            <v>6.2344107257183712</v>
          </cell>
          <cell r="S67">
            <v>17.843109721239902</v>
          </cell>
          <cell r="V67">
            <v>0.23982631992239825</v>
          </cell>
          <cell r="W67">
            <v>0.1355555555555556</v>
          </cell>
          <cell r="X67">
            <v>0.31473771856786009</v>
          </cell>
        </row>
        <row r="68">
          <cell r="N68">
            <v>5.4961725718581711E-2</v>
          </cell>
          <cell r="O68">
            <v>-2.2751756983416069E-2</v>
          </cell>
          <cell r="P68">
            <v>-3.5398267051240623E-3</v>
          </cell>
          <cell r="Q68">
            <v>20.095241138235785</v>
          </cell>
          <cell r="R68">
            <v>8.1256309884770648</v>
          </cell>
          <cell r="S68">
            <v>17.576129109233186</v>
          </cell>
          <cell r="V68">
            <v>0.26929650330269295</v>
          </cell>
          <cell r="W68">
            <v>0.1111111111111111</v>
          </cell>
          <cell r="X68">
            <v>0.30974188176519563</v>
          </cell>
        </row>
        <row r="69">
          <cell r="N69">
            <v>1.6213200713722214E-2</v>
          </cell>
          <cell r="O69">
            <v>-2.5425098365810056E-2</v>
          </cell>
          <cell r="P69">
            <v>3.3704526751391253E-2</v>
          </cell>
          <cell r="Q69">
            <v>20.243832640746447</v>
          </cell>
          <cell r="R69">
            <v>8.1942293048198174</v>
          </cell>
          <cell r="S69">
            <v>17.254645778966822</v>
          </cell>
          <cell r="V69">
            <v>0.27830384775278305</v>
          </cell>
          <cell r="W69">
            <v>8.4444444444444544E-2</v>
          </cell>
          <cell r="X69">
            <v>0.35803497085761865</v>
          </cell>
        </row>
        <row r="70">
          <cell r="N70">
            <v>1.8791402617026522E-2</v>
          </cell>
          <cell r="O70">
            <v>0</v>
          </cell>
          <cell r="P70">
            <v>0.17179010474161283</v>
          </cell>
          <cell r="Q70">
            <v>19.890174080334791</v>
          </cell>
          <cell r="R70">
            <v>6.3456363608285962</v>
          </cell>
          <cell r="S70">
            <v>18.354594358824507</v>
          </cell>
          <cell r="V70">
            <v>0.28892789505288924</v>
          </cell>
          <cell r="W70">
            <v>8.4444444444444544E-2</v>
          </cell>
          <cell r="X70">
            <v>0.6311407160699416</v>
          </cell>
        </row>
        <row r="71">
          <cell r="N71">
            <v>-2.3835028174973068E-2</v>
          </cell>
          <cell r="O71">
            <v>1.7021687569430524E-2</v>
          </cell>
          <cell r="P71">
            <v>-4.8239360308528229E-3</v>
          </cell>
          <cell r="Q71">
            <v>19.16884423735792</v>
          </cell>
          <cell r="R71">
            <v>5.0106352940962555</v>
          </cell>
          <cell r="S71">
            <v>17.936561963014938</v>
          </cell>
          <cell r="V71">
            <v>0.27548616564275485</v>
          </cell>
          <cell r="W71">
            <v>0.10222222222222226</v>
          </cell>
          <cell r="X71">
            <v>0.62281432139883441</v>
          </cell>
        </row>
        <row r="72">
          <cell r="N72">
            <v>3.5579864600029155E-3</v>
          </cell>
          <cell r="O72">
            <v>-2.3480267608842472E-2</v>
          </cell>
          <cell r="P72">
            <v>-1.2652236903709001E-2</v>
          </cell>
          <cell r="Q72">
            <v>19.510857049563668</v>
          </cell>
          <cell r="R72">
            <v>7.1701195434496281</v>
          </cell>
          <cell r="S72">
            <v>18.696113093975228</v>
          </cell>
          <cell r="V72">
            <v>0.27747240057277467</v>
          </cell>
          <cell r="W72">
            <v>7.7777777777777779E-2</v>
          </cell>
          <cell r="X72">
            <v>0.60116569525395491</v>
          </cell>
        </row>
        <row r="73">
          <cell r="N73">
            <v>6.8321457675771108E-3</v>
          </cell>
          <cell r="O73">
            <v>1.2875714360045367E-2</v>
          </cell>
          <cell r="P73">
            <v>4.885207566049341E-3</v>
          </cell>
          <cell r="Q73">
            <v>19.546180924877113</v>
          </cell>
          <cell r="R73">
            <v>7.9373746961632952</v>
          </cell>
          <cell r="S73">
            <v>16.879835622983876</v>
          </cell>
          <cell r="V73">
            <v>0.28130629590281309</v>
          </cell>
          <cell r="W73">
            <v>9.1111111111111143E-2</v>
          </cell>
          <cell r="X73">
            <v>0.60949208992506254</v>
          </cell>
        </row>
        <row r="74">
          <cell r="N74">
            <v>8.8650721619062844E-2</v>
          </cell>
          <cell r="O74">
            <v>1.0604553248797067E-2</v>
          </cell>
          <cell r="P74">
            <v>-1.9512201312618048E-3</v>
          </cell>
          <cell r="Q74">
            <v>19.901980738507042</v>
          </cell>
          <cell r="R74">
            <v>6.6592939196836376</v>
          </cell>
          <cell r="S74">
            <v>16.94354221553175</v>
          </cell>
          <cell r="V74">
            <v>0.33350270220333494</v>
          </cell>
          <cell r="W74">
            <v>0.10222222222222226</v>
          </cell>
          <cell r="X74">
            <v>0.6061615320566196</v>
          </cell>
        </row>
        <row r="75">
          <cell r="N75">
            <v>-1.2160729944239406E-2</v>
          </cell>
          <cell r="O75">
            <v>-1.7021687569430524E-2</v>
          </cell>
          <cell r="P75">
            <v>1.6465263015515791E-2</v>
          </cell>
          <cell r="Q75">
            <v>19.606244557819021</v>
          </cell>
          <cell r="R75">
            <v>6.633318433280377</v>
          </cell>
          <cell r="S75">
            <v>17.456564382595605</v>
          </cell>
          <cell r="V75">
            <v>0.32606586909326069</v>
          </cell>
          <cell r="W75">
            <v>8.4444444444444544E-2</v>
          </cell>
          <cell r="X75">
            <v>0.63447127393838454</v>
          </cell>
        </row>
        <row r="76">
          <cell r="N76">
            <v>1.4410449678254994E-2</v>
          </cell>
          <cell r="O76">
            <v>-2.8293508642611976E-2</v>
          </cell>
          <cell r="P76">
            <v>-8.6831225734607699E-3</v>
          </cell>
          <cell r="Q76">
            <v>19.700444516256852</v>
          </cell>
          <cell r="R76">
            <v>6.5366915975913047</v>
          </cell>
          <cell r="S76">
            <v>17.123458967406798</v>
          </cell>
          <cell r="V76">
            <v>0.3348884475033489</v>
          </cell>
          <cell r="W76">
            <v>5.5555555555555552E-2</v>
          </cell>
          <cell r="X76">
            <v>0.61948376353039136</v>
          </cell>
        </row>
        <row r="77">
          <cell r="N77">
            <v>-3.6617363238223309E-2</v>
          </cell>
          <cell r="O77">
            <v>-8.8692377407796601E-3</v>
          </cell>
          <cell r="P77">
            <v>1.2518218357403138E-2</v>
          </cell>
          <cell r="Q77">
            <v>19.595262254906363</v>
          </cell>
          <cell r="R77">
            <v>5.598421958998375</v>
          </cell>
          <cell r="S77">
            <v>16.632175972444806</v>
          </cell>
          <cell r="V77">
            <v>0.31271652270312711</v>
          </cell>
          <cell r="W77">
            <v>4.6666666666666697E-2</v>
          </cell>
          <cell r="X77">
            <v>0.64113238967527053</v>
          </cell>
        </row>
        <row r="78">
          <cell r="N78">
            <v>3.5868018879442493E-2</v>
          </cell>
          <cell r="O78">
            <v>-1.571300566455611E-2</v>
          </cell>
          <cell r="P78">
            <v>-0.15160209609671169</v>
          </cell>
          <cell r="Q78">
            <v>19.546777354517722</v>
          </cell>
          <cell r="R78">
            <v>7.3264656138403224</v>
          </cell>
          <cell r="S78">
            <v>18.146835828288605</v>
          </cell>
          <cell r="V78">
            <v>0.3344265324033443</v>
          </cell>
          <cell r="W78">
            <v>3.1111111111111239E-2</v>
          </cell>
          <cell r="X78">
            <v>0.3963363863447128</v>
          </cell>
        </row>
        <row r="79">
          <cell r="N79">
            <v>3.3676364848380792E-3</v>
          </cell>
          <cell r="O79">
            <v>-3.2186686495901444E-2</v>
          </cell>
          <cell r="P79">
            <v>-5.5834874257005684E-3</v>
          </cell>
          <cell r="Q79">
            <v>19.87339443450551</v>
          </cell>
          <cell r="R79">
            <v>7.7231200922663312</v>
          </cell>
          <cell r="S79">
            <v>17.232581288782718</v>
          </cell>
          <cell r="V79">
            <v>0.33650515035336503</v>
          </cell>
          <cell r="W79">
            <v>0</v>
          </cell>
          <cell r="X79">
            <v>0.38800999167360534</v>
          </cell>
        </row>
        <row r="80">
          <cell r="N80">
            <v>4.1750601166954861E-3</v>
          </cell>
          <cell r="O80">
            <v>7.2103293901343901E-2</v>
          </cell>
          <cell r="P80">
            <v>-1.6939987241382449E-2</v>
          </cell>
          <cell r="Q80">
            <v>19.538981372340327</v>
          </cell>
          <cell r="R80">
            <v>7.0983756385907864</v>
          </cell>
          <cell r="S80">
            <v>17.134702195345568</v>
          </cell>
          <cell r="V80">
            <v>0.33909187491339088</v>
          </cell>
          <cell r="W80">
            <v>7.111111111111118E-2</v>
          </cell>
          <cell r="X80">
            <v>0.36303080766028312</v>
          </cell>
        </row>
        <row r="81">
          <cell r="N81">
            <v>2.7228042438734713E-2</v>
          </cell>
          <cell r="O81">
            <v>-4.2181614036294675E-2</v>
          </cell>
          <cell r="P81">
            <v>1.357486909106885E-2</v>
          </cell>
          <cell r="Q81">
            <v>19.627282429739402</v>
          </cell>
          <cell r="R81">
            <v>7.2930176797727819</v>
          </cell>
          <cell r="S81">
            <v>17.024861161607404</v>
          </cell>
          <cell r="V81">
            <v>0.3562289251235623</v>
          </cell>
          <cell r="W81">
            <v>2.8888888888888985E-2</v>
          </cell>
          <cell r="X81">
            <v>0.38301415487094093</v>
          </cell>
        </row>
        <row r="82">
          <cell r="N82">
            <v>-2.319513942233386E-3</v>
          </cell>
          <cell r="O82">
            <v>1.3513719166722855E-2</v>
          </cell>
          <cell r="P82">
            <v>3.315220731690055E-2</v>
          </cell>
          <cell r="Q82">
            <v>19.252034701723012</v>
          </cell>
          <cell r="R82">
            <v>8.0709060887878188</v>
          </cell>
          <cell r="S82">
            <v>16.634147593695893</v>
          </cell>
          <cell r="V82">
            <v>0.35475079680354754</v>
          </cell>
          <cell r="W82">
            <v>4.2222222222222348E-2</v>
          </cell>
          <cell r="X82">
            <v>0.43297252289758542</v>
          </cell>
        </row>
        <row r="83">
          <cell r="N83">
            <v>9.7491293923416336E-3</v>
          </cell>
          <cell r="O83">
            <v>-1.1248712535870653E-2</v>
          </cell>
          <cell r="P83">
            <v>2.3631604533277038E-2</v>
          </cell>
          <cell r="Q83">
            <v>19.48633066046726</v>
          </cell>
          <cell r="R83">
            <v>8.4616804814859794</v>
          </cell>
          <cell r="S83">
            <v>17.515626644004197</v>
          </cell>
          <cell r="V83">
            <v>0.36098665065360985</v>
          </cell>
          <cell r="W83">
            <v>3.1111111111111239E-2</v>
          </cell>
          <cell r="X83">
            <v>0.46960865945045788</v>
          </cell>
        </row>
        <row r="84">
          <cell r="N84">
            <v>-3.3112613036560315E-3</v>
          </cell>
          <cell r="O84">
            <v>3.7740327982846898E-2</v>
          </cell>
          <cell r="P84">
            <v>-8.528836347520323E-3</v>
          </cell>
          <cell r="Q84">
            <v>19.284783718368228</v>
          </cell>
          <cell r="R84">
            <v>7.992944547318106</v>
          </cell>
          <cell r="S84">
            <v>17.222656876228839</v>
          </cell>
          <cell r="V84">
            <v>0.3588618411935886</v>
          </cell>
          <cell r="W84">
            <v>6.8888888888888916E-2</v>
          </cell>
          <cell r="X84">
            <v>0.45628642797668617</v>
          </cell>
        </row>
        <row r="85">
          <cell r="N85">
            <v>5.4648874052540741E-3</v>
          </cell>
          <cell r="O85">
            <v>2.1552558385734281E-2</v>
          </cell>
          <cell r="P85">
            <v>1.6985546365743807E-2</v>
          </cell>
          <cell r="Q85">
            <v>19.185491114190693</v>
          </cell>
          <cell r="R85">
            <v>8.0894824743607536</v>
          </cell>
          <cell r="S85">
            <v>17.303863750629411</v>
          </cell>
          <cell r="V85">
            <v>0.36237239595362364</v>
          </cell>
          <cell r="W85">
            <v>9.1111111111111143E-2</v>
          </cell>
          <cell r="X85">
            <v>0.48293089092422975</v>
          </cell>
        </row>
        <row r="86">
          <cell r="N86">
            <v>-2.6522898948902019E-2</v>
          </cell>
          <cell r="O86">
            <v>0</v>
          </cell>
          <cell r="P86">
            <v>-1.8056783747242615E-2</v>
          </cell>
          <cell r="Q86">
            <v>19.347994102851732</v>
          </cell>
          <cell r="R86">
            <v>4.499809670330265</v>
          </cell>
          <cell r="S86">
            <v>17.133471247722628</v>
          </cell>
          <cell r="V86">
            <v>0.34551249480345514</v>
          </cell>
          <cell r="W86">
            <v>9.1111111111111143E-2</v>
          </cell>
          <cell r="X86">
            <v>0.4546211490424647</v>
          </cell>
        </row>
        <row r="87">
          <cell r="N87">
            <v>6.7273180607424835E-2</v>
          </cell>
          <cell r="O87">
            <v>-4.2735107773819378E-3</v>
          </cell>
          <cell r="P87">
            <v>2.9569208122948661E-2</v>
          </cell>
          <cell r="Q87">
            <v>19.534161283658985</v>
          </cell>
          <cell r="R87">
            <v>8.7749313874949468</v>
          </cell>
          <cell r="S87">
            <v>17.451911805433006</v>
          </cell>
          <cell r="V87">
            <v>0.3891634717538916</v>
          </cell>
          <cell r="W87">
            <v>8.6666666666666795E-2</v>
          </cell>
          <cell r="X87">
            <v>0.50124895920066603</v>
          </cell>
        </row>
        <row r="88">
          <cell r="N88">
            <v>1.1159531140159709E-2</v>
          </cell>
          <cell r="O88">
            <v>3.9879366231596325E-2</v>
          </cell>
          <cell r="P88">
            <v>-2.9569208122948609E-2</v>
          </cell>
          <cell r="Q88">
            <v>19.284716540262902</v>
          </cell>
          <cell r="R88">
            <v>8.3187422526923989</v>
          </cell>
          <cell r="S88">
            <v>17.898086136586375</v>
          </cell>
          <cell r="V88">
            <v>0.39669268788396689</v>
          </cell>
          <cell r="W88">
            <v>0.128888888888889</v>
          </cell>
          <cell r="X88">
            <v>0.4546211490424647</v>
          </cell>
        </row>
        <row r="89">
          <cell r="N89">
            <v>3.1629546336090913E-2</v>
          </cell>
          <cell r="O89">
            <v>3.6367644170874791E-2</v>
          </cell>
          <cell r="P89">
            <v>2.8528083614538031E-2</v>
          </cell>
          <cell r="Q89">
            <v>19.563756516861741</v>
          </cell>
          <cell r="R89">
            <v>8.2453844681207471</v>
          </cell>
          <cell r="S89">
            <v>17.503489606835046</v>
          </cell>
          <cell r="V89">
            <v>0.41849508060418489</v>
          </cell>
          <cell r="W89">
            <v>0.16888888888888892</v>
          </cell>
          <cell r="X89">
            <v>0.49958368026644456</v>
          </cell>
        </row>
        <row r="90">
          <cell r="N90">
            <v>-3.0812886429534905E-2</v>
          </cell>
          <cell r="O90">
            <v>-4.6708997965607381E-2</v>
          </cell>
          <cell r="P90">
            <v>7.0380796761799605E-2</v>
          </cell>
          <cell r="Q90">
            <v>19.236546670596336</v>
          </cell>
          <cell r="R90">
            <v>7.8079166289264084</v>
          </cell>
          <cell r="S90">
            <v>17.791972079529657</v>
          </cell>
          <cell r="V90">
            <v>0.39724698600397246</v>
          </cell>
          <cell r="W90">
            <v>0.11777777777777787</v>
          </cell>
          <cell r="X90">
            <v>0.61615320566194842</v>
          </cell>
        </row>
        <row r="91">
          <cell r="N91">
            <v>3.0153038170687457E-2</v>
          </cell>
          <cell r="O91">
            <v>-2.0811662038246232E-3</v>
          </cell>
          <cell r="P91">
            <v>-6.5185979884695613E-2</v>
          </cell>
          <cell r="Q91">
            <v>19.276811918350898</v>
          </cell>
          <cell r="R91">
            <v>8.7718354097898175</v>
          </cell>
          <cell r="S91">
            <v>17.318542245507697</v>
          </cell>
          <cell r="V91">
            <v>0.41803316550418029</v>
          </cell>
          <cell r="W91">
            <v>0.11555555555555562</v>
          </cell>
          <cell r="X91">
            <v>0.50791007493755203</v>
          </cell>
        </row>
        <row r="92">
          <cell r="N92">
            <v>-4.1509799760933996E-2</v>
          </cell>
          <cell r="O92">
            <v>3.4803922194692097E-2</v>
          </cell>
          <cell r="P92">
            <v>3.1039859375910123E-3</v>
          </cell>
          <cell r="Q92">
            <v>19.327497337575657</v>
          </cell>
          <cell r="R92">
            <v>8.8650291866877655</v>
          </cell>
          <cell r="S92">
            <v>16.824899157965749</v>
          </cell>
          <cell r="V92">
            <v>0.38957919534389579</v>
          </cell>
          <cell r="W92">
            <v>0.15333333333333346</v>
          </cell>
          <cell r="X92">
            <v>0.51290591174021649</v>
          </cell>
        </row>
        <row r="93">
          <cell r="N93">
            <v>2.3123990086664367E-2</v>
          </cell>
          <cell r="O93">
            <v>6.0180723255629448E-3</v>
          </cell>
          <cell r="P93">
            <v>-2.7226812700214039E-2</v>
          </cell>
          <cell r="Q93">
            <v>19.184431298443723</v>
          </cell>
          <cell r="R93">
            <v>8.9266503207939394</v>
          </cell>
          <cell r="S93">
            <v>16.499131445143309</v>
          </cell>
          <cell r="V93">
            <v>0.40528430874405286</v>
          </cell>
          <cell r="W93">
            <v>0.16000000000000006</v>
          </cell>
          <cell r="X93">
            <v>0.46960865945045788</v>
          </cell>
        </row>
        <row r="94">
          <cell r="N94">
            <v>-1.3605652055778709E-2</v>
          </cell>
          <cell r="O94">
            <v>-2.4292692569044587E-2</v>
          </cell>
          <cell r="P94">
            <v>-1.0672459890771759E-2</v>
          </cell>
          <cell r="Q94">
            <v>19.158923796991118</v>
          </cell>
          <cell r="R94">
            <v>7.4787348255678747</v>
          </cell>
          <cell r="S94">
            <v>16.253674945200142</v>
          </cell>
          <cell r="V94">
            <v>0.39599981523395994</v>
          </cell>
          <cell r="W94">
            <v>0.13333333333333333</v>
          </cell>
          <cell r="X94">
            <v>0.45295587010824323</v>
          </cell>
        </row>
        <row r="95">
          <cell r="N95">
            <v>1.1451929322611933E-2</v>
          </cell>
          <cell r="O95">
            <v>6.351340572232593E-2</v>
          </cell>
          <cell r="P95">
            <v>-4.4988387214781933E-2</v>
          </cell>
          <cell r="Q95">
            <v>18.921710787290724</v>
          </cell>
          <cell r="R95">
            <v>7.9266025991813844</v>
          </cell>
          <cell r="S95">
            <v>16.747077574042478</v>
          </cell>
          <cell r="V95">
            <v>0.40380618042403799</v>
          </cell>
          <cell r="W95">
            <v>0.20444444444444451</v>
          </cell>
          <cell r="X95">
            <v>0.3846794338051624</v>
          </cell>
        </row>
        <row r="96">
          <cell r="N96">
            <v>5.2415952276730973E-3</v>
          </cell>
          <cell r="O96">
            <v>9.5694510161506725E-3</v>
          </cell>
          <cell r="P96">
            <v>1.1217051092001736E-3</v>
          </cell>
          <cell r="Q96">
            <v>18.895201281590687</v>
          </cell>
          <cell r="R96">
            <v>7.5857888217320344</v>
          </cell>
          <cell r="S96">
            <v>17.856260935164958</v>
          </cell>
          <cell r="V96">
            <v>0.40740911820407399</v>
          </cell>
          <cell r="W96">
            <v>0.21555555555555561</v>
          </cell>
          <cell r="X96">
            <v>0.38634471273938387</v>
          </cell>
        </row>
        <row r="97">
          <cell r="N97">
            <v>-4.4192839233540823E-2</v>
          </cell>
          <cell r="O97">
            <v>2.6317308317373358E-2</v>
          </cell>
          <cell r="P97">
            <v>-4.4943895878393264E-3</v>
          </cell>
          <cell r="Q97">
            <v>18.965546221829815</v>
          </cell>
          <cell r="R97">
            <v>8.8143304226387738</v>
          </cell>
          <cell r="S97">
            <v>17.75210909595846</v>
          </cell>
          <cell r="V97">
            <v>0.37761559425377617</v>
          </cell>
          <cell r="W97">
            <v>0.2466666666666667</v>
          </cell>
          <cell r="X97">
            <v>0.37968359700249793</v>
          </cell>
        </row>
        <row r="98">
          <cell r="N98">
            <v>5.9556780835624393E-2</v>
          </cell>
          <cell r="O98">
            <v>-1.8570107472127711E-3</v>
          </cell>
          <cell r="P98">
            <v>1.5642777070453542E-2</v>
          </cell>
          <cell r="Q98">
            <v>19.650693360304931</v>
          </cell>
          <cell r="R98">
            <v>8.7656145499147158</v>
          </cell>
          <cell r="S98">
            <v>17.273214289066736</v>
          </cell>
          <cell r="V98">
            <v>0.41807935701418075</v>
          </cell>
          <cell r="W98">
            <v>0.24444444444444444</v>
          </cell>
          <cell r="X98">
            <v>0.40299750208159874</v>
          </cell>
        </row>
        <row r="99">
          <cell r="N99">
            <v>-9.6830574853678138E-3</v>
          </cell>
          <cell r="O99">
            <v>5.9530649494225936E-2</v>
          </cell>
          <cell r="P99">
            <v>-2.8107527690440611E-2</v>
          </cell>
          <cell r="Q99">
            <v>19.108358645234265</v>
          </cell>
          <cell r="R99">
            <v>9.8537719602901959</v>
          </cell>
          <cell r="S99">
            <v>17.423938887680585</v>
          </cell>
          <cell r="V99">
            <v>0.41133539655411339</v>
          </cell>
          <cell r="W99">
            <v>0.31777777777777788</v>
          </cell>
          <cell r="X99">
            <v>0.36136552872606159</v>
          </cell>
        </row>
        <row r="100">
          <cell r="N100">
            <v>6.6452715887930142E-2</v>
          </cell>
          <cell r="O100">
            <v>-8.795131452827289E-3</v>
          </cell>
          <cell r="P100">
            <v>-5.7175684632034081E-3</v>
          </cell>
          <cell r="Q100">
            <v>19.460647195467679</v>
          </cell>
          <cell r="R100">
            <v>8.6928257600593959</v>
          </cell>
          <cell r="S100">
            <v>17.281090198555699</v>
          </cell>
          <cell r="V100">
            <v>0.45895884336458964</v>
          </cell>
          <cell r="W100">
            <v>0.30666666666666675</v>
          </cell>
          <cell r="X100">
            <v>0.35303913405495418</v>
          </cell>
        </row>
        <row r="101">
          <cell r="N101">
            <v>-6.0045214181915982E-3</v>
          </cell>
          <cell r="O101">
            <v>-2.6859269050268413E-2</v>
          </cell>
          <cell r="P101">
            <v>2.0432038817205934E-2</v>
          </cell>
          <cell r="Q101">
            <v>19.306213708313283</v>
          </cell>
          <cell r="R101">
            <v>7.9585769038138983</v>
          </cell>
          <cell r="S101">
            <v>17.996720653207955</v>
          </cell>
          <cell r="V101">
            <v>0.45452445840454525</v>
          </cell>
          <cell r="W101">
            <v>0.27333333333333343</v>
          </cell>
          <cell r="X101">
            <v>0.38301415487094093</v>
          </cell>
        </row>
        <row r="102">
          <cell r="N102">
            <v>6.2379668023473979E-2</v>
          </cell>
          <cell r="O102">
            <v>-1.816530926397894E-3</v>
          </cell>
          <cell r="P102">
            <v>8.4010624550391405E-2</v>
          </cell>
          <cell r="Q102">
            <v>19.594381117164232</v>
          </cell>
          <cell r="R102">
            <v>7.9861648603327273</v>
          </cell>
          <cell r="S102">
            <v>18.552673453410861</v>
          </cell>
          <cell r="V102">
            <v>0.50191694766501915</v>
          </cell>
          <cell r="W102">
            <v>0.27111111111111119</v>
          </cell>
          <cell r="X102">
            <v>0.51290591174021649</v>
          </cell>
        </row>
        <row r="103">
          <cell r="N103">
            <v>2.4683986980648696E-2</v>
          </cell>
          <cell r="O103">
            <v>1.980262729617973E-2</v>
          </cell>
          <cell r="P103">
            <v>9.079209982953583E-2</v>
          </cell>
          <cell r="Q103">
            <v>19.696051309697953</v>
          </cell>
          <cell r="R103">
            <v>8.3961548630391807</v>
          </cell>
          <cell r="S103">
            <v>18.642295126684026</v>
          </cell>
          <cell r="V103">
            <v>0.52150214790521499</v>
          </cell>
          <cell r="W103">
            <v>0.29555555555555563</v>
          </cell>
          <cell r="X103">
            <v>0.66611157368859297</v>
          </cell>
        </row>
        <row r="104">
          <cell r="N104">
            <v>-1.5940056384042972E-2</v>
          </cell>
          <cell r="O104">
            <v>7.8807885536801972E-2</v>
          </cell>
          <cell r="P104">
            <v>-0.16251892949777494</v>
          </cell>
          <cell r="Q104">
            <v>19.386961110819311</v>
          </cell>
          <cell r="R104">
            <v>8.6860917278780505</v>
          </cell>
          <cell r="S104">
            <v>18.615260198141822</v>
          </cell>
          <cell r="V104">
            <v>0.50879948265508801</v>
          </cell>
          <cell r="W104">
            <v>0.3977777777777779</v>
          </cell>
          <cell r="X104">
            <v>0.40133222314737721</v>
          </cell>
        </row>
        <row r="105">
          <cell r="N105">
            <v>1.2195273093818206E-2</v>
          </cell>
          <cell r="O105">
            <v>3.2894766503987053E-3</v>
          </cell>
          <cell r="P105">
            <v>-3.3351893061383505E-3</v>
          </cell>
          <cell r="Q105">
            <v>18.909968974184956</v>
          </cell>
          <cell r="R105">
            <v>7.8555446779156632</v>
          </cell>
          <cell r="S105">
            <v>18.847352721704929</v>
          </cell>
          <cell r="V105">
            <v>0.51849969975518495</v>
          </cell>
          <cell r="W105">
            <v>0.40222222222222226</v>
          </cell>
          <cell r="X105">
            <v>0.3963363863447128</v>
          </cell>
        </row>
        <row r="106">
          <cell r="N106">
            <v>-1.4886592293771058E-2</v>
          </cell>
          <cell r="O106">
            <v>0.15062582598382265</v>
          </cell>
          <cell r="P106">
            <v>4.0376460986487332E-2</v>
          </cell>
          <cell r="Q106">
            <v>18.926291232509836</v>
          </cell>
          <cell r="R106">
            <v>9.3404910564412287</v>
          </cell>
          <cell r="S106">
            <v>17.17041964317432</v>
          </cell>
          <cell r="V106">
            <v>0.50667467319506676</v>
          </cell>
          <cell r="W106">
            <v>0.62222222222222223</v>
          </cell>
          <cell r="X106">
            <v>0.4579517069109077</v>
          </cell>
        </row>
        <row r="107">
          <cell r="N107">
            <v>-3.4509816210688313E-2</v>
          </cell>
          <cell r="O107">
            <v>5.6338177182560642E-3</v>
          </cell>
          <cell r="P107">
            <v>-6.4377904748485299E-3</v>
          </cell>
          <cell r="Q107">
            <v>19.459825366272881</v>
          </cell>
          <cell r="R107">
            <v>9.0057732062349078</v>
          </cell>
          <cell r="S107">
            <v>17.642106385442045</v>
          </cell>
          <cell r="V107">
            <v>0.47992978890479931</v>
          </cell>
          <cell r="W107">
            <v>0.63111111111111129</v>
          </cell>
          <cell r="X107">
            <v>0.44796003330557876</v>
          </cell>
        </row>
        <row r="108">
          <cell r="N108">
            <v>1.5584418424825499E-2</v>
          </cell>
          <cell r="O108">
            <v>-5.930877444029415E-2</v>
          </cell>
          <cell r="P108">
            <v>2.4456295977526715E-2</v>
          </cell>
          <cell r="Q108">
            <v>19.099150638187613</v>
          </cell>
          <cell r="R108">
            <v>8.2532276455817719</v>
          </cell>
          <cell r="S108">
            <v>17.44325901207398</v>
          </cell>
          <cell r="V108">
            <v>0.49189338999491894</v>
          </cell>
          <cell r="W108">
            <v>0.53999999999999992</v>
          </cell>
          <cell r="X108">
            <v>0.48626144879267269</v>
          </cell>
        </row>
        <row r="109">
          <cell r="N109">
            <v>6.6015130574268388E-2</v>
          </cell>
          <cell r="O109">
            <v>1.1851990587014548E-2</v>
          </cell>
          <cell r="P109">
            <v>6.5063593347061868E-2</v>
          </cell>
          <cell r="Q109">
            <v>19.343456641606949</v>
          </cell>
          <cell r="R109">
            <v>7.6824824465345056</v>
          </cell>
          <cell r="S109">
            <v>17.643238493897019</v>
          </cell>
          <cell r="V109">
            <v>0.54469028592544677</v>
          </cell>
          <cell r="W109">
            <v>0.55777777777777793</v>
          </cell>
          <cell r="X109">
            <v>0.59283930058284773</v>
          </cell>
        </row>
        <row r="110">
          <cell r="N110">
            <v>-2.9033565733355533E-2</v>
          </cell>
          <cell r="O110">
            <v>2.1850832948108297E-2</v>
          </cell>
          <cell r="P110">
            <v>4.2395558967685765E-2</v>
          </cell>
          <cell r="Q110">
            <v>19.116247345351898</v>
          </cell>
          <cell r="R110">
            <v>7.7142311448490855</v>
          </cell>
          <cell r="S110">
            <v>17.967840969385026</v>
          </cell>
          <cell r="V110">
            <v>0.52104023280521039</v>
          </cell>
          <cell r="W110">
            <v>0.59111111111111125</v>
          </cell>
          <cell r="X110">
            <v>0.66611157368859297</v>
          </cell>
        </row>
        <row r="111">
          <cell r="N111">
            <v>-4.8934018014174151E-2</v>
          </cell>
          <cell r="O111">
            <v>-2.3324672566409004E-2</v>
          </cell>
          <cell r="P111">
            <v>-3.5529421154486512E-2</v>
          </cell>
          <cell r="Q111">
            <v>19.157038935059909</v>
          </cell>
          <cell r="R111">
            <v>8.9065289175945175</v>
          </cell>
          <cell r="S111">
            <v>17.901184303738745</v>
          </cell>
          <cell r="V111">
            <v>0.482701279504827</v>
          </cell>
          <cell r="W111">
            <v>0.55555555555555558</v>
          </cell>
          <cell r="X111">
            <v>0.60449625312239785</v>
          </cell>
        </row>
        <row r="112">
          <cell r="N112">
            <v>-6.0424786265687625E-5</v>
          </cell>
          <cell r="O112">
            <v>-6.8676865796219372E-2</v>
          </cell>
          <cell r="P112">
            <v>-1.2789156116321223E-2</v>
          </cell>
          <cell r="Q112">
            <v>19.34988525291633</v>
          </cell>
          <cell r="R112">
            <v>7.3264656138403224</v>
          </cell>
          <cell r="S112">
            <v>17.238893346761657</v>
          </cell>
          <cell r="V112">
            <v>0.48265508799482659</v>
          </cell>
          <cell r="W112">
            <v>0.45555555555555555</v>
          </cell>
          <cell r="X112">
            <v>0.5828476269775188</v>
          </cell>
        </row>
        <row r="113">
          <cell r="N113">
            <v>1.2084592159701689E-4</v>
          </cell>
          <cell r="O113">
            <v>2.6501940745506627E-2</v>
          </cell>
          <cell r="P113">
            <v>-6.9548218733697219E-3</v>
          </cell>
          <cell r="Q113">
            <v>18.735520169512348</v>
          </cell>
          <cell r="R113">
            <v>6.6720329454610674</v>
          </cell>
          <cell r="S113">
            <v>17.521787789254631</v>
          </cell>
          <cell r="V113">
            <v>0.4827474710148274</v>
          </cell>
          <cell r="W113">
            <v>0.4933333333333334</v>
          </cell>
          <cell r="X113">
            <v>0.57119067443796823</v>
          </cell>
        </row>
        <row r="114">
          <cell r="N114">
            <v>-6.7291333303695113E-3</v>
          </cell>
          <cell r="O114">
            <v>-4.4032270150503282E-2</v>
          </cell>
          <cell r="P114">
            <v>-3.4486176071169203E-2</v>
          </cell>
          <cell r="Q114">
            <v>19.435265345452606</v>
          </cell>
          <cell r="R114">
            <v>6.6066501861982152</v>
          </cell>
          <cell r="S114">
            <v>17.270911993639942</v>
          </cell>
          <cell r="V114">
            <v>0.47762021340477623</v>
          </cell>
          <cell r="W114">
            <v>0.43111111111111122</v>
          </cell>
          <cell r="X114">
            <v>0.51457119067443791</v>
          </cell>
        </row>
        <row r="115">
          <cell r="N115">
            <v>-4.2877024356391881E-2</v>
          </cell>
          <cell r="O115">
            <v>2.6964361638355201E-2</v>
          </cell>
          <cell r="P115">
            <v>1.1287959773851355E-2</v>
          </cell>
          <cell r="Q115">
            <v>19.097217888468858</v>
          </cell>
          <cell r="R115">
            <v>8.1373958300566507</v>
          </cell>
          <cell r="S115">
            <v>18.305022948372613</v>
          </cell>
          <cell r="V115">
            <v>0.44574807150445744</v>
          </cell>
          <cell r="W115">
            <v>0.46888888888888891</v>
          </cell>
          <cell r="X115">
            <v>0.53288925895087425</v>
          </cell>
        </row>
        <row r="116">
          <cell r="N116">
            <v>2.2910149995759108E-2</v>
          </cell>
          <cell r="O116">
            <v>2.4730781257717036E-2</v>
          </cell>
          <cell r="P116">
            <v>6.8992871486951421E-2</v>
          </cell>
          <cell r="Q116">
            <v>19.435689188844165</v>
          </cell>
          <cell r="R116">
            <v>5.598421958998375</v>
          </cell>
          <cell r="S116">
            <v>18.264307596272008</v>
          </cell>
          <cell r="V116">
            <v>0.46260797265462611</v>
          </cell>
          <cell r="W116">
            <v>0.50444444444444447</v>
          </cell>
          <cell r="X116">
            <v>0.64945878434637816</v>
          </cell>
        </row>
        <row r="117">
          <cell r="N117">
            <v>2.0696535100776455E-2</v>
          </cell>
          <cell r="O117">
            <v>-7.6628727455691371E-3</v>
          </cell>
          <cell r="P117">
            <v>-4.0821994520255166E-2</v>
          </cell>
          <cell r="Q117">
            <v>19.083212880143396</v>
          </cell>
          <cell r="R117">
            <v>5.0106352940962555</v>
          </cell>
          <cell r="S117">
            <v>17.2745679591354</v>
          </cell>
          <cell r="V117">
            <v>0.4781745115247818</v>
          </cell>
          <cell r="W117">
            <v>0.4933333333333334</v>
          </cell>
          <cell r="X117">
            <v>0.57951706910907586</v>
          </cell>
        </row>
        <row r="118">
          <cell r="N118">
            <v>-2.9109110030049078E-2</v>
          </cell>
          <cell r="O118">
            <v>-3.2841106189242332E-2</v>
          </cell>
          <cell r="P118">
            <v>-1.0972678669475556E-2</v>
          </cell>
          <cell r="Q118">
            <v>18.813527170323518</v>
          </cell>
          <cell r="R118">
            <v>9.2360081187247598</v>
          </cell>
          <cell r="S118">
            <v>16.952308271796866</v>
          </cell>
          <cell r="V118">
            <v>0.45637211880456374</v>
          </cell>
          <cell r="W118">
            <v>0.44666666666666671</v>
          </cell>
          <cell r="X118">
            <v>0.56119900083263952</v>
          </cell>
        </row>
        <row r="119">
          <cell r="N119">
            <v>1.0520187908801302E-2</v>
          </cell>
          <cell r="O119">
            <v>-3.3956374734273591E-2</v>
          </cell>
          <cell r="P119">
            <v>-2.7454698464409826E-2</v>
          </cell>
          <cell r="Q119">
            <v>19.103646468951887</v>
          </cell>
          <cell r="R119">
            <v>8.87346805533363</v>
          </cell>
          <cell r="S119">
            <v>17.152240527071694</v>
          </cell>
          <cell r="V119">
            <v>0.46417848399464179</v>
          </cell>
          <cell r="W119">
            <v>0.4</v>
          </cell>
          <cell r="X119">
            <v>0.51623646960865943</v>
          </cell>
        </row>
        <row r="120">
          <cell r="N120">
            <v>-7.8887472888018478E-2</v>
          </cell>
          <cell r="O120">
            <v>1.6433857437300632E-3</v>
          </cell>
          <cell r="P120">
            <v>-2.2941569242406732E-2</v>
          </cell>
          <cell r="Q120">
            <v>19.433903503360877</v>
          </cell>
          <cell r="R120">
            <v>6.9373140812236818</v>
          </cell>
          <cell r="S120">
            <v>16.32250480421628</v>
          </cell>
          <cell r="V120">
            <v>0.40759388424407594</v>
          </cell>
          <cell r="W120">
            <v>0.40222222222222226</v>
          </cell>
          <cell r="X120">
            <v>0.47960033305578675</v>
          </cell>
        </row>
        <row r="121">
          <cell r="N121">
            <v>6.7052278058137904E-2</v>
          </cell>
          <cell r="O121">
            <v>-4.8790164169431945E-2</v>
          </cell>
          <cell r="P121">
            <v>1.0542963549059923E-3</v>
          </cell>
          <cell r="Q121">
            <v>19.412340843514855</v>
          </cell>
          <cell r="R121">
            <v>8.2763947048633071</v>
          </cell>
          <cell r="S121">
            <v>16.142105103418672</v>
          </cell>
          <cell r="V121">
            <v>0.45540209709455404</v>
          </cell>
          <cell r="W121">
            <v>0.33777777777777784</v>
          </cell>
          <cell r="X121">
            <v>0.48126561199000828</v>
          </cell>
        </row>
        <row r="122">
          <cell r="N122">
            <v>3.4548834675782604E-2</v>
          </cell>
          <cell r="O122">
            <v>-1.914766941413408E-2</v>
          </cell>
          <cell r="P122">
            <v>5.6338501641746599E-2</v>
          </cell>
          <cell r="Q122">
            <v>19.220561472130196</v>
          </cell>
          <cell r="R122">
            <v>9.4509308368941127</v>
          </cell>
          <cell r="S122">
            <v>16.82568799594976</v>
          </cell>
          <cell r="V122">
            <v>0.4813155342048131</v>
          </cell>
          <cell r="W122">
            <v>0.31333333333333335</v>
          </cell>
          <cell r="X122">
            <v>0.57285595337218986</v>
          </cell>
        </row>
        <row r="123">
          <cell r="N123">
            <v>3.6253816143170577E-3</v>
          </cell>
          <cell r="O123">
            <v>-1.5943650397136001E-2</v>
          </cell>
          <cell r="P123">
            <v>-1.9105659079585606E-2</v>
          </cell>
          <cell r="Q123">
            <v>18.820712116019514</v>
          </cell>
          <cell r="R123">
            <v>7.9373746961632952</v>
          </cell>
          <cell r="S123">
            <v>16.174286930608062</v>
          </cell>
          <cell r="V123">
            <v>0.48408702480484089</v>
          </cell>
          <cell r="W123">
            <v>0.29333333333333339</v>
          </cell>
          <cell r="X123">
            <v>0.54121565362198165</v>
          </cell>
        </row>
        <row r="124">
          <cell r="N124">
            <v>1.139442612796833E-2</v>
          </cell>
          <cell r="O124">
            <v>-4.3802622658392888E-2</v>
          </cell>
          <cell r="P124">
            <v>-2.0325210249223578E-3</v>
          </cell>
          <cell r="Q124">
            <v>18.760173984172127</v>
          </cell>
          <cell r="R124">
            <v>7.7873820264847007</v>
          </cell>
          <cell r="S124">
            <v>14.858610136702126</v>
          </cell>
          <cell r="V124">
            <v>0.49286341170492853</v>
          </cell>
          <cell r="W124">
            <v>0.2400000000000001</v>
          </cell>
          <cell r="X124">
            <v>0.53788509575353871</v>
          </cell>
        </row>
        <row r="125">
          <cell r="N125">
            <v>6.9525193148818835E-3</v>
          </cell>
          <cell r="O125">
            <v>-1.1257154524634447E-2</v>
          </cell>
          <cell r="P125">
            <v>-8.8214356822855791E-2</v>
          </cell>
          <cell r="Q125">
            <v>19.179420842702886</v>
          </cell>
          <cell r="R125">
            <v>7.9480319906372836</v>
          </cell>
          <cell r="S125">
            <v>17.278273295284585</v>
          </cell>
          <cell r="V125">
            <v>0.49826781837498269</v>
          </cell>
          <cell r="W125">
            <v>0.22666666666666674</v>
          </cell>
          <cell r="X125">
            <v>0.39966694421315574</v>
          </cell>
        </row>
        <row r="126">
          <cell r="N126">
            <v>-4.9589915400578138E-2</v>
          </cell>
          <cell r="O126">
            <v>-2.8710105882431367E-2</v>
          </cell>
          <cell r="P126">
            <v>-3.3901551675681339E-2</v>
          </cell>
          <cell r="Q126">
            <v>19.096215838228336</v>
          </cell>
          <cell r="R126">
            <v>8.7209500289302575</v>
          </cell>
          <cell r="S126">
            <v>16.298164672698981</v>
          </cell>
          <cell r="V126">
            <v>0.46052935470460521</v>
          </cell>
          <cell r="W126">
            <v>0.19333333333333338</v>
          </cell>
          <cell r="X126">
            <v>0.34970857618651124</v>
          </cell>
        </row>
        <row r="127">
          <cell r="N127">
            <v>-2.2402144995791396E-2</v>
          </cell>
          <cell r="O127">
            <v>0</v>
          </cell>
          <cell r="P127">
            <v>3.4423441909726986E-3</v>
          </cell>
          <cell r="Q127">
            <v>19.303584770904845</v>
          </cell>
          <cell r="R127">
            <v>8.0614868668713271</v>
          </cell>
          <cell r="S127">
            <v>16.9536967993132</v>
          </cell>
          <cell r="V127">
            <v>0.44408517714444079</v>
          </cell>
          <cell r="W127">
            <v>0.19333333333333338</v>
          </cell>
          <cell r="X127">
            <v>0.35470441298917565</v>
          </cell>
        </row>
        <row r="128">
          <cell r="N128">
            <v>-4.5635542323461932E-2</v>
          </cell>
          <cell r="O128">
            <v>3.8099846232270383E-2</v>
          </cell>
          <cell r="P128">
            <v>2.2883305180122159E-3</v>
          </cell>
          <cell r="Q128">
            <v>19.297136827053329</v>
          </cell>
          <cell r="R128">
            <v>7.6108527903952501</v>
          </cell>
          <cell r="S128">
            <v>17.001160464933847</v>
          </cell>
          <cell r="V128">
            <v>0.41170492863411701</v>
          </cell>
          <cell r="W128">
            <v>0.23777777777777784</v>
          </cell>
          <cell r="X128">
            <v>0.35803497085761865</v>
          </cell>
        </row>
        <row r="129">
          <cell r="N129">
            <v>-5.8283562197908506E-2</v>
          </cell>
          <cell r="O129">
            <v>-5.770831762064673E-2</v>
          </cell>
          <cell r="P129">
            <v>-6.3700776905186218E-2</v>
          </cell>
          <cell r="Q129">
            <v>19.741454048071038</v>
          </cell>
          <cell r="R129">
            <v>6.5652649700353614</v>
          </cell>
          <cell r="S129">
            <v>17.481019025754971</v>
          </cell>
          <cell r="V129">
            <v>0.37244214513372437</v>
          </cell>
          <cell r="W129">
            <v>0.17111111111111119</v>
          </cell>
          <cell r="X129">
            <v>0.26810990840965854</v>
          </cell>
        </row>
        <row r="130">
          <cell r="N130">
            <v>1.7289479779171415E-2</v>
          </cell>
          <cell r="O130">
            <v>3.8839833316263957E-2</v>
          </cell>
          <cell r="P130">
            <v>-1.472419239393645E-2</v>
          </cell>
          <cell r="Q130">
            <v>19.372237687929449</v>
          </cell>
          <cell r="R130">
            <v>6.1527326947041043</v>
          </cell>
          <cell r="S130">
            <v>17.014714147034955</v>
          </cell>
          <cell r="V130">
            <v>0.38385144810383848</v>
          </cell>
          <cell r="W130">
            <v>0.21555555555555561</v>
          </cell>
          <cell r="X130">
            <v>0.24812656119900089</v>
          </cell>
        </row>
        <row r="131">
          <cell r="N131">
            <v>1.028694907975825E-2</v>
          </cell>
          <cell r="O131">
            <v>-1.7291497110060994E-2</v>
          </cell>
          <cell r="P131">
            <v>-2.2500949290837791E-2</v>
          </cell>
          <cell r="Q131">
            <v>19.373316018301981</v>
          </cell>
          <cell r="R131">
            <v>6.956545443151569</v>
          </cell>
          <cell r="S131">
            <v>16.637543992015196</v>
          </cell>
          <cell r="V131">
            <v>0.39073398309390733</v>
          </cell>
          <cell r="W131">
            <v>0.19555555555555565</v>
          </cell>
          <cell r="X131">
            <v>0.21815154038301418</v>
          </cell>
        </row>
        <row r="132">
          <cell r="N132">
            <v>4.4138146711845593E-2</v>
          </cell>
          <cell r="O132">
            <v>3.9891329027302025E-2</v>
          </cell>
          <cell r="P132">
            <v>3.4786116085415389E-2</v>
          </cell>
          <cell r="Q132">
            <v>19.277161554551459</v>
          </cell>
          <cell r="R132">
            <v>6.9373140812236818</v>
          </cell>
          <cell r="S132">
            <v>16.790682917552903</v>
          </cell>
          <cell r="V132">
            <v>0.42108180516421079</v>
          </cell>
          <cell r="W132">
            <v>0.24222222222222234</v>
          </cell>
          <cell r="X132">
            <v>0.26477935054121554</v>
          </cell>
        </row>
        <row r="133">
          <cell r="N133">
            <v>5.8953157038768307E-2</v>
          </cell>
          <cell r="O133">
            <v>-3.9891329027301969E-2</v>
          </cell>
          <cell r="P133">
            <v>3.125254350410453E-2</v>
          </cell>
          <cell r="Q133">
            <v>19.54137003235406</v>
          </cell>
          <cell r="R133">
            <v>6.8023947633243109</v>
          </cell>
          <cell r="S133">
            <v>16.810442511347496</v>
          </cell>
          <cell r="V133">
            <v>0.46376276040463765</v>
          </cell>
          <cell r="W133">
            <v>0.19555555555555565</v>
          </cell>
          <cell r="X133">
            <v>0.30807660283097416</v>
          </cell>
        </row>
        <row r="134">
          <cell r="N134">
            <v>4.3276729057820278E-3</v>
          </cell>
          <cell r="O134">
            <v>5.7971176843259146E-3</v>
          </cell>
          <cell r="P134">
            <v>-3.5566131148471155E-3</v>
          </cell>
          <cell r="Q134">
            <v>19.163234993594866</v>
          </cell>
          <cell r="R134">
            <v>4.2484952420493594</v>
          </cell>
          <cell r="S134">
            <v>16.609799615516724</v>
          </cell>
          <cell r="V134">
            <v>0.46699616610466993</v>
          </cell>
          <cell r="W134">
            <v>0.20222222222222225</v>
          </cell>
          <cell r="X134">
            <v>0.30308076602830969</v>
          </cell>
        </row>
        <row r="135">
          <cell r="N135">
            <v>2.0153353847960583E-2</v>
          </cell>
          <cell r="O135">
            <v>-1.553429296218412E-2</v>
          </cell>
          <cell r="P135">
            <v>2.8104894320108521E-2</v>
          </cell>
          <cell r="Q135">
            <v>19.332154251610667</v>
          </cell>
          <cell r="R135">
            <v>7.9861648603327273</v>
          </cell>
          <cell r="S135">
            <v>17.740153594748524</v>
          </cell>
          <cell r="V135">
            <v>0.4822393644048224</v>
          </cell>
          <cell r="W135">
            <v>0.18444444444444455</v>
          </cell>
          <cell r="X135">
            <v>0.34304746044962531</v>
          </cell>
        </row>
        <row r="136">
          <cell r="N136">
            <v>2.5842156583848929E-2</v>
          </cell>
          <cell r="O136">
            <v>4.4026248756490458E-2</v>
          </cell>
          <cell r="P136">
            <v>-1.5125361070756104E-2</v>
          </cell>
          <cell r="Q136">
            <v>19.336973355824753</v>
          </cell>
          <cell r="R136">
            <v>7.3588308983423536</v>
          </cell>
          <cell r="S136">
            <v>16.449196343777622</v>
          </cell>
          <cell r="V136">
            <v>0.50224028823502231</v>
          </cell>
          <cell r="W136">
            <v>0.23555555555555557</v>
          </cell>
          <cell r="X136">
            <v>0.32139883430474603</v>
          </cell>
        </row>
        <row r="137">
          <cell r="N137">
            <v>1.3576193070049527E-2</v>
          </cell>
          <cell r="O137">
            <v>-3.7523496185503527E-3</v>
          </cell>
          <cell r="P137">
            <v>-7.0588528396246884E-3</v>
          </cell>
          <cell r="Q137">
            <v>19.235679915176409</v>
          </cell>
          <cell r="R137">
            <v>7.0030654587864616</v>
          </cell>
          <cell r="S137">
            <v>16.544800262058903</v>
          </cell>
          <cell r="V137">
            <v>0.51295671855512959</v>
          </cell>
          <cell r="W137">
            <v>0.23111111111111124</v>
          </cell>
          <cell r="X137">
            <v>0.3114071606994171</v>
          </cell>
        </row>
        <row r="138">
          <cell r="N138">
            <v>-1.4932205422984473E-2</v>
          </cell>
          <cell r="O138">
            <v>7.9464171354246799E-2</v>
          </cell>
          <cell r="P138">
            <v>3.8221212820197879E-2</v>
          </cell>
          <cell r="Q138">
            <v>19.017074373548819</v>
          </cell>
          <cell r="R138">
            <v>8.4887937168945395</v>
          </cell>
          <cell r="S138">
            <v>17.17730854384369</v>
          </cell>
          <cell r="V138">
            <v>0.5011778835050118</v>
          </cell>
          <cell r="W138">
            <v>0.32888888888888901</v>
          </cell>
          <cell r="X138">
            <v>0.36636136552872606</v>
          </cell>
        </row>
        <row r="139">
          <cell r="N139">
            <v>6.293325107986511E-2</v>
          </cell>
          <cell r="O139">
            <v>-7.3840913799884722E-2</v>
          </cell>
          <cell r="P139">
            <v>5.5262678675049519E-2</v>
          </cell>
          <cell r="Q139">
            <v>19.441094958674658</v>
          </cell>
          <cell r="R139">
            <v>7.3588308983423536</v>
          </cell>
          <cell r="S139">
            <v>17.507235958528128</v>
          </cell>
          <cell r="V139">
            <v>0.55203473601552033</v>
          </cell>
          <cell r="W139">
            <v>0.23777777777777784</v>
          </cell>
          <cell r="X139">
            <v>0.44962531223980023</v>
          </cell>
        </row>
        <row r="140">
          <cell r="N140">
            <v>1.7300044285006155E-2</v>
          </cell>
          <cell r="O140">
            <v>9.6159436755580044E-2</v>
          </cell>
          <cell r="P140">
            <v>-4.1718453567292278E-2</v>
          </cell>
          <cell r="Q140">
            <v>19.214884697340484</v>
          </cell>
          <cell r="R140">
            <v>7.9861648603327273</v>
          </cell>
          <cell r="S140">
            <v>17.848387434758326</v>
          </cell>
          <cell r="V140">
            <v>0.5665850616656658</v>
          </cell>
          <cell r="W140">
            <v>0.35777777777777781</v>
          </cell>
          <cell r="X140">
            <v>0.38634471273938387</v>
          </cell>
        </row>
        <row r="141">
          <cell r="N141">
            <v>1.2068878733676451E-2</v>
          </cell>
          <cell r="O141">
            <v>-1.5398080111121606E-2</v>
          </cell>
          <cell r="P141">
            <v>-2.2446698538238618E-3</v>
          </cell>
          <cell r="Q141">
            <v>19.113512624810582</v>
          </cell>
          <cell r="R141">
            <v>6.1092475827643655</v>
          </cell>
          <cell r="S141">
            <v>16.961557592177133</v>
          </cell>
          <cell r="V141">
            <v>0.57688576839576877</v>
          </cell>
          <cell r="W141">
            <v>0.33777777777777784</v>
          </cell>
          <cell r="X141">
            <v>0.38301415487094093</v>
          </cell>
        </row>
        <row r="142">
          <cell r="N142">
            <v>1.5268287210081411E-2</v>
          </cell>
          <cell r="O142">
            <v>-1.7256259674698364E-3</v>
          </cell>
          <cell r="P142">
            <v>-1.3574869091068874E-2</v>
          </cell>
          <cell r="Q142">
            <v>19.308022673497195</v>
          </cell>
          <cell r="R142">
            <v>7.8477625374736082</v>
          </cell>
          <cell r="S142">
            <v>16.109559319936032</v>
          </cell>
          <cell r="V142">
            <v>0.59009654025590097</v>
          </cell>
          <cell r="W142">
            <v>0.33555555555555561</v>
          </cell>
          <cell r="X142">
            <v>0.36303080766028312</v>
          </cell>
        </row>
        <row r="143">
          <cell r="N143">
            <v>-6.3779116012377228E-3</v>
          </cell>
          <cell r="O143">
            <v>-3.5153004417896136E-2</v>
          </cell>
          <cell r="P143">
            <v>1.2450641878787961E-2</v>
          </cell>
          <cell r="Q143">
            <v>19.113553736926331</v>
          </cell>
          <cell r="R143">
            <v>8.6233533872446273</v>
          </cell>
          <cell r="S143">
            <v>16.877919689782544</v>
          </cell>
          <cell r="V143">
            <v>0.58455355905584561</v>
          </cell>
          <cell r="W143">
            <v>0.29111111111111115</v>
          </cell>
          <cell r="X143">
            <v>0.3813488759367194</v>
          </cell>
        </row>
        <row r="144">
          <cell r="N144">
            <v>2.5167170139379347E-2</v>
          </cell>
          <cell r="O144">
            <v>3.6878630385365992E-2</v>
          </cell>
          <cell r="P144">
            <v>-7.9051795071132611E-3</v>
          </cell>
          <cell r="Q144">
            <v>19.401736071407338</v>
          </cell>
          <cell r="R144">
            <v>7.7406644019172415</v>
          </cell>
          <cell r="S144">
            <v>15.775605342011543</v>
          </cell>
          <cell r="V144">
            <v>0.60663310083606636</v>
          </cell>
          <cell r="W144">
            <v>0.33777777777777784</v>
          </cell>
          <cell r="X144">
            <v>0.36969192339716905</v>
          </cell>
        </row>
        <row r="145">
          <cell r="N145">
            <v>9.469914751070254E-3</v>
          </cell>
          <cell r="O145">
            <v>-4.4059989794030543E-2</v>
          </cell>
          <cell r="P145">
            <v>9.0294067193941573E-3</v>
          </cell>
          <cell r="Q145">
            <v>19.078279344816529</v>
          </cell>
          <cell r="R145">
            <v>7.3198649298089702</v>
          </cell>
          <cell r="S145">
            <v>16.710372221133291</v>
          </cell>
          <cell r="V145">
            <v>0.61508614716615084</v>
          </cell>
          <cell r="W145">
            <v>0.28222222222222226</v>
          </cell>
          <cell r="X145">
            <v>0.38301415487094093</v>
          </cell>
        </row>
        <row r="146">
          <cell r="N146">
            <v>1.1878083540431576E-2</v>
          </cell>
          <cell r="O146">
            <v>2.3153304974716821E-2</v>
          </cell>
          <cell r="P146">
            <v>-7.8962621222255051E-3</v>
          </cell>
          <cell r="Q146">
            <v>18.944812763650138</v>
          </cell>
          <cell r="R146">
            <v>6.2728770065461674</v>
          </cell>
          <cell r="S146">
            <v>16.374209653942437</v>
          </cell>
          <cell r="V146">
            <v>0.625802577486258</v>
          </cell>
          <cell r="W146">
            <v>0.31111111111111112</v>
          </cell>
          <cell r="X146">
            <v>0.37135720233139052</v>
          </cell>
        </row>
        <row r="147">
          <cell r="N147">
            <v>-1.8025908550513114E-2</v>
          </cell>
          <cell r="O147">
            <v>-1.5971945566052113E-2</v>
          </cell>
          <cell r="P147">
            <v>-3.456565311228095E-2</v>
          </cell>
          <cell r="Q147">
            <v>18.928272323831369</v>
          </cell>
          <cell r="R147">
            <v>7.5010821242598711</v>
          </cell>
          <cell r="S147">
            <v>17.062351683114176</v>
          </cell>
          <cell r="V147">
            <v>0.60958935747609588</v>
          </cell>
          <cell r="W147">
            <v>0.29111111111111115</v>
          </cell>
          <cell r="X147">
            <v>0.32139883430474603</v>
          </cell>
        </row>
        <row r="148">
          <cell r="N148">
            <v>1.5834992330076268E-2</v>
          </cell>
          <cell r="O148">
            <v>3.5153004417896094E-2</v>
          </cell>
          <cell r="P148">
            <v>-9.4229201345052607E-3</v>
          </cell>
          <cell r="Q148">
            <v>18.890351130178814</v>
          </cell>
          <cell r="R148">
            <v>6.2344107257183712</v>
          </cell>
          <cell r="S148">
            <v>16.688227380621719</v>
          </cell>
          <cell r="V148">
            <v>0.62381634255623819</v>
          </cell>
          <cell r="W148">
            <v>0.33555555555555561</v>
          </cell>
          <cell r="X148">
            <v>0.30807660283097416</v>
          </cell>
        </row>
        <row r="149">
          <cell r="N149">
            <v>-1.1543029281674812E-2</v>
          </cell>
          <cell r="O149">
            <v>5.1679701584425976E-3</v>
          </cell>
          <cell r="P149">
            <v>-1.0708014272472212E-2</v>
          </cell>
          <cell r="Q149">
            <v>18.904562376676378</v>
          </cell>
          <cell r="R149">
            <v>8.6844011104001435</v>
          </cell>
          <cell r="S149">
            <v>16.318011516153227</v>
          </cell>
          <cell r="V149">
            <v>0.6134232528061343</v>
          </cell>
          <cell r="W149">
            <v>0.34222222222222237</v>
          </cell>
          <cell r="X149">
            <v>0.29308909242298076</v>
          </cell>
        </row>
        <row r="150">
          <cell r="N150">
            <v>0.11629126878383572</v>
          </cell>
          <cell r="O150">
            <v>5.1413995004186523E-3</v>
          </cell>
          <cell r="P150">
            <v>9.523881511255541E-3</v>
          </cell>
          <cell r="Q150">
            <v>19.996951000860356</v>
          </cell>
          <cell r="R150">
            <v>7.9337968748154113</v>
          </cell>
          <cell r="S150">
            <v>15.84549921592458</v>
          </cell>
          <cell r="V150">
            <v>0.72382096170723809</v>
          </cell>
          <cell r="W150">
            <v>0.34888888888888897</v>
          </cell>
          <cell r="X150">
            <v>0.30641132389675263</v>
          </cell>
        </row>
        <row r="151">
          <cell r="N151">
            <v>3.5867158032508471E-2</v>
          </cell>
          <cell r="O151">
            <v>-7.2662600375913836E-2</v>
          </cell>
          <cell r="P151">
            <v>-3.5608346230090694E-3</v>
          </cell>
          <cell r="Q151">
            <v>19.495286433002722</v>
          </cell>
          <cell r="R151">
            <v>7.4383835300443071</v>
          </cell>
          <cell r="S151">
            <v>17.863689010173466</v>
          </cell>
          <cell r="V151">
            <v>0.76054321215760545</v>
          </cell>
          <cell r="W151">
            <v>0.25777777777777783</v>
          </cell>
          <cell r="X151">
            <v>0.30141548709408822</v>
          </cell>
        </row>
        <row r="152">
          <cell r="N152">
            <v>1.0360502681430503E-2</v>
          </cell>
          <cell r="O152">
            <v>-1.668249995993602E-2</v>
          </cell>
          <cell r="P152">
            <v>1.0644689511414007E-2</v>
          </cell>
          <cell r="Q152">
            <v>19.243875838112768</v>
          </cell>
          <cell r="R152">
            <v>8.0519780789022999</v>
          </cell>
          <cell r="S152">
            <v>16.076127166135819</v>
          </cell>
          <cell r="V152">
            <v>0.77139821700771394</v>
          </cell>
          <cell r="W152">
            <v>0.23777777777777784</v>
          </cell>
          <cell r="X152">
            <v>0.31640299750208156</v>
          </cell>
        </row>
        <row r="153">
          <cell r="N153">
            <v>-2.8923039469250476E-2</v>
          </cell>
          <cell r="O153">
            <v>-7.5047256540676927E-3</v>
          </cell>
          <cell r="P153">
            <v>-1.6607736399660525E-2</v>
          </cell>
          <cell r="Q153">
            <v>19.037893408319121</v>
          </cell>
          <cell r="R153">
            <v>6.3456363608285962</v>
          </cell>
          <cell r="S153">
            <v>15.733462052430088</v>
          </cell>
          <cell r="V153">
            <v>0.7413737355074137</v>
          </cell>
          <cell r="W153">
            <v>0.22888888888888897</v>
          </cell>
          <cell r="X153">
            <v>0.29308909242298076</v>
          </cell>
        </row>
        <row r="154">
          <cell r="N154">
            <v>-2.7577494364552E-3</v>
          </cell>
          <cell r="O154">
            <v>-7.5614727005764749E-3</v>
          </cell>
          <cell r="P154">
            <v>-2.4214258120594627E-2</v>
          </cell>
          <cell r="Q154">
            <v>18.90761050214077</v>
          </cell>
          <cell r="R154">
            <v>7.696212639346407</v>
          </cell>
          <cell r="S154">
            <v>16.265394337979199</v>
          </cell>
          <cell r="V154">
            <v>0.7385560533973855</v>
          </cell>
          <cell r="W154">
            <v>0.22000000000000014</v>
          </cell>
          <cell r="X154">
            <v>0.25978351373855108</v>
          </cell>
        </row>
        <row r="155">
          <cell r="N155">
            <v>2.5212546434708723E-2</v>
          </cell>
          <cell r="O155">
            <v>3.7248253880618781E-2</v>
          </cell>
          <cell r="P155">
            <v>3.8466280827796143E-2</v>
          </cell>
          <cell r="Q155">
            <v>19.270906713241452</v>
          </cell>
          <cell r="R155">
            <v>7.0475172213572961</v>
          </cell>
          <cell r="S155">
            <v>17.357773379905034</v>
          </cell>
          <cell r="V155">
            <v>0.764608065037646</v>
          </cell>
          <cell r="W155">
            <v>0.26444444444444459</v>
          </cell>
          <cell r="X155">
            <v>0.31307243963363857</v>
          </cell>
        </row>
        <row r="156">
          <cell r="N156">
            <v>-2.272571405413918E-2</v>
          </cell>
          <cell r="O156">
            <v>2.527210310071511E-2</v>
          </cell>
          <cell r="P156">
            <v>3.1343250565711335E-2</v>
          </cell>
          <cell r="Q156">
            <v>18.826046180426811</v>
          </cell>
          <cell r="R156">
            <v>7.6916568228105469</v>
          </cell>
          <cell r="S156">
            <v>17.670603358804875</v>
          </cell>
          <cell r="V156">
            <v>0.74109658644741094</v>
          </cell>
          <cell r="W156">
            <v>0.29555555555555563</v>
          </cell>
          <cell r="X156">
            <v>0.35803497085761865</v>
          </cell>
        </row>
        <row r="157">
          <cell r="N157">
            <v>1.6837223836230465E-2</v>
          </cell>
          <cell r="O157">
            <v>-2.7101929777791269E-2</v>
          </cell>
          <cell r="P157">
            <v>2.7059148114005775E-2</v>
          </cell>
          <cell r="Q157">
            <v>18.385952850950716</v>
          </cell>
          <cell r="R157">
            <v>6.9660241871061128</v>
          </cell>
          <cell r="S157">
            <v>18.44735188576718</v>
          </cell>
          <cell r="V157">
            <v>0.75846459420758461</v>
          </cell>
          <cell r="W157">
            <v>0.2622222222222223</v>
          </cell>
          <cell r="X157">
            <v>0.39800166527893427</v>
          </cell>
        </row>
        <row r="158">
          <cell r="N158">
            <v>5.7799613398280346E-2</v>
          </cell>
          <cell r="O158">
            <v>-1.8331810816609605E-3</v>
          </cell>
          <cell r="P158">
            <v>-3.3426214966898373E-3</v>
          </cell>
          <cell r="Q158">
            <v>18.600727465268978</v>
          </cell>
          <cell r="R158">
            <v>3.6888794541139363</v>
          </cell>
          <cell r="S158">
            <v>15.44259190557097</v>
          </cell>
          <cell r="V158">
            <v>0.82036121760820357</v>
          </cell>
          <cell r="W158">
            <v>0.26000000000000006</v>
          </cell>
          <cell r="X158">
            <v>0.3930058284762698</v>
          </cell>
        </row>
        <row r="159">
          <cell r="N159">
            <v>-3.5688082383160094E-3</v>
          </cell>
          <cell r="O159">
            <v>4.4850566165351713E-2</v>
          </cell>
          <cell r="P159">
            <v>-1.6882787038750929E-2</v>
          </cell>
          <cell r="Q159">
            <v>18.93055115164471</v>
          </cell>
          <cell r="R159">
            <v>7.3330230143864812</v>
          </cell>
          <cell r="S159">
            <v>16.758738277536114</v>
          </cell>
          <cell r="V159">
            <v>0.81643493925816435</v>
          </cell>
          <cell r="W159">
            <v>0.31555555555555564</v>
          </cell>
          <cell r="X159">
            <v>0.36802664446294753</v>
          </cell>
        </row>
        <row r="160">
          <cell r="N160">
            <v>1.9575802125861606E-2</v>
          </cell>
          <cell r="O160">
            <v>4.2925044717033844E-2</v>
          </cell>
          <cell r="P160">
            <v>-2.5288703951924195E-2</v>
          </cell>
          <cell r="Q160">
            <v>19.034962244702957</v>
          </cell>
          <cell r="R160">
            <v>8.722580021141189</v>
          </cell>
          <cell r="S160">
            <v>16.838176832758347</v>
          </cell>
          <cell r="V160">
            <v>0.83814494895838132</v>
          </cell>
          <cell r="W160">
            <v>0.37111111111111117</v>
          </cell>
          <cell r="X160">
            <v>0.33139050791007491</v>
          </cell>
        </row>
        <row r="161">
          <cell r="N161">
            <v>1.8592833076615925E-2</v>
          </cell>
          <cell r="O161">
            <v>8.3682496705165792E-3</v>
          </cell>
          <cell r="P161">
            <v>-1.1648224962930943E-3</v>
          </cell>
          <cell r="Q161">
            <v>19.065081279395912</v>
          </cell>
          <cell r="R161">
            <v>8.5885831875029108</v>
          </cell>
          <cell r="S161">
            <v>16.400639545553979</v>
          </cell>
          <cell r="V161">
            <v>0.85916208600859156</v>
          </cell>
          <cell r="W161">
            <v>0.3822222222222223</v>
          </cell>
          <cell r="X161">
            <v>0.32972522897585343</v>
          </cell>
        </row>
        <row r="162">
          <cell r="N162">
            <v>4.0932109914822455E-2</v>
          </cell>
          <cell r="O162">
            <v>-5.1293294387550578E-2</v>
          </cell>
          <cell r="P162">
            <v>-2.1202207650603051E-2</v>
          </cell>
          <cell r="Q162">
            <v>19.571932793448433</v>
          </cell>
          <cell r="R162">
            <v>7.7142311448490855</v>
          </cell>
          <cell r="S162">
            <v>16.430055615869623</v>
          </cell>
          <cell r="V162">
            <v>0.90683172432906822</v>
          </cell>
          <cell r="W162">
            <v>0.31555555555555564</v>
          </cell>
          <cell r="X162">
            <v>0.29975020815986669</v>
          </cell>
        </row>
        <row r="163">
          <cell r="N163">
            <v>-2.8419625452167779E-2</v>
          </cell>
          <cell r="O163">
            <v>-7.0422826254129232E-3</v>
          </cell>
          <cell r="P163">
            <v>-2.6539555234612263E-2</v>
          </cell>
          <cell r="Q163">
            <v>19.534946935127934</v>
          </cell>
          <cell r="R163">
            <v>6.8458798752640497</v>
          </cell>
          <cell r="S163">
            <v>16.74654429757933</v>
          </cell>
          <cell r="V163">
            <v>0.8735276456187353</v>
          </cell>
          <cell r="W163">
            <v>0.30666666666666675</v>
          </cell>
          <cell r="X163">
            <v>0.26311407160699407</v>
          </cell>
        </row>
        <row r="164">
          <cell r="N164">
            <v>6.5310383424709101E-2</v>
          </cell>
          <cell r="O164">
            <v>-7.0922283094917984E-3</v>
          </cell>
          <cell r="P164">
            <v>-9.8280889362624274E-3</v>
          </cell>
          <cell r="Q164">
            <v>19.371691344589426</v>
          </cell>
          <cell r="R164">
            <v>8.3710106812381557</v>
          </cell>
          <cell r="S164">
            <v>16.577859532473862</v>
          </cell>
          <cell r="V164">
            <v>0.95149891449951496</v>
          </cell>
          <cell r="W164">
            <v>0.29777777777777792</v>
          </cell>
          <cell r="X164">
            <v>0.24979184013322239</v>
          </cell>
        </row>
        <row r="165">
          <cell r="N165">
            <v>3.8573691985798665E-2</v>
          </cell>
          <cell r="O165">
            <v>2.6340416614408564E-2</v>
          </cell>
          <cell r="P165">
            <v>-2.4721891453890368E-3</v>
          </cell>
          <cell r="Q165">
            <v>18.951587132801222</v>
          </cell>
          <cell r="R165">
            <v>7.8038433035387724</v>
          </cell>
          <cell r="S165">
            <v>16.649135581974551</v>
          </cell>
          <cell r="V165">
            <v>1</v>
          </cell>
          <cell r="W165">
            <v>0.33111111111111124</v>
          </cell>
          <cell r="X165">
            <v>0.24646128226477942</v>
          </cell>
        </row>
        <row r="166">
          <cell r="N166">
            <v>-1.6313101316179971E-2</v>
          </cell>
          <cell r="O166">
            <v>-1.7346058122083075E-3</v>
          </cell>
          <cell r="P166">
            <v>-4.9627893421290139E-3</v>
          </cell>
          <cell r="Q166">
            <v>19.319869710716205</v>
          </cell>
          <cell r="R166">
            <v>7.4673710669175595</v>
          </cell>
          <cell r="S166">
            <v>16.4672020253971</v>
          </cell>
          <cell r="V166">
            <v>0.97926001200979251</v>
          </cell>
          <cell r="W166">
            <v>0.32888888888888901</v>
          </cell>
          <cell r="X166">
            <v>0.23980016652789349</v>
          </cell>
        </row>
        <row r="167">
          <cell r="N167">
            <v>5.8436981489109214E-3</v>
          </cell>
          <cell r="O167">
            <v>5.19481687710393E-3</v>
          </cell>
          <cell r="P167">
            <v>-4.9875415110390512E-3</v>
          </cell>
          <cell r="Q167">
            <v>18.833222354451316</v>
          </cell>
          <cell r="R167">
            <v>7.3460102099132927</v>
          </cell>
          <cell r="S167">
            <v>17.320226760404886</v>
          </cell>
          <cell r="V167">
            <v>0.98665065360986659</v>
          </cell>
          <cell r="W167">
            <v>0.33555555555555561</v>
          </cell>
          <cell r="X167">
            <v>0.23313905079100755</v>
          </cell>
        </row>
        <row r="168">
          <cell r="N168">
            <v>-6.9552282948659575E-2</v>
          </cell>
          <cell r="O168">
            <v>-1.5666116744399352E-2</v>
          </cell>
          <cell r="P168">
            <v>3.742986278834297E-3</v>
          </cell>
          <cell r="Q168">
            <v>19.485595666993955</v>
          </cell>
          <cell r="R168">
            <v>7.9827577020111127</v>
          </cell>
          <cell r="S168">
            <v>16.146683107810233</v>
          </cell>
          <cell r="V168">
            <v>0.90142731765901418</v>
          </cell>
          <cell r="W168">
            <v>0.31555555555555564</v>
          </cell>
          <cell r="X168">
            <v>0.23813488759367199</v>
          </cell>
        </row>
        <row r="169">
          <cell r="N169">
            <v>2.2581293375885568E-2</v>
          </cell>
          <cell r="O169">
            <v>1.5666116744399456E-2</v>
          </cell>
          <cell r="P169">
            <v>-2.9060794263124256E-2</v>
          </cell>
          <cell r="Q169">
            <v>19.440300509421245</v>
          </cell>
          <cell r="R169">
            <v>8.0487882835341988</v>
          </cell>
          <cell r="S169">
            <v>16.219207152326732</v>
          </cell>
          <cell r="V169">
            <v>0.9284493510092845</v>
          </cell>
          <cell r="W169">
            <v>0.33555555555555561</v>
          </cell>
          <cell r="X169">
            <v>0.19983347210657787</v>
          </cell>
        </row>
        <row r="170">
          <cell r="N170">
            <v>-3.2704584725580833E-2</v>
          </cell>
          <cell r="O170">
            <v>1.7256259674698574E-3</v>
          </cell>
          <cell r="P170">
            <v>-1.2903404835907954E-2</v>
          </cell>
          <cell r="Q170">
            <v>19.064420324768758</v>
          </cell>
          <cell r="R170">
            <v>8.3938949750717438</v>
          </cell>
          <cell r="S170">
            <v>15.974917881281991</v>
          </cell>
          <cell r="V170">
            <v>0.88950990807889507</v>
          </cell>
          <cell r="W170">
            <v>0.33777777777777784</v>
          </cell>
          <cell r="X170">
            <v>0.18318068276436303</v>
          </cell>
        </row>
        <row r="171">
          <cell r="N171">
            <v>1.2501877408061296E-2</v>
          </cell>
          <cell r="O171">
            <v>1.878791386563327E-2</v>
          </cell>
          <cell r="P171">
            <v>-1.4388737452099669E-2</v>
          </cell>
          <cell r="Q171">
            <v>19.314032334007329</v>
          </cell>
          <cell r="R171">
            <v>7.696212639346407</v>
          </cell>
          <cell r="S171">
            <v>17.014061219037874</v>
          </cell>
          <cell r="V171">
            <v>0.90424499976904238</v>
          </cell>
          <cell r="W171">
            <v>0.36222222222222233</v>
          </cell>
          <cell r="X171">
            <v>0.16486261448792672</v>
          </cell>
        </row>
        <row r="172">
          <cell r="N172">
            <v>-0.22659630377633364</v>
          </cell>
          <cell r="O172">
            <v>-2.7445976608747803E-2</v>
          </cell>
          <cell r="P172">
            <v>-6.3923865983654168E-2</v>
          </cell>
          <cell r="Q172">
            <v>20.64303950574844</v>
          </cell>
          <cell r="R172">
            <v>6.7912214627261855</v>
          </cell>
          <cell r="S172">
            <v>17.155116183619789</v>
          </cell>
          <cell r="V172">
            <v>0.66377199870663761</v>
          </cell>
          <cell r="W172">
            <v>0.32666666666666672</v>
          </cell>
          <cell r="X172">
            <v>8.6594504579516979E-2</v>
          </cell>
        </row>
        <row r="173">
          <cell r="N173">
            <v>5.0765553789119282E-2</v>
          </cell>
          <cell r="O173">
            <v>8.6580627431145311E-3</v>
          </cell>
          <cell r="P173">
            <v>6.9979291876446368E-3</v>
          </cell>
          <cell r="Q173">
            <v>20.415455163274725</v>
          </cell>
          <cell r="R173">
            <v>6.3969296552161463</v>
          </cell>
          <cell r="S173">
            <v>17.253650418548148</v>
          </cell>
          <cell r="V173">
            <v>0.71301214836713012</v>
          </cell>
          <cell r="W173">
            <v>0.33777777777777784</v>
          </cell>
          <cell r="X173">
            <v>9.4920899250624385E-2</v>
          </cell>
        </row>
        <row r="174">
          <cell r="N174">
            <v>4.2900071563173089E-2</v>
          </cell>
          <cell r="O174">
            <v>6.8728792877620504E-3</v>
          </cell>
          <cell r="P174">
            <v>2.4794658613216274E-2</v>
          </cell>
          <cell r="Q174">
            <v>19.893420403119428</v>
          </cell>
          <cell r="R174">
            <v>8.5885831875029108</v>
          </cell>
          <cell r="S174">
            <v>16.207387758437083</v>
          </cell>
          <cell r="V174">
            <v>0.75661693380756623</v>
          </cell>
          <cell r="W174">
            <v>0.34666666666666668</v>
          </cell>
          <cell r="X174">
            <v>0.1248959200666111</v>
          </cell>
        </row>
        <row r="175">
          <cell r="N175">
            <v>1.6543886758217469E-2</v>
          </cell>
          <cell r="O175">
            <v>1.0221554071538009E-2</v>
          </cell>
          <cell r="P175">
            <v>1.2170535620255114E-2</v>
          </cell>
          <cell r="Q175">
            <v>19.149026907493212</v>
          </cell>
          <cell r="R175">
            <v>5.598421958998375</v>
          </cell>
          <cell r="S175">
            <v>15.947425946904813</v>
          </cell>
          <cell r="V175">
            <v>0.77393875005773938</v>
          </cell>
          <cell r="W175">
            <v>0.36000000000000004</v>
          </cell>
          <cell r="X175">
            <v>0.13988343047460444</v>
          </cell>
        </row>
        <row r="176">
          <cell r="N176">
            <v>3.088965519195918E-2</v>
          </cell>
          <cell r="O176">
            <v>0</v>
          </cell>
          <cell r="P176">
            <v>2.6845653706689828E-3</v>
          </cell>
          <cell r="Q176">
            <v>19.211516546306953</v>
          </cell>
          <cell r="R176">
            <v>6.3099182782265162</v>
          </cell>
          <cell r="S176">
            <v>16.233386695293053</v>
          </cell>
          <cell r="V176">
            <v>0.80705806272807057</v>
          </cell>
          <cell r="W176">
            <v>0.36000000000000004</v>
          </cell>
          <cell r="X176">
            <v>0.14321398834304741</v>
          </cell>
        </row>
        <row r="177">
          <cell r="N177">
            <v>-5.9066782764183041E-2</v>
          </cell>
          <cell r="O177">
            <v>1.3468217050866611E-2</v>
          </cell>
          <cell r="P177">
            <v>-1.4855100990924184E-2</v>
          </cell>
          <cell r="Q177">
            <v>19.38283316572166</v>
          </cell>
          <cell r="R177">
            <v>7.1066061377273027</v>
          </cell>
          <cell r="S177">
            <v>15.582464908273359</v>
          </cell>
          <cell r="V177">
            <v>0.74460714120744598</v>
          </cell>
          <cell r="W177">
            <v>0.37777777777777777</v>
          </cell>
          <cell r="X177">
            <v>0.1248959200666111</v>
          </cell>
        </row>
        <row r="178">
          <cell r="N178">
            <v>-9.9503308531679793E-3</v>
          </cell>
          <cell r="O178">
            <v>1.6708441648177223E-3</v>
          </cell>
          <cell r="P178">
            <v>-1.6461277054071962E-2</v>
          </cell>
          <cell r="Q178">
            <v>19.202141686363806</v>
          </cell>
          <cell r="R178">
            <v>8.6161331392711418</v>
          </cell>
          <cell r="S178">
            <v>15.439640019141365</v>
          </cell>
          <cell r="V178">
            <v>0.73444500900734444</v>
          </cell>
          <cell r="W178">
            <v>0.38</v>
          </cell>
          <cell r="X178">
            <v>0.10491257285595329</v>
          </cell>
        </row>
        <row r="179">
          <cell r="N179">
            <v>0</v>
          </cell>
          <cell r="O179">
            <v>-4.4375881400709832E-2</v>
          </cell>
          <cell r="P179">
            <v>-4.158010148663677E-3</v>
          </cell>
          <cell r="Q179">
            <v>19.165957364232902</v>
          </cell>
          <cell r="R179">
            <v>7.4024515208182438</v>
          </cell>
          <cell r="S179">
            <v>15.699697267438257</v>
          </cell>
          <cell r="V179">
            <v>0.73444500900734444</v>
          </cell>
          <cell r="W179">
            <v>0.32222222222222224</v>
          </cell>
          <cell r="X179">
            <v>9.9916736053288838E-2</v>
          </cell>
        </row>
        <row r="180">
          <cell r="N180">
            <v>-3.4215080444514039E-2</v>
          </cell>
          <cell r="O180">
            <v>3.0930300691358773E-2</v>
          </cell>
          <cell r="P180">
            <v>2.7739268827252244E-3</v>
          </cell>
          <cell r="Q180">
            <v>19.236518188891452</v>
          </cell>
          <cell r="R180">
            <v>7.8200379894587533</v>
          </cell>
          <cell r="S180">
            <v>16.990016435096535</v>
          </cell>
          <cell r="V180">
            <v>0.70026329160700262</v>
          </cell>
          <cell r="W180">
            <v>0.36222222222222233</v>
          </cell>
          <cell r="X180">
            <v>0.10324729392173181</v>
          </cell>
        </row>
        <row r="181">
          <cell r="N181">
            <v>-1.5357207685957053E-2</v>
          </cell>
          <cell r="O181">
            <v>5.0633019565466345E-3</v>
          </cell>
          <cell r="P181">
            <v>-3.0944803849421599E-2</v>
          </cell>
          <cell r="Q181">
            <v>19.142813115668528</v>
          </cell>
          <cell r="R181">
            <v>4.7004803657924166</v>
          </cell>
          <cell r="S181">
            <v>17.231399488369419</v>
          </cell>
          <cell r="V181">
            <v>0.68529724236685297</v>
          </cell>
          <cell r="W181">
            <v>0.36888888888888893</v>
          </cell>
          <cell r="X181">
            <v>6.661115736885917E-2</v>
          </cell>
        </row>
        <row r="182">
          <cell r="N182">
            <v>2.3928086559248857E-2</v>
          </cell>
          <cell r="O182">
            <v>-2.3851215822179909E-2</v>
          </cell>
          <cell r="P182">
            <v>-2.4585475472614454E-2</v>
          </cell>
          <cell r="Q182">
            <v>19.518206976408205</v>
          </cell>
          <cell r="R182">
            <v>5.4380793089231956</v>
          </cell>
          <cell r="S182">
            <v>16.743392164610089</v>
          </cell>
          <cell r="V182">
            <v>0.70871633793708722</v>
          </cell>
          <cell r="W182">
            <v>0.33777777777777784</v>
          </cell>
          <cell r="X182">
            <v>3.8301415487094127E-2</v>
          </cell>
        </row>
        <row r="183">
          <cell r="N183">
            <v>1.6511718007949636E-2</v>
          </cell>
          <cell r="O183">
            <v>-2.6202372394024072E-2</v>
          </cell>
          <cell r="P183">
            <v>1.309109604687942E-2</v>
          </cell>
          <cell r="Q183">
            <v>19.571204447598792</v>
          </cell>
          <cell r="R183">
            <v>6.8134445995108956</v>
          </cell>
          <cell r="S183">
            <v>16.686302996962414</v>
          </cell>
          <cell r="V183">
            <v>0.72520670700725198</v>
          </cell>
          <cell r="W183">
            <v>0.30444444444444452</v>
          </cell>
          <cell r="X183">
            <v>5.3288925895087297E-2</v>
          </cell>
        </row>
        <row r="184">
          <cell r="N184">
            <v>3.9176604911649274E-2</v>
          </cell>
          <cell r="O184">
            <v>-8.8889474172460393E-3</v>
          </cell>
          <cell r="P184">
            <v>2.8860048891348514E-3</v>
          </cell>
          <cell r="Q184">
            <v>19.222135139384481</v>
          </cell>
          <cell r="R184">
            <v>5.7990926544605257</v>
          </cell>
          <cell r="S184">
            <v>16.663090790494408</v>
          </cell>
          <cell r="V184">
            <v>0.76543951221765438</v>
          </cell>
          <cell r="W184">
            <v>0.29333333333333339</v>
          </cell>
          <cell r="X184">
            <v>5.6619483763530265E-2</v>
          </cell>
        </row>
        <row r="185">
          <cell r="N185">
            <v>1.3755254551498786E-2</v>
          </cell>
          <cell r="O185">
            <v>0</v>
          </cell>
          <cell r="P185">
            <v>-8.6831225734608809E-3</v>
          </cell>
          <cell r="Q185">
            <v>19.260999866641122</v>
          </cell>
          <cell r="R185">
            <v>7.0210839642891401</v>
          </cell>
          <cell r="S185">
            <v>16.948959204882097</v>
          </cell>
          <cell r="V185">
            <v>0.77994364635779934</v>
          </cell>
          <cell r="W185">
            <v>0.29333333333333339</v>
          </cell>
          <cell r="X185">
            <v>4.662781015820136E-2</v>
          </cell>
        </row>
        <row r="186">
          <cell r="N186">
            <v>-0.11764164908895938</v>
          </cell>
          <cell r="O186">
            <v>0</v>
          </cell>
          <cell r="P186">
            <v>3.1476132102017503E-2</v>
          </cell>
          <cell r="Q186">
            <v>19.754097213768627</v>
          </cell>
          <cell r="R186">
            <v>6.5072777123850116</v>
          </cell>
          <cell r="S186">
            <v>17.342135753434366</v>
          </cell>
          <cell r="V186">
            <v>0.66210910434662107</v>
          </cell>
          <cell r="W186">
            <v>0.29333333333333339</v>
          </cell>
          <cell r="X186">
            <v>8.3263946711074011E-2</v>
          </cell>
        </row>
        <row r="187">
          <cell r="N187">
            <v>2.2070395399242521E-2</v>
          </cell>
          <cell r="O187">
            <v>1.7699577099400857E-2</v>
          </cell>
          <cell r="P187">
            <v>3.1880731851290346E-2</v>
          </cell>
          <cell r="Q187">
            <v>19.534737812263682</v>
          </cell>
          <cell r="R187">
            <v>6.633318433280377</v>
          </cell>
          <cell r="S187">
            <v>17.148250638981523</v>
          </cell>
          <cell r="V187">
            <v>0.68317243290683172</v>
          </cell>
          <cell r="W187">
            <v>0.31555555555555564</v>
          </cell>
          <cell r="X187">
            <v>0.12156536219816813</v>
          </cell>
        </row>
        <row r="188">
          <cell r="N188">
            <v>-3.2548907214881823E-2</v>
          </cell>
          <cell r="O188">
            <v>-1.7699577099400975E-2</v>
          </cell>
          <cell r="P188">
            <v>-2.0676132838427303E-2</v>
          </cell>
          <cell r="Q188">
            <v>19.389870027099544</v>
          </cell>
          <cell r="R188">
            <v>6.7214257007906433</v>
          </cell>
          <cell r="S188">
            <v>16.371496789433227</v>
          </cell>
          <cell r="V188">
            <v>0.65227031271652269</v>
          </cell>
          <cell r="W188">
            <v>0.29333333333333339</v>
          </cell>
          <cell r="X188">
            <v>9.6586178184845869E-2</v>
          </cell>
        </row>
        <row r="189">
          <cell r="N189">
            <v>-8.2753961028912373E-2</v>
          </cell>
          <cell r="O189">
            <v>0</v>
          </cell>
          <cell r="P189">
            <v>-1.4025475354504434E-2</v>
          </cell>
          <cell r="Q189">
            <v>20.087043888597247</v>
          </cell>
          <cell r="R189">
            <v>5.4380793089231956</v>
          </cell>
          <cell r="S189">
            <v>16.311109837291017</v>
          </cell>
          <cell r="V189">
            <v>0.57808674765578083</v>
          </cell>
          <cell r="W189">
            <v>0.29333333333333339</v>
          </cell>
          <cell r="X189">
            <v>7.9933388842631042E-2</v>
          </cell>
        </row>
        <row r="190">
          <cell r="N190">
            <v>1.8100041643617937E-2</v>
          </cell>
          <cell r="O190">
            <v>-3.2670782289548707E-2</v>
          </cell>
          <cell r="P190">
            <v>-1.413427797146964E-3</v>
          </cell>
          <cell r="Q190">
            <v>19.7211626908576</v>
          </cell>
          <cell r="R190">
            <v>5.7037824746562009</v>
          </cell>
          <cell r="S190">
            <v>16.543363386362664</v>
          </cell>
          <cell r="V190">
            <v>0.59379186105593795</v>
          </cell>
          <cell r="W190">
            <v>0.25333333333333347</v>
          </cell>
          <cell r="X190">
            <v>7.8268109908409558E-2</v>
          </cell>
        </row>
        <row r="191">
          <cell r="N191">
            <v>-4.9531668242757024E-2</v>
          </cell>
          <cell r="O191">
            <v>-1.8622512098001798E-2</v>
          </cell>
          <cell r="P191">
            <v>-2.0000666706669543E-2</v>
          </cell>
          <cell r="Q191">
            <v>19.895674069784359</v>
          </cell>
          <cell r="R191">
            <v>5.9914645471079817</v>
          </cell>
          <cell r="S191">
            <v>16.184070639881853</v>
          </cell>
          <cell r="V191">
            <v>0.55148043789551471</v>
          </cell>
          <cell r="W191">
            <v>0.23111111111111124</v>
          </cell>
          <cell r="X191">
            <v>5.4954204829308781E-2</v>
          </cell>
        </row>
        <row r="192">
          <cell r="N192">
            <v>8.8855133572084532E-3</v>
          </cell>
          <cell r="O192">
            <v>2.9631797606371149E-2</v>
          </cell>
          <cell r="P192">
            <v>1.0050335853501506E-2</v>
          </cell>
          <cell r="Q192">
            <v>19.416582890506604</v>
          </cell>
          <cell r="R192">
            <v>7.3901814282264295</v>
          </cell>
          <cell r="S192">
            <v>16.191253171576047</v>
          </cell>
          <cell r="V192">
            <v>0.55891727100558919</v>
          </cell>
          <cell r="W192">
            <v>0.26666666666666666</v>
          </cell>
          <cell r="X192">
            <v>6.661115736885917E-2</v>
          </cell>
        </row>
        <row r="193">
          <cell r="N193">
            <v>-3.9792305052238935E-2</v>
          </cell>
          <cell r="O193">
            <v>-1.8416726786231151E-2</v>
          </cell>
          <cell r="P193">
            <v>-1.7291497110060994E-2</v>
          </cell>
          <cell r="Q193">
            <v>19.339077776018019</v>
          </cell>
          <cell r="R193">
            <v>6.0161571596983539</v>
          </cell>
          <cell r="S193">
            <v>15.766976672590269</v>
          </cell>
          <cell r="V193">
            <v>0.52612129890526127</v>
          </cell>
          <cell r="W193">
            <v>0.24444444444444444</v>
          </cell>
          <cell r="X193">
            <v>4.662781015820136E-2</v>
          </cell>
        </row>
        <row r="194">
          <cell r="N194">
            <v>7.5997063116447952E-2</v>
          </cell>
          <cell r="O194">
            <v>-3.4029748586311373E-2</v>
          </cell>
          <cell r="P194">
            <v>7.2411612565594736E-3</v>
          </cell>
          <cell r="Q194">
            <v>20.191223403399398</v>
          </cell>
          <cell r="R194">
            <v>6.5366915975913047</v>
          </cell>
          <cell r="S194">
            <v>16.28766963492977</v>
          </cell>
          <cell r="V194">
            <v>0.58991177421589913</v>
          </cell>
          <cell r="W194">
            <v>0.20444444444444451</v>
          </cell>
          <cell r="X194">
            <v>5.4954204829308781E-2</v>
          </cell>
        </row>
        <row r="195">
          <cell r="N195">
            <v>2.4755941725478171E-2</v>
          </cell>
          <cell r="O195">
            <v>0.14310084364067324</v>
          </cell>
          <cell r="P195">
            <v>2.8818463748889502E-3</v>
          </cell>
          <cell r="Q195">
            <v>19.933341310820627</v>
          </cell>
          <cell r="R195">
            <v>7.6496926237115144</v>
          </cell>
          <cell r="S195">
            <v>16.599410071349922</v>
          </cell>
          <cell r="V195">
            <v>0.61176035844611754</v>
          </cell>
          <cell r="W195">
            <v>0.3822222222222223</v>
          </cell>
          <cell r="X195">
            <v>5.8284762697751749E-2</v>
          </cell>
        </row>
        <row r="196">
          <cell r="N196">
            <v>4.9813705712219172E-2</v>
          </cell>
          <cell r="O196">
            <v>-3.0459207484708459E-2</v>
          </cell>
          <cell r="P196">
            <v>8.5960414697980377E-3</v>
          </cell>
          <cell r="Q196">
            <v>19.882130373262839</v>
          </cell>
          <cell r="R196">
            <v>7.3963352938008082</v>
          </cell>
          <cell r="S196">
            <v>17.25656947305156</v>
          </cell>
          <cell r="V196">
            <v>0.65739757032657387</v>
          </cell>
          <cell r="W196">
            <v>0.34222222222222237</v>
          </cell>
          <cell r="X196">
            <v>6.8276436303080654E-2</v>
          </cell>
        </row>
        <row r="197">
          <cell r="N197">
            <v>-8.2603528535210122E-2</v>
          </cell>
          <cell r="O197">
            <v>3.0459207484708439E-2</v>
          </cell>
          <cell r="P197">
            <v>5.689915777678676E-3</v>
          </cell>
          <cell r="Q197">
            <v>19.810538747748193</v>
          </cell>
          <cell r="R197">
            <v>7.8823149189802679</v>
          </cell>
          <cell r="S197">
            <v>16.394438678740109</v>
          </cell>
          <cell r="V197">
            <v>0.58293685620582925</v>
          </cell>
          <cell r="W197">
            <v>0.3822222222222223</v>
          </cell>
          <cell r="X197">
            <v>7.493755203996659E-2</v>
          </cell>
        </row>
        <row r="198">
          <cell r="N198">
            <v>2.4536252649469736E-2</v>
          </cell>
          <cell r="O198">
            <v>-3.0459207484708459E-2</v>
          </cell>
          <cell r="P198">
            <v>-2.1506205220963619E-2</v>
          </cell>
          <cell r="Q198">
            <v>19.866230366212761</v>
          </cell>
          <cell r="R198">
            <v>6.4922398350204711</v>
          </cell>
          <cell r="S198">
            <v>16.496189562270352</v>
          </cell>
          <cell r="V198">
            <v>0.60441590835604408</v>
          </cell>
          <cell r="W198">
            <v>0.34222222222222237</v>
          </cell>
          <cell r="X198">
            <v>4.9958368026644329E-2</v>
          </cell>
        </row>
        <row r="199">
          <cell r="N199">
            <v>-4.2865606771374618E-2</v>
          </cell>
          <cell r="O199">
            <v>3.0459207484708439E-2</v>
          </cell>
          <cell r="P199">
            <v>8.6580627431145311E-3</v>
          </cell>
          <cell r="Q199">
            <v>19.655148746915319</v>
          </cell>
          <cell r="R199">
            <v>7.5704432520573741</v>
          </cell>
          <cell r="S199">
            <v>16.287416395575022</v>
          </cell>
          <cell r="V199">
            <v>0.56723174280567235</v>
          </cell>
          <cell r="W199">
            <v>0.3822222222222223</v>
          </cell>
          <cell r="X199">
            <v>5.9950041631973233E-2</v>
          </cell>
        </row>
        <row r="200">
          <cell r="N200">
            <v>-1.5351178655761022E-2</v>
          </cell>
          <cell r="O200">
            <v>2.6317308317373358E-2</v>
          </cell>
          <cell r="P200">
            <v>-1.885480076362946E-2</v>
          </cell>
          <cell r="Q200">
            <v>19.92598603100717</v>
          </cell>
          <cell r="R200">
            <v>6.8977049431286357</v>
          </cell>
          <cell r="S200">
            <v>16.624973492476212</v>
          </cell>
          <cell r="V200">
            <v>0.5542981200055429</v>
          </cell>
          <cell r="W200">
            <v>0.41777777777777786</v>
          </cell>
          <cell r="X200">
            <v>3.8301415487094127E-2</v>
          </cell>
        </row>
        <row r="201">
          <cell r="N201">
            <v>6.2118468098199445E-2</v>
          </cell>
          <cell r="O201">
            <v>3.2414939241710229E-3</v>
          </cell>
          <cell r="P201">
            <v>2.2440319126226484E-2</v>
          </cell>
          <cell r="Q201">
            <v>19.633811040165227</v>
          </cell>
          <cell r="R201">
            <v>6.4457198193855785</v>
          </cell>
          <cell r="S201">
            <v>16.9285813239355</v>
          </cell>
          <cell r="V201">
            <v>0.60788027160607871</v>
          </cell>
          <cell r="W201">
            <v>0.42222222222222222</v>
          </cell>
          <cell r="X201">
            <v>6.4113238967527034E-2</v>
          </cell>
        </row>
        <row r="202">
          <cell r="N202">
            <v>1.6222835506887384E-2</v>
          </cell>
          <cell r="O202">
            <v>-9.7561749453645725E-3</v>
          </cell>
          <cell r="P202">
            <v>-2.1708522533012291E-2</v>
          </cell>
          <cell r="Q202">
            <v>19.688681117026931</v>
          </cell>
          <cell r="R202">
            <v>7.1066061377273027</v>
          </cell>
          <cell r="S202">
            <v>15.218907826983827</v>
          </cell>
          <cell r="V202">
            <v>0.62243059725622429</v>
          </cell>
          <cell r="W202">
            <v>0.40888888888888902</v>
          </cell>
          <cell r="X202">
            <v>3.9134054954204779E-2</v>
          </cell>
        </row>
        <row r="203">
          <cell r="N203">
            <v>1.7772169745797668E-2</v>
          </cell>
          <cell r="O203">
            <v>2.5807883955872503E-2</v>
          </cell>
          <cell r="P203">
            <v>2.1921820982210511E-3</v>
          </cell>
          <cell r="Q203">
            <v>19.736774504574136</v>
          </cell>
          <cell r="R203">
            <v>6.4769723628896827</v>
          </cell>
          <cell r="S203">
            <v>15.52858750515786</v>
          </cell>
          <cell r="V203">
            <v>0.63864381726638642</v>
          </cell>
          <cell r="W203">
            <v>0.44444444444444442</v>
          </cell>
          <cell r="X203">
            <v>4.1631973355537095E-2</v>
          </cell>
        </row>
        <row r="204">
          <cell r="N204">
            <v>-9.8850915881404152E-3</v>
          </cell>
          <cell r="O204">
            <v>3.1796529173798056E-3</v>
          </cell>
          <cell r="P204">
            <v>-1.2486390651382646E-2</v>
          </cell>
          <cell r="Q204">
            <v>19.43642716023168</v>
          </cell>
          <cell r="R204">
            <v>6.9939329752231894</v>
          </cell>
          <cell r="S204">
            <v>16.701204726309328</v>
          </cell>
          <cell r="V204">
            <v>0.62959028130629591</v>
          </cell>
          <cell r="W204">
            <v>0.44888888888888895</v>
          </cell>
          <cell r="X204">
            <v>2.747710241465439E-2</v>
          </cell>
        </row>
        <row r="205">
          <cell r="N205">
            <v>-1.6867253965241635E-2</v>
          </cell>
          <cell r="O205">
            <v>-2.2472855852058628E-2</v>
          </cell>
          <cell r="P205">
            <v>-1.4792902105891703E-3</v>
          </cell>
          <cell r="Q205">
            <v>19.846809692266309</v>
          </cell>
          <cell r="R205">
            <v>7.1546153569136628</v>
          </cell>
          <cell r="S205">
            <v>15.811570490705058</v>
          </cell>
          <cell r="V205">
            <v>0.61434708300614349</v>
          </cell>
          <cell r="W205">
            <v>0.41777777777777786</v>
          </cell>
          <cell r="X205">
            <v>2.5811823480432906E-2</v>
          </cell>
        </row>
        <row r="206">
          <cell r="N206">
            <v>5.1926802368212205E-3</v>
          </cell>
          <cell r="O206">
            <v>3.2414939241710229E-3</v>
          </cell>
          <cell r="P206">
            <v>-6.6840204285717143E-3</v>
          </cell>
          <cell r="Q206">
            <v>19.578074073732907</v>
          </cell>
          <cell r="R206">
            <v>6.6970342476664841</v>
          </cell>
          <cell r="S206">
            <v>16.065749170586109</v>
          </cell>
          <cell r="V206">
            <v>0.61901242551619007</v>
          </cell>
          <cell r="W206">
            <v>0.42222222222222222</v>
          </cell>
          <cell r="X206">
            <v>1.8318068276436322E-2</v>
          </cell>
        </row>
        <row r="207">
          <cell r="N207">
            <v>-5.3073464203364125E-2</v>
          </cell>
          <cell r="O207">
            <v>-4.6365920557925537E-2</v>
          </cell>
          <cell r="P207">
            <v>-5.229746697277265E-3</v>
          </cell>
          <cell r="Q207">
            <v>19.466220507216939</v>
          </cell>
          <cell r="R207">
            <v>6.9077552789821368</v>
          </cell>
          <cell r="S207">
            <v>15.653039761436517</v>
          </cell>
          <cell r="V207">
            <v>0.57245138343572455</v>
          </cell>
          <cell r="W207">
            <v>0.36000000000000004</v>
          </cell>
          <cell r="X207">
            <v>1.2489592006661035E-2</v>
          </cell>
        </row>
        <row r="208">
          <cell r="N208">
            <v>1.0007616074426413E-2</v>
          </cell>
          <cell r="O208">
            <v>-1.0221554071538139E-2</v>
          </cell>
          <cell r="P208">
            <v>-1.0542266312024545E-2</v>
          </cell>
          <cell r="Q208">
            <v>19.676093883354842</v>
          </cell>
          <cell r="R208">
            <v>8.2024824465765374</v>
          </cell>
          <cell r="S208">
            <v>16.466637611666862</v>
          </cell>
          <cell r="V208">
            <v>0.58104300429581035</v>
          </cell>
          <cell r="W208">
            <v>0.34666666666666668</v>
          </cell>
          <cell r="X208">
            <v>8.3263946711064946E-4</v>
          </cell>
        </row>
        <row r="209">
          <cell r="N209">
            <v>-2.6267135636687707E-3</v>
          </cell>
          <cell r="O209">
            <v>1.3605652055778678E-2</v>
          </cell>
          <cell r="P209">
            <v>-7.5728894190869108E-4</v>
          </cell>
          <cell r="Q209">
            <v>19.083243503003086</v>
          </cell>
          <cell r="R209">
            <v>7.2078598714324755</v>
          </cell>
          <cell r="S209">
            <v>16.015287430976638</v>
          </cell>
          <cell r="V209">
            <v>0.57877962030578778</v>
          </cell>
          <cell r="W209">
            <v>0.36444444444444457</v>
          </cell>
          <cell r="X209">
            <v>0</v>
          </cell>
        </row>
        <row r="210">
          <cell r="N210">
            <v>2.4862793047520322E-2</v>
          </cell>
          <cell r="O210">
            <v>2.6668247082161273E-2</v>
          </cell>
          <cell r="P210">
            <v>3.7807228399059311E-3</v>
          </cell>
          <cell r="Q210">
            <v>18.103673528625229</v>
          </cell>
          <cell r="R210">
            <v>6.3099182782265162</v>
          </cell>
          <cell r="S210">
            <v>14.340239086899256</v>
          </cell>
          <cell r="V210">
            <v>0.60044343849600446</v>
          </cell>
          <cell r="W210">
            <v>0.4</v>
          </cell>
          <cell r="X210">
            <v>4.1631973355536174E-3</v>
          </cell>
        </row>
        <row r="211">
          <cell r="N211">
            <v>2.9966913963089838E-2</v>
          </cell>
          <cell r="O211">
            <v>-6.6006840313520242E-3</v>
          </cell>
          <cell r="P211">
            <v>2.3126730080018375E-2</v>
          </cell>
          <cell r="Q211">
            <v>19.252521035020575</v>
          </cell>
          <cell r="R211">
            <v>8.3802273363430793</v>
          </cell>
          <cell r="S211">
            <v>16.137407961990693</v>
          </cell>
          <cell r="V211">
            <v>0.62728070580627282</v>
          </cell>
          <cell r="W211">
            <v>0.39111111111111113</v>
          </cell>
          <cell r="X211">
            <v>2.9975020815986707E-2</v>
          </cell>
        </row>
        <row r="212">
          <cell r="N212">
            <v>5.746324542286077E-2</v>
          </cell>
          <cell r="O212">
            <v>-7.5637414205619952E-2</v>
          </cell>
          <cell r="P212">
            <v>4.0467949552846424E-2</v>
          </cell>
          <cell r="Q212">
            <v>19.501757445645389</v>
          </cell>
          <cell r="R212">
            <v>10.385913701780421</v>
          </cell>
          <cell r="S212">
            <v>16.321770919077132</v>
          </cell>
          <cell r="V212">
            <v>0.68104762344681047</v>
          </cell>
          <cell r="W212">
            <v>0.29333333333333339</v>
          </cell>
          <cell r="X212">
            <v>7.6602830974188074E-2</v>
          </cell>
        </row>
        <row r="213">
          <cell r="N213">
            <v>1.6935044630998482E-2</v>
          </cell>
          <cell r="O213">
            <v>5.2185753170570247E-2</v>
          </cell>
          <cell r="P213">
            <v>1.5460603106378279E-2</v>
          </cell>
          <cell r="Q213">
            <v>19.596352772589416</v>
          </cell>
          <cell r="R213">
            <v>12.657753177435302</v>
          </cell>
          <cell r="S213">
            <v>16.858412635994654</v>
          </cell>
          <cell r="V213">
            <v>0.69749180100697494</v>
          </cell>
          <cell r="W213">
            <v>0.36000000000000004</v>
          </cell>
          <cell r="X213">
            <v>9.4920899250624385E-2</v>
          </cell>
        </row>
        <row r="214">
          <cell r="N214">
            <v>2.0033825133197732E-2</v>
          </cell>
          <cell r="O214">
            <v>1.3468217050866611E-2</v>
          </cell>
          <cell r="P214">
            <v>-2.4710046494084415E-2</v>
          </cell>
          <cell r="Q214">
            <v>19.570230762135662</v>
          </cell>
          <cell r="R214">
            <v>8.8692575227972874</v>
          </cell>
          <cell r="S214">
            <v>16.539368489271997</v>
          </cell>
          <cell r="V214">
            <v>0.71730795879717302</v>
          </cell>
          <cell r="W214">
            <v>0.37777777777777777</v>
          </cell>
          <cell r="X214">
            <v>6.5778517901748518E-2</v>
          </cell>
        </row>
        <row r="215">
          <cell r="N215">
            <v>-2.7467043554678182E-2</v>
          </cell>
          <cell r="O215">
            <v>0</v>
          </cell>
          <cell r="P215">
            <v>-7.1505187172565246E-4</v>
          </cell>
          <cell r="Q215">
            <v>19.356066087833135</v>
          </cell>
          <cell r="R215">
            <v>10.399707023912757</v>
          </cell>
          <cell r="S215">
            <v>16.067644107462222</v>
          </cell>
          <cell r="V215">
            <v>0.69023973393690241</v>
          </cell>
          <cell r="W215">
            <v>0.37777777777777777</v>
          </cell>
          <cell r="X215">
            <v>6.4945878434637686E-2</v>
          </cell>
        </row>
        <row r="216">
          <cell r="N216">
            <v>-1.1614976549214102E-2</v>
          </cell>
          <cell r="O216">
            <v>0</v>
          </cell>
          <cell r="P216">
            <v>4.2826617920009493E-3</v>
          </cell>
          <cell r="Q216">
            <v>19.910556822105448</v>
          </cell>
          <cell r="R216">
            <v>7.3395376954076745</v>
          </cell>
          <cell r="S216">
            <v>16.029373720897514</v>
          </cell>
          <cell r="V216">
            <v>0.67901519700679014</v>
          </cell>
          <cell r="W216">
            <v>0.37777777777777777</v>
          </cell>
          <cell r="X216">
            <v>6.9941715237302138E-2</v>
          </cell>
        </row>
        <row r="217">
          <cell r="N217">
            <v>-1.330933136878038E-2</v>
          </cell>
          <cell r="O217">
            <v>-6.5653970221436778E-2</v>
          </cell>
          <cell r="P217">
            <v>-2.8530689824063991E-3</v>
          </cell>
          <cell r="Q217">
            <v>19.596575534428265</v>
          </cell>
          <cell r="R217">
            <v>8.8776609335936669</v>
          </cell>
          <cell r="S217">
            <v>16.757367258548946</v>
          </cell>
          <cell r="V217">
            <v>0.66631253175666305</v>
          </cell>
          <cell r="W217">
            <v>0.29333333333333339</v>
          </cell>
          <cell r="X217">
            <v>6.661115736885917E-2</v>
          </cell>
        </row>
        <row r="218">
          <cell r="N218">
            <v>6.2653499107203281E-3</v>
          </cell>
          <cell r="O218">
            <v>-7.168489478612516E-3</v>
          </cell>
          <cell r="P218">
            <v>-1.8746042821055221E-2</v>
          </cell>
          <cell r="Q218">
            <v>19.465721355214722</v>
          </cell>
          <cell r="R218">
            <v>7.5755846515577927</v>
          </cell>
          <cell r="S218">
            <v>16.777272311947112</v>
          </cell>
          <cell r="V218">
            <v>0.67227123654672261</v>
          </cell>
          <cell r="W218">
            <v>0.28444444444444456</v>
          </cell>
          <cell r="X218">
            <v>4.4962531223980064E-2</v>
          </cell>
        </row>
        <row r="219">
          <cell r="N219">
            <v>-1.2619232479690485E-2</v>
          </cell>
          <cell r="O219">
            <v>2.4868066578013524E-2</v>
          </cell>
          <cell r="P219">
            <v>-1.3187004281953801E-2</v>
          </cell>
          <cell r="Q219">
            <v>18.992247632143542</v>
          </cell>
          <cell r="R219">
            <v>7.8632667240095735</v>
          </cell>
          <cell r="S219">
            <v>16.279704166154733</v>
          </cell>
          <cell r="V219">
            <v>0.66030763545660298</v>
          </cell>
          <cell r="W219">
            <v>0.31555555555555564</v>
          </cell>
          <cell r="X219">
            <v>2.9975020815986707E-2</v>
          </cell>
        </row>
        <row r="220">
          <cell r="N220">
            <v>-1.9631908145795289E-3</v>
          </cell>
          <cell r="O220">
            <v>1.0471299867295437E-2</v>
          </cell>
          <cell r="P220">
            <v>7.3719133452813436E-4</v>
          </cell>
          <cell r="Q220">
            <v>19.078960717085984</v>
          </cell>
          <cell r="R220">
            <v>8.0163178985034147</v>
          </cell>
          <cell r="S220">
            <v>16.629780905136194</v>
          </cell>
          <cell r="V220">
            <v>0.6584599750565846</v>
          </cell>
          <cell r="W220">
            <v>0.32888888888888901</v>
          </cell>
          <cell r="X220">
            <v>3.0807660283097359E-2</v>
          </cell>
        </row>
        <row r="221">
          <cell r="N221">
            <v>2.018305593307863E-2</v>
          </cell>
          <cell r="O221">
            <v>0</v>
          </cell>
          <cell r="P221">
            <v>7.3421768890805338E-3</v>
          </cell>
          <cell r="Q221">
            <v>19.378651431792573</v>
          </cell>
          <cell r="R221">
            <v>6.8977049431286357</v>
          </cell>
          <cell r="S221">
            <v>17.124190523092523</v>
          </cell>
          <cell r="V221">
            <v>0.67762945170677624</v>
          </cell>
          <cell r="W221">
            <v>0.32888888888888901</v>
          </cell>
          <cell r="X221">
            <v>3.9134054954204779E-2</v>
          </cell>
        </row>
        <row r="222">
          <cell r="N222">
            <v>3.1841977546027009E-2</v>
          </cell>
          <cell r="O222">
            <v>-3.47826437632492E-3</v>
          </cell>
          <cell r="P222">
            <v>0</v>
          </cell>
          <cell r="Q222">
            <v>19.794278163986178</v>
          </cell>
          <cell r="R222">
            <v>6.6463905148477291</v>
          </cell>
          <cell r="S222">
            <v>16.261849614603015</v>
          </cell>
          <cell r="V222">
            <v>0.70867014642708659</v>
          </cell>
          <cell r="W222">
            <v>0.32444444444444448</v>
          </cell>
          <cell r="X222">
            <v>3.9134054954204779E-2</v>
          </cell>
        </row>
        <row r="223">
          <cell r="N223">
            <v>5.9213529962911494E-2</v>
          </cell>
          <cell r="O223">
            <v>6.944472352810995E-3</v>
          </cell>
          <cell r="P223">
            <v>1.3081581897489385E-2</v>
          </cell>
          <cell r="Q223">
            <v>19.59560191670397</v>
          </cell>
          <cell r="R223">
            <v>8.0359263698917918</v>
          </cell>
          <cell r="S223">
            <v>16.401167110852416</v>
          </cell>
          <cell r="V223">
            <v>0.76908864150769085</v>
          </cell>
          <cell r="W223">
            <v>0.33333333333333331</v>
          </cell>
          <cell r="X223">
            <v>5.4121565362198129E-2</v>
          </cell>
        </row>
        <row r="224">
          <cell r="N224">
            <v>5.1403178459964852E-2</v>
          </cell>
          <cell r="O224">
            <v>-1.7452449951226166E-2</v>
          </cell>
          <cell r="P224">
            <v>7.9108647008787995E-3</v>
          </cell>
          <cell r="Q224">
            <v>20.067993599012059</v>
          </cell>
          <cell r="R224">
            <v>9.8979723718480184</v>
          </cell>
          <cell r="S224">
            <v>15.724163778663829</v>
          </cell>
          <cell r="V224">
            <v>0.82451845350824515</v>
          </cell>
          <cell r="W224">
            <v>0.31111111111111112</v>
          </cell>
          <cell r="X224">
            <v>6.3280599500416201E-2</v>
          </cell>
        </row>
        <row r="225">
          <cell r="N225">
            <v>-2.9233176766405865E-2</v>
          </cell>
          <cell r="O225">
            <v>-1.4184634991956413E-2</v>
          </cell>
          <cell r="P225">
            <v>-1.2252405529015889E-2</v>
          </cell>
          <cell r="Q225">
            <v>19.423472752737222</v>
          </cell>
          <cell r="R225">
            <v>7.2861917147023822</v>
          </cell>
          <cell r="S225">
            <v>15.821574629839334</v>
          </cell>
          <cell r="V225">
            <v>0.79264631160792642</v>
          </cell>
          <cell r="W225">
            <v>0.29333333333333339</v>
          </cell>
          <cell r="X225">
            <v>4.9125728559533677E-2</v>
          </cell>
        </row>
        <row r="226">
          <cell r="N226">
            <v>-4.1341619327008791E-2</v>
          </cell>
          <cell r="O226">
            <v>0</v>
          </cell>
          <cell r="P226">
            <v>2.1731265343132582E-3</v>
          </cell>
          <cell r="Q226">
            <v>19.643611848642561</v>
          </cell>
          <cell r="R226">
            <v>7.3198649298089702</v>
          </cell>
          <cell r="S226">
            <v>16.597925841021791</v>
          </cell>
          <cell r="V226">
            <v>0.74913390918749134</v>
          </cell>
          <cell r="W226">
            <v>0.29333333333333339</v>
          </cell>
          <cell r="X226">
            <v>5.1623646960865813E-2</v>
          </cell>
        </row>
        <row r="227">
          <cell r="N227">
            <v>4.0997622075594681E-2</v>
          </cell>
          <cell r="O227">
            <v>-7.168489478612516E-3</v>
          </cell>
          <cell r="P227">
            <v>1.6505577440230998E-2</v>
          </cell>
          <cell r="Q227">
            <v>19.096005290734606</v>
          </cell>
          <cell r="R227">
            <v>6.5366915975913047</v>
          </cell>
          <cell r="S227">
            <v>15.516980555844869</v>
          </cell>
          <cell r="V227">
            <v>0.79227677952792275</v>
          </cell>
          <cell r="W227">
            <v>0.28444444444444456</v>
          </cell>
          <cell r="X227">
            <v>7.077435470441297E-2</v>
          </cell>
        </row>
        <row r="228">
          <cell r="N228">
            <v>-2.402622535174723E-2</v>
          </cell>
          <cell r="O228">
            <v>-1.0850016024065818E-2</v>
          </cell>
          <cell r="P228">
            <v>7.0922283094918366E-3</v>
          </cell>
          <cell r="Q228">
            <v>19.017939077312299</v>
          </cell>
          <cell r="R228">
            <v>7.1066061377273027</v>
          </cell>
          <cell r="S228">
            <v>15.895951599977193</v>
          </cell>
          <cell r="V228">
            <v>0.76677906600766776</v>
          </cell>
          <cell r="W228">
            <v>0.27111111111111119</v>
          </cell>
          <cell r="X228">
            <v>7.9100749375520391E-2</v>
          </cell>
        </row>
        <row r="229">
          <cell r="N229">
            <v>-2.6435211855928802E-4</v>
          </cell>
          <cell r="O229">
            <v>1.8018505502678212E-2</v>
          </cell>
          <cell r="P229">
            <v>2.1178970147346914E-3</v>
          </cell>
          <cell r="Q229">
            <v>19.350748534812915</v>
          </cell>
          <cell r="R229">
            <v>6.3456363608285962</v>
          </cell>
          <cell r="S229">
            <v>16.755782974313899</v>
          </cell>
          <cell r="V229">
            <v>0.76650191694766501</v>
          </cell>
          <cell r="W229">
            <v>0.29333333333333339</v>
          </cell>
          <cell r="X229">
            <v>8.1598667776852526E-2</v>
          </cell>
        </row>
        <row r="230">
          <cell r="N230">
            <v>3.2556680172751887E-2</v>
          </cell>
          <cell r="O230">
            <v>3.5650661644961446E-3</v>
          </cell>
          <cell r="P230">
            <v>2.8169032711133734E-3</v>
          </cell>
          <cell r="Q230">
            <v>19.39953090234766</v>
          </cell>
          <cell r="R230">
            <v>6.8564619845945867</v>
          </cell>
          <cell r="S230">
            <v>16.113685942469619</v>
          </cell>
          <cell r="V230">
            <v>0.80119174095801182</v>
          </cell>
          <cell r="W230">
            <v>0.29777777777777792</v>
          </cell>
          <cell r="X230">
            <v>8.4929225645295495E-2</v>
          </cell>
        </row>
        <row r="231">
          <cell r="N231">
            <v>-5.1743791816399893E-3</v>
          </cell>
          <cell r="O231">
            <v>-3.5650661644962569E-3</v>
          </cell>
          <cell r="P231">
            <v>2.5686938159599618E-2</v>
          </cell>
          <cell r="Q231">
            <v>19.311376213970849</v>
          </cell>
          <cell r="R231">
            <v>7.2513449833722143</v>
          </cell>
          <cell r="S231">
            <v>16.453781864458566</v>
          </cell>
          <cell r="V231">
            <v>0.79560256824795605</v>
          </cell>
          <cell r="W231">
            <v>0.29333333333333339</v>
          </cell>
          <cell r="X231">
            <v>0.11573688592839303</v>
          </cell>
        </row>
        <row r="232">
          <cell r="N232">
            <v>6.2489175191496771E-2</v>
          </cell>
          <cell r="O232">
            <v>2.4692612590371414E-2</v>
          </cell>
          <cell r="P232">
            <v>-1.3717423275807702E-3</v>
          </cell>
          <cell r="Q232">
            <v>19.63609232530111</v>
          </cell>
          <cell r="R232">
            <v>6.8023947633243109</v>
          </cell>
          <cell r="S232">
            <v>16.919244855319544</v>
          </cell>
          <cell r="V232">
            <v>0.86507459928865071</v>
          </cell>
          <cell r="W232">
            <v>0.32444444444444448</v>
          </cell>
          <cell r="X232">
            <v>0.11407160699417154</v>
          </cell>
        </row>
        <row r="233">
          <cell r="N233">
            <v>-3.8930760027004921E-2</v>
          </cell>
          <cell r="O233">
            <v>0</v>
          </cell>
          <cell r="P233">
            <v>6.830629404837793E-2</v>
          </cell>
          <cell r="Q233">
            <v>19.361874485794008</v>
          </cell>
          <cell r="R233">
            <v>7.4955419438842563</v>
          </cell>
          <cell r="S233">
            <v>17.3094997996084</v>
          </cell>
          <cell r="V233">
            <v>0.82128504780821288</v>
          </cell>
          <cell r="W233">
            <v>0.32444444444444448</v>
          </cell>
          <cell r="X233">
            <v>0.19983347210657787</v>
          </cell>
        </row>
        <row r="234">
          <cell r="N234">
            <v>-3.2716777641532812E-3</v>
          </cell>
          <cell r="O234">
            <v>0</v>
          </cell>
          <cell r="P234">
            <v>1.3371736965889241E-2</v>
          </cell>
          <cell r="Q234">
            <v>19.304322491085383</v>
          </cell>
          <cell r="R234">
            <v>7.5229409180723703</v>
          </cell>
          <cell r="S234">
            <v>18.221607660517122</v>
          </cell>
          <cell r="V234">
            <v>0.81768211002817681</v>
          </cell>
          <cell r="W234">
            <v>0.32444444444444448</v>
          </cell>
          <cell r="X234">
            <v>0.21731890091590336</v>
          </cell>
        </row>
        <row r="235">
          <cell r="N235">
            <v>2.2242282078221718E-3</v>
          </cell>
          <cell r="O235">
            <v>3.4249923043078445E-2</v>
          </cell>
          <cell r="P235">
            <v>-9.0640517756700498E-2</v>
          </cell>
          <cell r="Q235">
            <v>19.049627212977317</v>
          </cell>
          <cell r="R235">
            <v>8.9345868703896762</v>
          </cell>
          <cell r="S235">
            <v>17.674870910809116</v>
          </cell>
          <cell r="V235">
            <v>0.82013026005820133</v>
          </cell>
          <cell r="W235">
            <v>0.36888888888888893</v>
          </cell>
          <cell r="X235">
            <v>0.10324729392173181</v>
          </cell>
        </row>
        <row r="236">
          <cell r="N236">
            <v>1.778267807485566E-2</v>
          </cell>
          <cell r="O236">
            <v>1.0050335853501506E-2</v>
          </cell>
          <cell r="P236">
            <v>1.9204979836050046E-2</v>
          </cell>
          <cell r="Q236">
            <v>18.923037386924211</v>
          </cell>
          <cell r="R236">
            <v>7.4265490723973047</v>
          </cell>
          <cell r="S236">
            <v>16.635579062388377</v>
          </cell>
          <cell r="V236">
            <v>0.839900226338399</v>
          </cell>
          <cell r="W236">
            <v>0.3822222222222223</v>
          </cell>
          <cell r="X236">
            <v>0.1265611990008326</v>
          </cell>
        </row>
        <row r="237">
          <cell r="N237">
            <v>-2.4217084276669135E-2</v>
          </cell>
          <cell r="O237">
            <v>2.9558802241544429E-2</v>
          </cell>
          <cell r="P237">
            <v>-1.1616119683228556E-2</v>
          </cell>
          <cell r="Q237">
            <v>18.994244237405724</v>
          </cell>
          <cell r="R237">
            <v>9.3038307150635209</v>
          </cell>
          <cell r="S237">
            <v>17.295549926723446</v>
          </cell>
          <cell r="V237">
            <v>0.81306295902813064</v>
          </cell>
          <cell r="W237">
            <v>0.42222222222222222</v>
          </cell>
          <cell r="X237">
            <v>0.11240632805995006</v>
          </cell>
        </row>
        <row r="238">
          <cell r="N238">
            <v>-1.7750056331916422E-2</v>
          </cell>
          <cell r="O238">
            <v>-3.9609138095045827E-2</v>
          </cell>
          <cell r="P238">
            <v>-6.2047768868829815E-3</v>
          </cell>
          <cell r="Q238">
            <v>18.96640772741938</v>
          </cell>
          <cell r="R238">
            <v>8.560252680876685</v>
          </cell>
          <cell r="S238">
            <v>16.092982950143245</v>
          </cell>
          <cell r="V238">
            <v>0.79380109935793797</v>
          </cell>
          <cell r="W238">
            <v>0.36888888888888893</v>
          </cell>
          <cell r="X238">
            <v>0.10491257285595329</v>
          </cell>
        </row>
        <row r="239">
          <cell r="N239">
            <v>-9.9267107756716207E-3</v>
          </cell>
          <cell r="O239">
            <v>-6.7567824628797625E-3</v>
          </cell>
          <cell r="P239">
            <v>1.7820896570111489E-2</v>
          </cell>
          <cell r="Q239">
            <v>18.89489599186831</v>
          </cell>
          <cell r="R239">
            <v>7.2513449833722143</v>
          </cell>
          <cell r="S239">
            <v>16.034387901884834</v>
          </cell>
          <cell r="V239">
            <v>0.78317705205783184</v>
          </cell>
          <cell r="W239">
            <v>0.36000000000000004</v>
          </cell>
          <cell r="X239">
            <v>0.1265611990008326</v>
          </cell>
        </row>
        <row r="240">
          <cell r="N240">
            <v>-4.3165155420256396E-2</v>
          </cell>
          <cell r="O240">
            <v>1.3468217050866611E-2</v>
          </cell>
          <cell r="P240">
            <v>1.8843087801479915E-2</v>
          </cell>
          <cell r="Q240">
            <v>19.356412900642034</v>
          </cell>
          <cell r="R240">
            <v>8.7702838190983989</v>
          </cell>
          <cell r="S240">
            <v>17.364610569549924</v>
          </cell>
          <cell r="V240">
            <v>0.73818652131738183</v>
          </cell>
          <cell r="W240">
            <v>0.37777777777777777</v>
          </cell>
          <cell r="X240">
            <v>0.14987510407993335</v>
          </cell>
        </row>
        <row r="241">
          <cell r="N241">
            <v>-6.3423033746905038E-4</v>
          </cell>
          <cell r="O241">
            <v>-1.6863806052004805E-2</v>
          </cell>
          <cell r="P241">
            <v>-1.3342230131366103E-3</v>
          </cell>
          <cell r="Q241">
            <v>19.164607489463489</v>
          </cell>
          <cell r="R241">
            <v>8.6827076298938106</v>
          </cell>
          <cell r="S241">
            <v>17.574102624489512</v>
          </cell>
          <cell r="V241">
            <v>0.73753984017737528</v>
          </cell>
          <cell r="W241">
            <v>0.35555555555555557</v>
          </cell>
          <cell r="X241">
            <v>0.14820982514571188</v>
          </cell>
        </row>
        <row r="242">
          <cell r="N242">
            <v>-2.579781366524378E-2</v>
          </cell>
          <cell r="O242">
            <v>-3.4071583216141975E-3</v>
          </cell>
          <cell r="P242">
            <v>-3.2567328662544755E-2</v>
          </cell>
          <cell r="Q242">
            <v>19.272199668813247</v>
          </cell>
          <cell r="R242">
            <v>6.9939329752231894</v>
          </cell>
          <cell r="S242">
            <v>17.108862858509003</v>
          </cell>
          <cell r="V242">
            <v>0.71158021155711582</v>
          </cell>
          <cell r="W242">
            <v>0.35111111111111121</v>
          </cell>
          <cell r="X242">
            <v>0.10824313072439626</v>
          </cell>
        </row>
        <row r="243">
          <cell r="N243">
            <v>2.0481673285480565E-2</v>
          </cell>
          <cell r="O243">
            <v>1.3559529785632294E-2</v>
          </cell>
          <cell r="P243">
            <v>3.456799621884174E-2</v>
          </cell>
          <cell r="Q243">
            <v>19.201355489087536</v>
          </cell>
          <cell r="R243">
            <v>6.9077552789821368</v>
          </cell>
          <cell r="S243">
            <v>17.360202039265157</v>
          </cell>
          <cell r="V243">
            <v>0.73213543350732135</v>
          </cell>
          <cell r="W243">
            <v>0.36888888888888893</v>
          </cell>
          <cell r="X243">
            <v>0.150707743547044</v>
          </cell>
        </row>
        <row r="244">
          <cell r="N244">
            <v>2.1186278122833496E-2</v>
          </cell>
          <cell r="O244">
            <v>6.7114345879867778E-3</v>
          </cell>
          <cell r="P244">
            <v>2.0442518667074739E-2</v>
          </cell>
          <cell r="Q244">
            <v>19.167307267752996</v>
          </cell>
          <cell r="R244">
            <v>8.6604273595021457</v>
          </cell>
          <cell r="S244">
            <v>17.868512156651992</v>
          </cell>
          <cell r="V244">
            <v>0.75384544320753832</v>
          </cell>
          <cell r="W244">
            <v>0.37777777777777777</v>
          </cell>
          <cell r="X244">
            <v>0.17651956702747709</v>
          </cell>
        </row>
        <row r="245">
          <cell r="N245">
            <v>2.1270825347133863E-2</v>
          </cell>
          <cell r="O245">
            <v>6.6666913581892974E-3</v>
          </cell>
          <cell r="P245">
            <v>2.1311752673717006E-2</v>
          </cell>
          <cell r="Q245">
            <v>19.200047133653158</v>
          </cell>
          <cell r="R245">
            <v>8.5621665570589691</v>
          </cell>
          <cell r="S245">
            <v>17.291042076679133</v>
          </cell>
          <cell r="V245">
            <v>0.77610975102776114</v>
          </cell>
          <cell r="W245">
            <v>0.38666666666666677</v>
          </cell>
          <cell r="X245">
            <v>0.20399666944213149</v>
          </cell>
        </row>
        <row r="246">
          <cell r="N246">
            <v>1.7229117580507054E-2</v>
          </cell>
          <cell r="O246">
            <v>-1.3378125946176199E-2</v>
          </cell>
          <cell r="P246">
            <v>0.15259767170440949</v>
          </cell>
          <cell r="Q246">
            <v>19.047725674721459</v>
          </cell>
          <cell r="R246">
            <v>7.9585769038138983</v>
          </cell>
          <cell r="S246">
            <v>19.098272564792019</v>
          </cell>
          <cell r="V246">
            <v>0.79449397200794492</v>
          </cell>
          <cell r="W246">
            <v>0.36888888888888893</v>
          </cell>
          <cell r="X246">
            <v>0.41881765195670273</v>
          </cell>
        </row>
        <row r="247">
          <cell r="N247">
            <v>-4.3010818993905854E-3</v>
          </cell>
          <cell r="O247">
            <v>0</v>
          </cell>
          <cell r="P247">
            <v>-2.3870131392532152E-2</v>
          </cell>
          <cell r="Q247">
            <v>19.118944562167695</v>
          </cell>
          <cell r="R247">
            <v>6.3456363608285962</v>
          </cell>
          <cell r="S247">
            <v>17.618165026337056</v>
          </cell>
          <cell r="V247">
            <v>0.78987482100789874</v>
          </cell>
          <cell r="W247">
            <v>0.36888888888888893</v>
          </cell>
          <cell r="X247">
            <v>0.38301415487094093</v>
          </cell>
        </row>
        <row r="248">
          <cell r="N248">
            <v>-1.7172468508600502E-2</v>
          </cell>
          <cell r="O248">
            <v>2.6579637804712102E-2</v>
          </cell>
          <cell r="P248">
            <v>-2.3303128931847709E-2</v>
          </cell>
          <cell r="Q248">
            <v>18.893099267492296</v>
          </cell>
          <cell r="R248">
            <v>8.3570244392634159</v>
          </cell>
          <cell r="S248">
            <v>16.926043646995442</v>
          </cell>
          <cell r="V248">
            <v>0.77162917455771629</v>
          </cell>
          <cell r="W248">
            <v>0.4044444444444445</v>
          </cell>
          <cell r="X248">
            <v>0.34887593671940059</v>
          </cell>
        </row>
        <row r="249">
          <cell r="N249">
            <v>-2.3469944436241629E-2</v>
          </cell>
          <cell r="O249">
            <v>-5.0430853626891967E-2</v>
          </cell>
          <cell r="P249">
            <v>-2.3859147482990541E-2</v>
          </cell>
          <cell r="Q249">
            <v>18.969605529090579</v>
          </cell>
          <cell r="R249">
            <v>7.7319307219484861</v>
          </cell>
          <cell r="S249">
            <v>16.051207705416687</v>
          </cell>
          <cell r="V249">
            <v>0.74719386576747182</v>
          </cell>
          <cell r="W249">
            <v>0.33777777777777784</v>
          </cell>
          <cell r="X249">
            <v>0.31473771856786009</v>
          </cell>
        </row>
        <row r="250">
          <cell r="N250">
            <v>3.3331268786449007E-2</v>
          </cell>
          <cell r="O250">
            <v>4.0546094394350009E-2</v>
          </cell>
          <cell r="P250">
            <v>2.0402922844313599E-2</v>
          </cell>
          <cell r="Q250">
            <v>19.009042021510783</v>
          </cell>
          <cell r="R250">
            <v>8.0864102753237823</v>
          </cell>
          <cell r="S250">
            <v>16.711643466295509</v>
          </cell>
          <cell r="V250">
            <v>0.7820684558178207</v>
          </cell>
          <cell r="W250">
            <v>0.39111111111111113</v>
          </cell>
          <cell r="X250">
            <v>0.34388009991673613</v>
          </cell>
        </row>
        <row r="251">
          <cell r="N251">
            <v>2.2496977638133322E-2</v>
          </cell>
          <cell r="O251">
            <v>-1.3333530869465144E-2</v>
          </cell>
          <cell r="P251">
            <v>2.4509633836509281E-2</v>
          </cell>
          <cell r="Q251">
            <v>19.079978440446606</v>
          </cell>
          <cell r="R251">
            <v>8.3260326859550791</v>
          </cell>
          <cell r="S251">
            <v>17.476221992250288</v>
          </cell>
          <cell r="V251">
            <v>0.8062728070580627</v>
          </cell>
          <cell r="W251">
            <v>0.37333333333333341</v>
          </cell>
          <cell r="X251">
            <v>0.37968359700249793</v>
          </cell>
        </row>
        <row r="252">
          <cell r="N252">
            <v>1.871571819594112E-2</v>
          </cell>
          <cell r="O252">
            <v>-1.6920877488337177E-2</v>
          </cell>
          <cell r="P252">
            <v>5.3711539246252271E-2</v>
          </cell>
          <cell r="Q252">
            <v>19.081230349875121</v>
          </cell>
          <cell r="R252">
            <v>7.2152399787300974</v>
          </cell>
          <cell r="S252">
            <v>17.87585011488369</v>
          </cell>
          <cell r="V252">
            <v>0.82682802900826824</v>
          </cell>
          <cell r="W252">
            <v>0.35111111111111121</v>
          </cell>
          <cell r="X252">
            <v>0.46128226477935064</v>
          </cell>
        </row>
        <row r="253">
          <cell r="N253">
            <v>-1.5113637810048184E-2</v>
          </cell>
          <cell r="O253">
            <v>3.4071583216141346E-3</v>
          </cell>
          <cell r="P253">
            <v>1.3778702356164255E-2</v>
          </cell>
          <cell r="Q253">
            <v>19.225757104182275</v>
          </cell>
          <cell r="R253">
            <v>7.5175208506030309</v>
          </cell>
          <cell r="S253">
            <v>18.055426243505593</v>
          </cell>
          <cell r="V253">
            <v>0.81019908540810204</v>
          </cell>
          <cell r="W253">
            <v>0.35555555555555557</v>
          </cell>
          <cell r="X253">
            <v>0.48293089092422975</v>
          </cell>
        </row>
        <row r="254">
          <cell r="N254">
            <v>1.5821720393728457E-2</v>
          </cell>
          <cell r="O254">
            <v>2.0202707317519469E-2</v>
          </cell>
          <cell r="P254">
            <v>6.6181906881301183E-2</v>
          </cell>
          <cell r="Q254">
            <v>18.841761293945851</v>
          </cell>
          <cell r="R254">
            <v>7.5390270558239951</v>
          </cell>
          <cell r="S254">
            <v>18.324731359900525</v>
          </cell>
          <cell r="V254">
            <v>0.827613284678276</v>
          </cell>
          <cell r="W254">
            <v>0.3822222222222223</v>
          </cell>
          <cell r="X254">
            <v>0.59117402164862598</v>
          </cell>
        </row>
        <row r="255">
          <cell r="N255">
            <v>-7.0808258368028668E-4</v>
          </cell>
          <cell r="O255">
            <v>-3.3389012655147096E-3</v>
          </cell>
          <cell r="P255">
            <v>3.4423441909729197E-3</v>
          </cell>
          <cell r="Q255">
            <v>18.885268483709165</v>
          </cell>
          <cell r="R255">
            <v>6.8023947633243109</v>
          </cell>
          <cell r="S255">
            <v>17.648425418878659</v>
          </cell>
          <cell r="V255">
            <v>0.82682802900826824</v>
          </cell>
          <cell r="W255">
            <v>0.37777777777777777</v>
          </cell>
          <cell r="X255">
            <v>0.59700249791840132</v>
          </cell>
        </row>
        <row r="256">
          <cell r="N256">
            <v>-7.8221803061395822E-3</v>
          </cell>
          <cell r="O256">
            <v>-3.350086885281863E-3</v>
          </cell>
          <cell r="P256">
            <v>0.1052132294067316</v>
          </cell>
          <cell r="Q256">
            <v>18.815576122085993</v>
          </cell>
          <cell r="R256">
            <v>8.6961758469446782</v>
          </cell>
          <cell r="S256">
            <v>18.389458358723655</v>
          </cell>
          <cell r="V256">
            <v>0.81819021663818181</v>
          </cell>
          <cell r="W256">
            <v>0.37333333333333341</v>
          </cell>
          <cell r="X256">
            <v>0.78517901748542873</v>
          </cell>
        </row>
        <row r="257">
          <cell r="N257">
            <v>-1.7581101416396221E-2</v>
          </cell>
          <cell r="O257">
            <v>-1.0118130165584667E-2</v>
          </cell>
          <cell r="P257">
            <v>-1.6485113798047214E-2</v>
          </cell>
          <cell r="Q257">
            <v>18.784809350204071</v>
          </cell>
          <cell r="R257">
            <v>8.4272684838882501</v>
          </cell>
          <cell r="S257">
            <v>18.966887024977854</v>
          </cell>
          <cell r="V257">
            <v>0.79902073998799017</v>
          </cell>
          <cell r="W257">
            <v>0.36000000000000004</v>
          </cell>
          <cell r="X257">
            <v>0.75437135720233139</v>
          </cell>
        </row>
        <row r="258">
          <cell r="N258">
            <v>4.9454398201396682E-3</v>
          </cell>
          <cell r="O258">
            <v>0.28683425552944131</v>
          </cell>
          <cell r="P258">
            <v>-3.7533009644797506E-2</v>
          </cell>
          <cell r="Q258">
            <v>18.726066993492967</v>
          </cell>
          <cell r="R258">
            <v>11.326234375658331</v>
          </cell>
          <cell r="S258">
            <v>17.495878895059782</v>
          </cell>
          <cell r="V258">
            <v>0.8043789551480437</v>
          </cell>
          <cell r="W258">
            <v>0.79555555555555546</v>
          </cell>
          <cell r="X258">
            <v>0.68609492089925073</v>
          </cell>
        </row>
        <row r="259">
          <cell r="N259">
            <v>2.5486841923837055E-2</v>
          </cell>
          <cell r="O259">
            <v>-2.3167059281534303E-2</v>
          </cell>
          <cell r="P259">
            <v>3.932834226347167E-2</v>
          </cell>
          <cell r="Q259">
            <v>19.016100425344352</v>
          </cell>
          <cell r="R259">
            <v>10.224483504017842</v>
          </cell>
          <cell r="S259">
            <v>16.611693729057684</v>
          </cell>
          <cell r="V259">
            <v>0.83241720171832423</v>
          </cell>
          <cell r="W259">
            <v>0.75555555555555554</v>
          </cell>
          <cell r="X259">
            <v>0.75770191507077433</v>
          </cell>
        </row>
        <row r="260">
          <cell r="N260">
            <v>1.440591261716662E-2</v>
          </cell>
          <cell r="O260">
            <v>2.8243212313395154E-2</v>
          </cell>
          <cell r="P260">
            <v>6.2995852014577219E-2</v>
          </cell>
          <cell r="Q260">
            <v>19.153724851289308</v>
          </cell>
          <cell r="R260">
            <v>10.085809109330082</v>
          </cell>
          <cell r="S260">
            <v>17.647472522217491</v>
          </cell>
          <cell r="V260">
            <v>0.84858423021848584</v>
          </cell>
          <cell r="W260">
            <v>0.80444444444444452</v>
          </cell>
          <cell r="X260">
            <v>0.87843463780183184</v>
          </cell>
        </row>
        <row r="261">
          <cell r="N261">
            <v>2.9593318428746945E-2</v>
          </cell>
          <cell r="O261">
            <v>0.10561364817404942</v>
          </cell>
          <cell r="P261">
            <v>3.3627606300006469E-3</v>
          </cell>
          <cell r="Q261">
            <v>18.399987610273048</v>
          </cell>
          <cell r="R261">
            <v>9.768240403128102</v>
          </cell>
          <cell r="S261">
            <v>16.997929845821858</v>
          </cell>
          <cell r="V261">
            <v>0.8825349900688253</v>
          </cell>
          <cell r="W261">
            <v>1</v>
          </cell>
          <cell r="X261">
            <v>0.88509575353871783</v>
          </cell>
        </row>
        <row r="262">
          <cell r="N262">
            <v>1.1596390749080445E-2</v>
          </cell>
          <cell r="O262">
            <v>-0.10814850377723755</v>
          </cell>
          <cell r="P262">
            <v>2.0353765987315479E-2</v>
          </cell>
          <cell r="Q262">
            <v>18.185074859347061</v>
          </cell>
          <cell r="R262">
            <v>10.555812738575819</v>
          </cell>
          <cell r="S262">
            <v>16.56713097376786</v>
          </cell>
          <cell r="V262">
            <v>0.89611529400896106</v>
          </cell>
          <cell r="W262">
            <v>0.8</v>
          </cell>
          <cell r="X262">
            <v>0.9258950874271441</v>
          </cell>
        </row>
        <row r="263">
          <cell r="N263">
            <v>1.2432202837178103E-2</v>
          </cell>
          <cell r="O263">
            <v>-1.7926216268151895E-2</v>
          </cell>
          <cell r="P263">
            <v>3.5941684101862131E-2</v>
          </cell>
          <cell r="Q263">
            <v>18.605881069778345</v>
          </cell>
          <cell r="R263">
            <v>9.041921720351219</v>
          </cell>
          <cell r="S263">
            <v>17.413014580987046</v>
          </cell>
          <cell r="V263">
            <v>0.91085038569910848</v>
          </cell>
          <cell r="W263">
            <v>0.76888888888888907</v>
          </cell>
          <cell r="X263">
            <v>1</v>
          </cell>
        </row>
        <row r="264">
          <cell r="N264">
            <v>1.6555334036074128E-2</v>
          </cell>
          <cell r="O264">
            <v>-2.3530497410194272E-2</v>
          </cell>
          <cell r="P264">
            <v>-4.7937691451450888E-2</v>
          </cell>
          <cell r="Q264">
            <v>19.070417165363889</v>
          </cell>
          <cell r="R264">
            <v>9.149528232579426</v>
          </cell>
          <cell r="S264">
            <v>17.746885108574201</v>
          </cell>
          <cell r="V264">
            <v>0.93075892650930758</v>
          </cell>
          <cell r="W264">
            <v>0.72888888888888881</v>
          </cell>
          <cell r="X264">
            <v>0.90174854288093265</v>
          </cell>
        </row>
        <row r="265">
          <cell r="N265">
            <v>1.1326093157551809E-2</v>
          </cell>
          <cell r="O265">
            <v>-5.1571807131308781E-2</v>
          </cell>
          <cell r="P265">
            <v>-3.9037625462088242E-2</v>
          </cell>
          <cell r="Q265">
            <v>19.009059233691612</v>
          </cell>
          <cell r="R265">
            <v>11.189408939509232</v>
          </cell>
          <cell r="S265">
            <v>18.021247408075919</v>
          </cell>
          <cell r="V265">
            <v>0.9445701879994457</v>
          </cell>
          <cell r="W265">
            <v>0.64444444444444449</v>
          </cell>
          <cell r="X265">
            <v>0.82514571190674435</v>
          </cell>
        </row>
        <row r="266">
          <cell r="N266">
            <v>-5.1354751658411198E-2</v>
          </cell>
          <cell r="O266">
            <v>5.555569844602184E-3</v>
          </cell>
          <cell r="P266">
            <v>7.7810080411142374E-2</v>
          </cell>
          <cell r="Q266">
            <v>19.206086042419571</v>
          </cell>
          <cell r="R266">
            <v>10.066881099444563</v>
          </cell>
          <cell r="S266">
            <v>18.146954172262078</v>
          </cell>
          <cell r="V266">
            <v>0.88318167120883173</v>
          </cell>
          <cell r="W266">
            <v>0.65333333333333343</v>
          </cell>
          <cell r="X266">
            <v>0.98084929225645323</v>
          </cell>
        </row>
        <row r="267">
          <cell r="N267">
            <v>8.2922488972549599E-3</v>
          </cell>
          <cell r="O267">
            <v>2.1918685707646275E-2</v>
          </cell>
          <cell r="P267">
            <v>-3.4619625060491446E-2</v>
          </cell>
          <cell r="Q267">
            <v>19.325360326577673</v>
          </cell>
          <cell r="R267">
            <v>8.7978506489310533</v>
          </cell>
          <cell r="S267">
            <v>17.480865467031254</v>
          </cell>
          <cell r="V267">
            <v>0.89288188830892878</v>
          </cell>
          <cell r="W267">
            <v>0.68888888888888888</v>
          </cell>
          <cell r="X267">
            <v>0.91007493755203983</v>
          </cell>
        </row>
      </sheetData>
      <sheetData sheetId="2"/>
      <sheetData sheetId="3">
        <row r="1">
          <cell r="B1" t="str">
            <v>ЛД Сбербанк</v>
          </cell>
          <cell r="C1" t="str">
            <v>ЛД Росбанк ао</v>
          </cell>
          <cell r="D1" t="str">
            <v>ЛД МОЭСК</v>
          </cell>
        </row>
        <row r="2">
          <cell r="B2">
            <v>1.5821720393728457E-2</v>
          </cell>
          <cell r="C2">
            <v>2.0202707317519469E-2</v>
          </cell>
          <cell r="D2">
            <v>6.6181906881301183E-2</v>
          </cell>
        </row>
        <row r="3">
          <cell r="B3">
            <v>6.6015130574268388E-2</v>
          </cell>
          <cell r="C3">
            <v>1.1851990587014548E-2</v>
          </cell>
          <cell r="D3">
            <v>6.5063593347061868E-2</v>
          </cell>
        </row>
        <row r="4">
          <cell r="B4">
            <v>1.440591261716662E-2</v>
          </cell>
          <cell r="C4">
            <v>2.8243212313395154E-2</v>
          </cell>
          <cell r="D4">
            <v>6.2995852014577219E-2</v>
          </cell>
        </row>
        <row r="5">
          <cell r="B5">
            <v>3.4548834675782604E-2</v>
          </cell>
          <cell r="C5">
            <v>-1.914766941413408E-2</v>
          </cell>
          <cell r="D5">
            <v>5.6338501641746599E-2</v>
          </cell>
        </row>
        <row r="6">
          <cell r="B6">
            <v>1.871571819594112E-2</v>
          </cell>
          <cell r="C6">
            <v>-1.6920877488337177E-2</v>
          </cell>
          <cell r="D6">
            <v>5.3711539246252271E-2</v>
          </cell>
        </row>
        <row r="7">
          <cell r="B7">
            <v>3.9745115594557651E-2</v>
          </cell>
          <cell r="C7">
            <v>1.2345835822299362E-2</v>
          </cell>
          <cell r="D7">
            <v>4.9497127790251873E-2</v>
          </cell>
        </row>
        <row r="8">
          <cell r="B8">
            <v>-2.9033565733355533E-2</v>
          </cell>
          <cell r="C8">
            <v>2.1850832948108297E-2</v>
          </cell>
          <cell r="D8">
            <v>4.2395558967685765E-2</v>
          </cell>
        </row>
        <row r="9">
          <cell r="B9">
            <v>2.5486841923837055E-2</v>
          </cell>
          <cell r="C9">
            <v>-2.3167059281534303E-2</v>
          </cell>
          <cell r="D9">
            <v>3.932834226347167E-2</v>
          </cell>
        </row>
        <row r="10">
          <cell r="B10">
            <v>2.5212546434708723E-2</v>
          </cell>
          <cell r="C10">
            <v>3.7248253880618781E-2</v>
          </cell>
          <cell r="D10">
            <v>3.8466280827796143E-2</v>
          </cell>
        </row>
        <row r="11">
          <cell r="B11">
            <v>2.5940021008615886E-2</v>
          </cell>
          <cell r="C11">
            <v>-2.1552558385734191E-2</v>
          </cell>
          <cell r="D11">
            <v>3.6589447432291963E-2</v>
          </cell>
        </row>
        <row r="12">
          <cell r="B12">
            <v>1.5399215757880917E-2</v>
          </cell>
          <cell r="C12">
            <v>-1.8237587549780901E-2</v>
          </cell>
          <cell r="D12">
            <v>3.6039936483196658E-2</v>
          </cell>
        </row>
        <row r="13">
          <cell r="B13">
            <v>1.2432202837178103E-2</v>
          </cell>
          <cell r="C13">
            <v>-1.7926216268151895E-2</v>
          </cell>
          <cell r="D13">
            <v>3.5941684101862131E-2</v>
          </cell>
        </row>
        <row r="14">
          <cell r="B14">
            <v>4.4138146711845593E-2</v>
          </cell>
          <cell r="C14">
            <v>3.9891329027302025E-2</v>
          </cell>
          <cell r="D14">
            <v>3.4786116085415389E-2</v>
          </cell>
        </row>
        <row r="15">
          <cell r="B15">
            <v>2.0481673285480565E-2</v>
          </cell>
          <cell r="C15">
            <v>1.3559529785632294E-2</v>
          </cell>
          <cell r="D15">
            <v>3.456799621884174E-2</v>
          </cell>
        </row>
        <row r="16">
          <cell r="B16">
            <v>1.6213200713722214E-2</v>
          </cell>
          <cell r="C16">
            <v>-2.5425098365810056E-2</v>
          </cell>
          <cell r="D16">
            <v>3.3704526751391253E-2</v>
          </cell>
        </row>
        <row r="17">
          <cell r="B17">
            <v>-2.319513942233386E-3</v>
          </cell>
          <cell r="C17">
            <v>1.3513719166722855E-2</v>
          </cell>
          <cell r="D17">
            <v>3.315220731690055E-2</v>
          </cell>
        </row>
        <row r="18">
          <cell r="B18">
            <v>2.2070395399242521E-2</v>
          </cell>
          <cell r="C18">
            <v>1.7699577099400857E-2</v>
          </cell>
          <cell r="D18">
            <v>3.1880731851290346E-2</v>
          </cell>
        </row>
        <row r="19">
          <cell r="B19">
            <v>-2.272571405413918E-2</v>
          </cell>
          <cell r="C19">
            <v>2.527210310071511E-2</v>
          </cell>
          <cell r="D19">
            <v>3.1343250565711335E-2</v>
          </cell>
        </row>
        <row r="20">
          <cell r="B20">
            <v>5.8953157038768307E-2</v>
          </cell>
          <cell r="C20">
            <v>-3.9891329027301969E-2</v>
          </cell>
          <cell r="D20">
            <v>3.125254350410453E-2</v>
          </cell>
        </row>
        <row r="21">
          <cell r="B21">
            <v>8.8407564604479915E-4</v>
          </cell>
          <cell r="C21">
            <v>6.6298585386695818E-3</v>
          </cell>
          <cell r="D21">
            <v>3.0771658666753472E-2</v>
          </cell>
        </row>
        <row r="22">
          <cell r="B22">
            <v>2.4742280663515004E-3</v>
          </cell>
          <cell r="C22">
            <v>2.0898649194592365E-3</v>
          </cell>
          <cell r="D22">
            <v>3.0077455237277954E-2</v>
          </cell>
        </row>
        <row r="23">
          <cell r="B23">
            <v>6.7273180607424835E-2</v>
          </cell>
          <cell r="C23">
            <v>-4.2735107773819378E-3</v>
          </cell>
          <cell r="D23">
            <v>2.9569208122948661E-2</v>
          </cell>
        </row>
        <row r="24">
          <cell r="B24">
            <v>3.1629546336090913E-2</v>
          </cell>
          <cell r="C24">
            <v>3.6367644170874791E-2</v>
          </cell>
          <cell r="D24">
            <v>2.8528083614538031E-2</v>
          </cell>
        </row>
        <row r="25">
          <cell r="B25">
            <v>4.7332211106255691E-2</v>
          </cell>
          <cell r="C25">
            <v>-3.2647077836666143E-2</v>
          </cell>
          <cell r="D25">
            <v>2.8437935320533625E-2</v>
          </cell>
        </row>
        <row r="26">
          <cell r="B26">
            <v>2.0153353847960583E-2</v>
          </cell>
          <cell r="C26">
            <v>-1.553429296218412E-2</v>
          </cell>
          <cell r="D26">
            <v>2.8104894320108521E-2</v>
          </cell>
        </row>
        <row r="27">
          <cell r="B27">
            <v>1.6837223836230465E-2</v>
          </cell>
          <cell r="C27">
            <v>-2.7101929777791269E-2</v>
          </cell>
          <cell r="D27">
            <v>2.7059148114005775E-2</v>
          </cell>
        </row>
        <row r="28">
          <cell r="B28">
            <v>-4.4528076688758376E-2</v>
          </cell>
          <cell r="C28">
            <v>6.3446221738962263E-2</v>
          </cell>
          <cell r="D28">
            <v>2.6317308317373358E-2</v>
          </cell>
        </row>
        <row r="29">
          <cell r="B29">
            <v>-5.1743791816399893E-3</v>
          </cell>
          <cell r="C29">
            <v>-3.5650661644962569E-3</v>
          </cell>
          <cell r="D29">
            <v>2.5686938159599618E-2</v>
          </cell>
        </row>
        <row r="30">
          <cell r="B30">
            <v>4.2900071563173089E-2</v>
          </cell>
          <cell r="C30">
            <v>6.8728792877620504E-3</v>
          </cell>
          <cell r="D30">
            <v>2.4794658613216274E-2</v>
          </cell>
        </row>
        <row r="31">
          <cell r="B31">
            <v>2.2496977638133322E-2</v>
          </cell>
          <cell r="C31">
            <v>-1.3333530869465144E-2</v>
          </cell>
          <cell r="D31">
            <v>2.4509633836509281E-2</v>
          </cell>
        </row>
        <row r="32">
          <cell r="B32">
            <v>1.5584418424825499E-2</v>
          </cell>
          <cell r="C32">
            <v>-5.930877444029415E-2</v>
          </cell>
          <cell r="D32">
            <v>2.4456295977526715E-2</v>
          </cell>
        </row>
        <row r="33">
          <cell r="B33">
            <v>9.7491293923416336E-3</v>
          </cell>
          <cell r="C33">
            <v>-1.1248712535870653E-2</v>
          </cell>
          <cell r="D33">
            <v>2.3631604533277038E-2</v>
          </cell>
        </row>
        <row r="34">
          <cell r="B34">
            <v>2.9966913963089838E-2</v>
          </cell>
          <cell r="C34">
            <v>-6.6006840313520242E-3</v>
          </cell>
          <cell r="D34">
            <v>2.3126730080018375E-2</v>
          </cell>
        </row>
        <row r="35">
          <cell r="B35">
            <v>-1.3739720689678365E-2</v>
          </cell>
          <cell r="C35">
            <v>4.3956114730381293E-3</v>
          </cell>
          <cell r="D35">
            <v>2.2599831917240992E-2</v>
          </cell>
        </row>
        <row r="36">
          <cell r="B36">
            <v>6.2118468098199445E-2</v>
          </cell>
          <cell r="C36">
            <v>3.2414939241710229E-3</v>
          </cell>
          <cell r="D36">
            <v>2.2440319126226484E-2</v>
          </cell>
        </row>
        <row r="37">
          <cell r="B37">
            <v>2.1270825347133863E-2</v>
          </cell>
          <cell r="C37">
            <v>6.6666913581892974E-3</v>
          </cell>
          <cell r="D37">
            <v>2.1311752673717006E-2</v>
          </cell>
        </row>
        <row r="38">
          <cell r="B38">
            <v>3.6911634141398281E-2</v>
          </cell>
          <cell r="C38">
            <v>-8.602203582663415E-3</v>
          </cell>
          <cell r="D38">
            <v>2.0834086902842053E-2</v>
          </cell>
        </row>
        <row r="39">
          <cell r="B39">
            <v>2.1186278122833496E-2</v>
          </cell>
          <cell r="C39">
            <v>6.7114345879867778E-3</v>
          </cell>
          <cell r="D39">
            <v>2.0442518667074739E-2</v>
          </cell>
        </row>
        <row r="40">
          <cell r="B40">
            <v>-6.0045214181915982E-3</v>
          </cell>
          <cell r="C40">
            <v>-2.6859269050268413E-2</v>
          </cell>
          <cell r="D40">
            <v>2.0432038817205934E-2</v>
          </cell>
        </row>
        <row r="41">
          <cell r="B41">
            <v>3.3331268786449007E-2</v>
          </cell>
          <cell r="C41">
            <v>4.0546094394350009E-2</v>
          </cell>
          <cell r="D41">
            <v>2.0402922844313599E-2</v>
          </cell>
        </row>
        <row r="42">
          <cell r="B42">
            <v>1.778267807485566E-2</v>
          </cell>
          <cell r="C42">
            <v>1.0050335853501506E-2</v>
          </cell>
          <cell r="D42">
            <v>1.9204979836050046E-2</v>
          </cell>
        </row>
        <row r="43">
          <cell r="B43">
            <v>-4.3165155420256396E-2</v>
          </cell>
          <cell r="C43">
            <v>1.3468217050866611E-2</v>
          </cell>
          <cell r="D43">
            <v>1.8843087801479915E-2</v>
          </cell>
        </row>
        <row r="44">
          <cell r="B44">
            <v>7.2277031214532635E-3</v>
          </cell>
          <cell r="C44">
            <v>-2.1528533611010897E-3</v>
          </cell>
          <cell r="D44">
            <v>1.8445845790751432E-2</v>
          </cell>
        </row>
        <row r="45">
          <cell r="B45">
            <v>-9.9267107756716207E-3</v>
          </cell>
          <cell r="C45">
            <v>-6.7567824628797625E-3</v>
          </cell>
          <cell r="D45">
            <v>1.7820896570111489E-2</v>
          </cell>
        </row>
        <row r="46">
          <cell r="B46">
            <v>2.7104201801941275E-2</v>
          </cell>
          <cell r="C46">
            <v>4.4150182091166933E-3</v>
          </cell>
          <cell r="D46">
            <v>1.7291497110061043E-2</v>
          </cell>
        </row>
        <row r="47">
          <cell r="B47">
            <v>5.4648874052540741E-3</v>
          </cell>
          <cell r="C47">
            <v>2.1552558385734281E-2</v>
          </cell>
          <cell r="D47">
            <v>1.6985546365743807E-2</v>
          </cell>
        </row>
        <row r="48">
          <cell r="B48">
            <v>4.0997622075594681E-2</v>
          </cell>
          <cell r="C48">
            <v>-7.168489478612516E-3</v>
          </cell>
          <cell r="D48">
            <v>1.6505577440230998E-2</v>
          </cell>
        </row>
        <row r="49">
          <cell r="B49">
            <v>-1.2160729944239406E-2</v>
          </cell>
          <cell r="C49">
            <v>-1.7021687569430524E-2</v>
          </cell>
          <cell r="D49">
            <v>1.6465263015515791E-2</v>
          </cell>
        </row>
        <row r="50">
          <cell r="B50">
            <v>5.9556780835624393E-2</v>
          </cell>
          <cell r="C50">
            <v>-1.8570107472127711E-3</v>
          </cell>
          <cell r="D50">
            <v>1.5642777070453542E-2</v>
          </cell>
        </row>
        <row r="51">
          <cell r="B51">
            <v>1.6935044630998482E-2</v>
          </cell>
          <cell r="C51">
            <v>5.2185753170570247E-2</v>
          </cell>
          <cell r="D51">
            <v>1.5460603106378279E-2</v>
          </cell>
        </row>
        <row r="52">
          <cell r="B52">
            <v>-1.5113637810048184E-2</v>
          </cell>
          <cell r="C52">
            <v>3.4071583216141346E-3</v>
          </cell>
          <cell r="D52">
            <v>1.3778702356164255E-2</v>
          </cell>
        </row>
        <row r="53">
          <cell r="B53">
            <v>2.7228042438734713E-2</v>
          </cell>
          <cell r="C53">
            <v>-4.2181614036294675E-2</v>
          </cell>
          <cell r="D53">
            <v>1.357486909106885E-2</v>
          </cell>
        </row>
        <row r="54">
          <cell r="B54">
            <v>-3.2716777641532812E-3</v>
          </cell>
          <cell r="C54">
            <v>0</v>
          </cell>
          <cell r="D54">
            <v>1.3371736965889241E-2</v>
          </cell>
        </row>
        <row r="55">
          <cell r="B55">
            <v>1.6511718007949636E-2</v>
          </cell>
          <cell r="C55">
            <v>-2.6202372394024072E-2</v>
          </cell>
          <cell r="D55">
            <v>1.309109604687942E-2</v>
          </cell>
        </row>
        <row r="56">
          <cell r="B56">
            <v>5.9213529962911494E-2</v>
          </cell>
          <cell r="C56">
            <v>6.944472352810995E-3</v>
          </cell>
          <cell r="D56">
            <v>1.3081581897489385E-2</v>
          </cell>
        </row>
        <row r="57">
          <cell r="B57">
            <v>2.5555449173096548E-2</v>
          </cell>
          <cell r="C57">
            <v>3.188367840522198E-2</v>
          </cell>
          <cell r="D57">
            <v>1.2804272245987749E-2</v>
          </cell>
        </row>
        <row r="58">
          <cell r="B58">
            <v>-3.6617363238223309E-2</v>
          </cell>
          <cell r="C58">
            <v>-8.8692377407796601E-3</v>
          </cell>
          <cell r="D58">
            <v>1.2518218357403138E-2</v>
          </cell>
        </row>
        <row r="59">
          <cell r="B59">
            <v>-6.3779116012377228E-3</v>
          </cell>
          <cell r="C59">
            <v>-3.5153004417896136E-2</v>
          </cell>
          <cell r="D59">
            <v>1.2450641878787961E-2</v>
          </cell>
        </row>
        <row r="60">
          <cell r="B60">
            <v>1.6543886758217469E-2</v>
          </cell>
          <cell r="C60">
            <v>1.0221554071538009E-2</v>
          </cell>
          <cell r="D60">
            <v>1.2170535620255114E-2</v>
          </cell>
        </row>
        <row r="61">
          <cell r="B61">
            <v>-4.2877024356391881E-2</v>
          </cell>
          <cell r="C61">
            <v>2.6964361638355201E-2</v>
          </cell>
          <cell r="D61">
            <v>1.1287959773851355E-2</v>
          </cell>
        </row>
        <row r="62">
          <cell r="B62">
            <v>1.0360502681430503E-2</v>
          </cell>
          <cell r="C62">
            <v>-1.668249995993602E-2</v>
          </cell>
          <cell r="D62">
            <v>1.0644689511414007E-2</v>
          </cell>
        </row>
        <row r="63">
          <cell r="B63">
            <v>8.8855133572084532E-3</v>
          </cell>
          <cell r="C63">
            <v>2.9631797606371149E-2</v>
          </cell>
          <cell r="D63">
            <v>1.0050335853501506E-2</v>
          </cell>
        </row>
        <row r="64">
          <cell r="B64">
            <v>9.469914751070254E-3</v>
          </cell>
          <cell r="C64">
            <v>-4.4059989794030543E-2</v>
          </cell>
          <cell r="D64">
            <v>9.0294067193941573E-3</v>
          </cell>
        </row>
        <row r="65">
          <cell r="B65">
            <v>-4.2865606771374618E-2</v>
          </cell>
          <cell r="C65">
            <v>3.0459207484708439E-2</v>
          </cell>
          <cell r="D65">
            <v>8.6580627431145311E-3</v>
          </cell>
        </row>
        <row r="66">
          <cell r="B66">
            <v>4.9813705712219172E-2</v>
          </cell>
          <cell r="C66">
            <v>-3.0459207484708459E-2</v>
          </cell>
          <cell r="D66">
            <v>8.5960414697980377E-3</v>
          </cell>
        </row>
        <row r="67">
          <cell r="B67">
            <v>5.1403178459964852E-2</v>
          </cell>
          <cell r="C67">
            <v>-1.7452449951226166E-2</v>
          </cell>
          <cell r="D67">
            <v>7.9108647008787995E-3</v>
          </cell>
        </row>
        <row r="68">
          <cell r="B68">
            <v>2.833357449201902E-2</v>
          </cell>
          <cell r="C68">
            <v>0</v>
          </cell>
          <cell r="D68">
            <v>7.38010729762246E-3</v>
          </cell>
        </row>
        <row r="69">
          <cell r="B69">
            <v>2.018305593307863E-2</v>
          </cell>
          <cell r="C69">
            <v>0</v>
          </cell>
          <cell r="D69">
            <v>7.3421768890805338E-3</v>
          </cell>
        </row>
        <row r="70">
          <cell r="B70">
            <v>7.5997063116447952E-2</v>
          </cell>
          <cell r="C70">
            <v>-3.4029748586311373E-2</v>
          </cell>
          <cell r="D70">
            <v>7.2411612565594736E-3</v>
          </cell>
        </row>
        <row r="71">
          <cell r="B71">
            <v>-2.402622535174723E-2</v>
          </cell>
          <cell r="C71">
            <v>-1.0850016024065818E-2</v>
          </cell>
          <cell r="D71">
            <v>7.0922283094918366E-3</v>
          </cell>
        </row>
        <row r="72">
          <cell r="B72">
            <v>5.0765553789119282E-2</v>
          </cell>
          <cell r="C72">
            <v>8.6580627431145311E-3</v>
          </cell>
          <cell r="D72">
            <v>6.9979291876446368E-3</v>
          </cell>
        </row>
        <row r="73">
          <cell r="B73">
            <v>1.8911257831171811E-3</v>
          </cell>
          <cell r="C73">
            <v>-1.3129291441792736E-2</v>
          </cell>
          <cell r="D73">
            <v>5.7971176843259146E-3</v>
          </cell>
        </row>
        <row r="74">
          <cell r="B74">
            <v>-9.3708851733068661E-3</v>
          </cell>
          <cell r="C74">
            <v>2.1436235432513691E-3</v>
          </cell>
          <cell r="D74">
            <v>5.5401803756153509E-3</v>
          </cell>
        </row>
        <row r="75">
          <cell r="B75">
            <v>7.6492355205702245E-2</v>
          </cell>
          <cell r="C75">
            <v>2.1436235432513691E-3</v>
          </cell>
          <cell r="D75">
            <v>5.2770571008438193E-3</v>
          </cell>
        </row>
        <row r="76">
          <cell r="B76">
            <v>6.8321457675771108E-3</v>
          </cell>
          <cell r="C76">
            <v>1.2875714360045367E-2</v>
          </cell>
          <cell r="D76">
            <v>4.885207566049341E-3</v>
          </cell>
        </row>
        <row r="77">
          <cell r="B77">
            <v>-1.1614976549214102E-2</v>
          </cell>
          <cell r="C77">
            <v>0</v>
          </cell>
          <cell r="D77">
            <v>4.2826617920009493E-3</v>
          </cell>
        </row>
        <row r="78">
          <cell r="B78">
            <v>5.3204036063464667E-2</v>
          </cell>
          <cell r="C78">
            <v>2.8355225755125005E-2</v>
          </cell>
          <cell r="D78">
            <v>3.9973404326203938E-3</v>
          </cell>
        </row>
        <row r="79">
          <cell r="B79">
            <v>6.7018934844012617E-3</v>
          </cell>
          <cell r="C79">
            <v>-1.7391742711869107E-2</v>
          </cell>
          <cell r="D79">
            <v>3.9920212695374567E-3</v>
          </cell>
        </row>
        <row r="80">
          <cell r="B80">
            <v>2.4862793047520322E-2</v>
          </cell>
          <cell r="C80">
            <v>2.6668247082161273E-2</v>
          </cell>
          <cell r="D80">
            <v>3.7807228399059311E-3</v>
          </cell>
        </row>
        <row r="81">
          <cell r="B81">
            <v>-6.9552282948659575E-2</v>
          </cell>
          <cell r="C81">
            <v>-1.5666116744399352E-2</v>
          </cell>
          <cell r="D81">
            <v>3.742986278834297E-3</v>
          </cell>
        </row>
        <row r="82">
          <cell r="B82">
            <v>-7.0808258368028668E-4</v>
          </cell>
          <cell r="C82">
            <v>-3.3389012655147096E-3</v>
          </cell>
          <cell r="D82">
            <v>3.4423441909729197E-3</v>
          </cell>
        </row>
        <row r="83">
          <cell r="B83">
            <v>-2.2402144995791396E-2</v>
          </cell>
          <cell r="C83">
            <v>0</v>
          </cell>
          <cell r="D83">
            <v>3.4423441909726986E-3</v>
          </cell>
        </row>
        <row r="84">
          <cell r="B84">
            <v>-4.1509799760933996E-2</v>
          </cell>
          <cell r="C84">
            <v>3.4803922194692097E-2</v>
          </cell>
          <cell r="D84">
            <v>3.1039859375910123E-3</v>
          </cell>
        </row>
        <row r="85">
          <cell r="B85">
            <v>3.9176604911649274E-2</v>
          </cell>
          <cell r="C85">
            <v>-8.8889474172460393E-3</v>
          </cell>
          <cell r="D85">
            <v>2.8860048891348514E-3</v>
          </cell>
        </row>
        <row r="86">
          <cell r="B86">
            <v>3.2556680172751887E-2</v>
          </cell>
          <cell r="C86">
            <v>3.5650661644961446E-3</v>
          </cell>
          <cell r="D86">
            <v>2.8169032711133734E-3</v>
          </cell>
        </row>
        <row r="87">
          <cell r="B87">
            <v>-3.4215080444514039E-2</v>
          </cell>
          <cell r="C87">
            <v>3.0930300691358773E-2</v>
          </cell>
          <cell r="D87">
            <v>2.7739268827252244E-3</v>
          </cell>
        </row>
        <row r="88">
          <cell r="B88">
            <v>3.088965519195918E-2</v>
          </cell>
          <cell r="C88">
            <v>0</v>
          </cell>
          <cell r="D88">
            <v>2.6845653706689828E-3</v>
          </cell>
        </row>
        <row r="89">
          <cell r="B89">
            <v>-4.5635542323461932E-2</v>
          </cell>
          <cell r="C89">
            <v>3.8099846232270383E-2</v>
          </cell>
          <cell r="D89">
            <v>2.2883305180122159E-3</v>
          </cell>
        </row>
        <row r="90">
          <cell r="B90">
            <v>1.7772169745797668E-2</v>
          </cell>
          <cell r="C90">
            <v>2.5807883955872503E-2</v>
          </cell>
          <cell r="D90">
            <v>2.1921820982210511E-3</v>
          </cell>
        </row>
        <row r="91">
          <cell r="B91">
            <v>-4.1341619327008791E-2</v>
          </cell>
          <cell r="C91">
            <v>0</v>
          </cell>
          <cell r="D91">
            <v>2.1731265343132582E-3</v>
          </cell>
        </row>
        <row r="92">
          <cell r="B92">
            <v>-2.6435211855928802E-4</v>
          </cell>
          <cell r="C92">
            <v>1.8018505502678212E-2</v>
          </cell>
          <cell r="D92">
            <v>2.1178970147346914E-3</v>
          </cell>
        </row>
        <row r="93">
          <cell r="B93">
            <v>5.2415952276730973E-3</v>
          </cell>
          <cell r="C93">
            <v>9.5694510161506725E-3</v>
          </cell>
          <cell r="D93">
            <v>1.1217051092001736E-3</v>
          </cell>
        </row>
        <row r="94">
          <cell r="B94">
            <v>6.7052278058137904E-2</v>
          </cell>
          <cell r="C94">
            <v>-4.8790164169431945E-2</v>
          </cell>
          <cell r="D94">
            <v>1.0542963549059923E-3</v>
          </cell>
        </row>
        <row r="95">
          <cell r="B95">
            <v>-1.9631908145795289E-3</v>
          </cell>
          <cell r="C95">
            <v>1.0471299867295437E-2</v>
          </cell>
          <cell r="D95">
            <v>7.3719133452813436E-4</v>
          </cell>
        </row>
        <row r="96">
          <cell r="B96">
            <v>6.0872931244364104E-2</v>
          </cell>
          <cell r="C96">
            <v>5.0727523509658222E-2</v>
          </cell>
          <cell r="D96">
            <v>0</v>
          </cell>
        </row>
        <row r="97">
          <cell r="B97">
            <v>3.1559220180518877E-2</v>
          </cell>
          <cell r="C97">
            <v>3.3522692038643644E-2</v>
          </cell>
          <cell r="D97">
            <v>0</v>
          </cell>
        </row>
        <row r="98">
          <cell r="B98">
            <v>3.8570483531325341E-2</v>
          </cell>
          <cell r="C98">
            <v>3.2505570404931308E-2</v>
          </cell>
          <cell r="D98">
            <v>0</v>
          </cell>
        </row>
        <row r="99">
          <cell r="B99">
            <v>3.1841977546027009E-2</v>
          </cell>
          <cell r="C99">
            <v>-3.47826437632492E-3</v>
          </cell>
          <cell r="D99">
            <v>0</v>
          </cell>
        </row>
        <row r="100">
          <cell r="B100">
            <v>-7.8973350600052743E-4</v>
          </cell>
          <cell r="C100">
            <v>-4.3573053689558126E-3</v>
          </cell>
          <cell r="D100">
            <v>0</v>
          </cell>
        </row>
        <row r="101">
          <cell r="B101">
            <v>-6.3365846993133537E-2</v>
          </cell>
          <cell r="C101">
            <v>-6.5430985889359475E-3</v>
          </cell>
          <cell r="D101">
            <v>0</v>
          </cell>
        </row>
        <row r="102">
          <cell r="B102">
            <v>-2.7467043554678182E-2</v>
          </cell>
          <cell r="C102">
            <v>0</v>
          </cell>
          <cell r="D102">
            <v>-7.1505187172565246E-4</v>
          </cell>
        </row>
        <row r="103">
          <cell r="B103">
            <v>-2.6267135636687707E-3</v>
          </cell>
          <cell r="C103">
            <v>1.3605652055778678E-2</v>
          </cell>
          <cell r="D103">
            <v>-7.5728894190869108E-4</v>
          </cell>
        </row>
        <row r="104">
          <cell r="B104">
            <v>1.8592833076615925E-2</v>
          </cell>
          <cell r="C104">
            <v>8.3682496705165792E-3</v>
          </cell>
          <cell r="D104">
            <v>-1.1648224962930943E-3</v>
          </cell>
        </row>
        <row r="105">
          <cell r="B105">
            <v>-6.3423033746905038E-4</v>
          </cell>
          <cell r="C105">
            <v>-1.6863806052004805E-2</v>
          </cell>
          <cell r="D105">
            <v>-1.3342230131366103E-3</v>
          </cell>
        </row>
        <row r="106">
          <cell r="B106">
            <v>6.2489175191496771E-2</v>
          </cell>
          <cell r="C106">
            <v>2.4692612590371414E-2</v>
          </cell>
          <cell r="D106">
            <v>-1.3717423275807702E-3</v>
          </cell>
        </row>
        <row r="107">
          <cell r="B107">
            <v>1.8100041643617937E-2</v>
          </cell>
          <cell r="C107">
            <v>-3.2670782289548707E-2</v>
          </cell>
          <cell r="D107">
            <v>-1.413427797146964E-3</v>
          </cell>
        </row>
        <row r="108">
          <cell r="B108">
            <v>-1.6867253965241635E-2</v>
          </cell>
          <cell r="C108">
            <v>-2.2472855852058628E-2</v>
          </cell>
          <cell r="D108">
            <v>-1.4792902105891703E-3</v>
          </cell>
        </row>
        <row r="109">
          <cell r="B109">
            <v>1.139442612796833E-2</v>
          </cell>
          <cell r="C109">
            <v>-4.3802622658392888E-2</v>
          </cell>
          <cell r="D109">
            <v>-2.0325210249223578E-3</v>
          </cell>
        </row>
        <row r="110">
          <cell r="B110">
            <v>1.2068878733676451E-2</v>
          </cell>
          <cell r="C110">
            <v>-1.5398080111121606E-2</v>
          </cell>
          <cell r="D110">
            <v>-2.2446698538238618E-3</v>
          </cell>
        </row>
        <row r="111">
          <cell r="B111">
            <v>3.8573691985798665E-2</v>
          </cell>
          <cell r="C111">
            <v>2.6340416614408564E-2</v>
          </cell>
          <cell r="D111">
            <v>-2.4721891453890368E-3</v>
          </cell>
        </row>
        <row r="112">
          <cell r="B112">
            <v>-1.330933136878038E-2</v>
          </cell>
          <cell r="C112">
            <v>-6.5653970221436778E-2</v>
          </cell>
          <cell r="D112">
            <v>-2.8530689824063991E-3</v>
          </cell>
        </row>
        <row r="113">
          <cell r="B113">
            <v>1.2195273093818206E-2</v>
          </cell>
          <cell r="C113">
            <v>3.2894766503987053E-3</v>
          </cell>
          <cell r="D113">
            <v>-3.3351893061383505E-3</v>
          </cell>
        </row>
        <row r="114">
          <cell r="B114">
            <v>5.7799613398280346E-2</v>
          </cell>
          <cell r="C114">
            <v>-1.8331810816609605E-3</v>
          </cell>
          <cell r="D114">
            <v>-3.3426214966898373E-3</v>
          </cell>
        </row>
        <row r="115">
          <cell r="B115">
            <v>5.4961725718581711E-2</v>
          </cell>
          <cell r="C115">
            <v>-2.2751756983416069E-2</v>
          </cell>
          <cell r="D115">
            <v>-3.5398267051240623E-3</v>
          </cell>
        </row>
        <row r="116">
          <cell r="B116">
            <v>4.3276729057820278E-3</v>
          </cell>
          <cell r="C116">
            <v>5.7971176843259146E-3</v>
          </cell>
          <cell r="D116">
            <v>-3.5566131148471155E-3</v>
          </cell>
        </row>
        <row r="117">
          <cell r="B117">
            <v>-4.8717386613997875E-2</v>
          </cell>
          <cell r="C117">
            <v>3.7325957612686346E-2</v>
          </cell>
          <cell r="D117">
            <v>-3.9920212695374498E-3</v>
          </cell>
        </row>
        <row r="118">
          <cell r="B118">
            <v>2.5282385840892256E-2</v>
          </cell>
          <cell r="C118">
            <v>8.7336799687546315E-3</v>
          </cell>
          <cell r="D118">
            <v>-3.9920212695374498E-3</v>
          </cell>
        </row>
        <row r="119">
          <cell r="B119">
            <v>0</v>
          </cell>
          <cell r="C119">
            <v>-4.4375881400709832E-2</v>
          </cell>
          <cell r="D119">
            <v>-4.158010148663677E-3</v>
          </cell>
        </row>
        <row r="120">
          <cell r="B120">
            <v>-4.4192839233540823E-2</v>
          </cell>
          <cell r="C120">
            <v>2.6317308317373358E-2</v>
          </cell>
          <cell r="D120">
            <v>-4.4943895878393264E-3</v>
          </cell>
        </row>
        <row r="121">
          <cell r="B121">
            <v>-2.3835028174973068E-2</v>
          </cell>
          <cell r="C121">
            <v>1.7021687569430524E-2</v>
          </cell>
          <cell r="D121">
            <v>-4.8239360308528229E-3</v>
          </cell>
        </row>
        <row r="122">
          <cell r="B122">
            <v>-2.979904462056561E-2</v>
          </cell>
          <cell r="C122">
            <v>-8.3857933762739589E-3</v>
          </cell>
          <cell r="D122">
            <v>-4.9140148024289293E-3</v>
          </cell>
        </row>
        <row r="123">
          <cell r="B123">
            <v>-5.3304050482941142E-3</v>
          </cell>
          <cell r="C123">
            <v>1.6701849617931353E-2</v>
          </cell>
          <cell r="D123">
            <v>-4.9382816405825663E-3</v>
          </cell>
        </row>
        <row r="124">
          <cell r="B124">
            <v>-1.6313101316179971E-2</v>
          </cell>
          <cell r="C124">
            <v>-1.7346058122083075E-3</v>
          </cell>
          <cell r="D124">
            <v>-4.9627893421290139E-3</v>
          </cell>
        </row>
        <row r="125">
          <cell r="B125">
            <v>5.8436981489109214E-3</v>
          </cell>
          <cell r="C125">
            <v>5.19481687710393E-3</v>
          </cell>
          <cell r="D125">
            <v>-4.9875415110390512E-3</v>
          </cell>
        </row>
        <row r="126">
          <cell r="B126">
            <v>1.3889112160667093E-2</v>
          </cell>
          <cell r="C126">
            <v>-4.3017385083690816E-2</v>
          </cell>
          <cell r="D126">
            <v>-5.0377940299571808E-3</v>
          </cell>
        </row>
        <row r="127">
          <cell r="B127">
            <v>-5.3073464203364125E-2</v>
          </cell>
          <cell r="C127">
            <v>-4.6365920557925537E-2</v>
          </cell>
          <cell r="D127">
            <v>-5.229746697277265E-3</v>
          </cell>
        </row>
        <row r="128">
          <cell r="B128">
            <v>-1.8373220256619294E-2</v>
          </cell>
          <cell r="C128">
            <v>-2.8049303809899555E-2</v>
          </cell>
          <cell r="D128">
            <v>-5.449604767564703E-3</v>
          </cell>
        </row>
        <row r="129">
          <cell r="B129">
            <v>3.3676364848380792E-3</v>
          </cell>
          <cell r="C129">
            <v>-3.2186686495901444E-2</v>
          </cell>
          <cell r="D129">
            <v>-5.5834874257005684E-3</v>
          </cell>
        </row>
        <row r="130">
          <cell r="B130">
            <v>6.6452715887930142E-2</v>
          </cell>
          <cell r="C130">
            <v>-8.795131452827289E-3</v>
          </cell>
          <cell r="D130">
            <v>-5.7175684632034081E-3</v>
          </cell>
        </row>
        <row r="131">
          <cell r="B131">
            <v>3.0949361984845243E-3</v>
          </cell>
          <cell r="C131">
            <v>2.17627942259567E-3</v>
          </cell>
          <cell r="D131">
            <v>-6.0060240602119218E-3</v>
          </cell>
        </row>
        <row r="132">
          <cell r="B132">
            <v>-1.7750056331916422E-2</v>
          </cell>
          <cell r="C132">
            <v>-3.9609138095045827E-2</v>
          </cell>
          <cell r="D132">
            <v>-6.2047768868829815E-3</v>
          </cell>
        </row>
        <row r="133">
          <cell r="B133">
            <v>2.1568696658455202E-2</v>
          </cell>
          <cell r="C133">
            <v>-8.8300794482720369E-3</v>
          </cell>
          <cell r="D133">
            <v>-6.2305497506360864E-3</v>
          </cell>
        </row>
        <row r="134">
          <cell r="B134">
            <v>-3.4509816210688313E-2</v>
          </cell>
          <cell r="C134">
            <v>5.6338177182560642E-3</v>
          </cell>
          <cell r="D134">
            <v>-6.4377904748485299E-3</v>
          </cell>
        </row>
        <row r="135">
          <cell r="B135">
            <v>5.1926802368212205E-3</v>
          </cell>
          <cell r="C135">
            <v>3.2414939241710229E-3</v>
          </cell>
          <cell r="D135">
            <v>-6.6840204285717143E-3</v>
          </cell>
        </row>
        <row r="136">
          <cell r="B136">
            <v>1.2084592159701689E-4</v>
          </cell>
          <cell r="C136">
            <v>2.6501940745506627E-2</v>
          </cell>
          <cell r="D136">
            <v>-6.9548218733697219E-3</v>
          </cell>
        </row>
        <row r="137">
          <cell r="B137">
            <v>1.3576193070049527E-2</v>
          </cell>
          <cell r="C137">
            <v>-3.7523496185503527E-3</v>
          </cell>
          <cell r="D137">
            <v>-7.0588528396246884E-3</v>
          </cell>
        </row>
        <row r="138">
          <cell r="B138">
            <v>1.1878083540431576E-2</v>
          </cell>
          <cell r="C138">
            <v>2.3153304974716821E-2</v>
          </cell>
          <cell r="D138">
            <v>-7.8962621222255051E-3</v>
          </cell>
        </row>
        <row r="139">
          <cell r="B139">
            <v>2.5167170139379347E-2</v>
          </cell>
          <cell r="C139">
            <v>3.6878630385365992E-2</v>
          </cell>
          <cell r="D139">
            <v>-7.9051795071132611E-3</v>
          </cell>
        </row>
        <row r="140">
          <cell r="B140">
            <v>-3.3112613036560315E-3</v>
          </cell>
          <cell r="C140">
            <v>3.7740327982846898E-2</v>
          </cell>
          <cell r="D140">
            <v>-8.528836347520323E-3</v>
          </cell>
        </row>
        <row r="141">
          <cell r="B141">
            <v>1.4410449678254994E-2</v>
          </cell>
          <cell r="C141">
            <v>-2.8293508642611976E-2</v>
          </cell>
          <cell r="D141">
            <v>-8.6831225734607699E-3</v>
          </cell>
        </row>
        <row r="142">
          <cell r="B142">
            <v>1.3755254551498786E-2</v>
          </cell>
          <cell r="C142">
            <v>0</v>
          </cell>
          <cell r="D142">
            <v>-8.6831225734608809E-3</v>
          </cell>
        </row>
        <row r="143">
          <cell r="B143">
            <v>1.5834992330076268E-2</v>
          </cell>
          <cell r="C143">
            <v>3.5153004417896094E-2</v>
          </cell>
          <cell r="D143">
            <v>-9.4229201345052607E-3</v>
          </cell>
        </row>
        <row r="144">
          <cell r="B144">
            <v>6.5310383424709101E-2</v>
          </cell>
          <cell r="C144">
            <v>-7.0922283094917984E-3</v>
          </cell>
          <cell r="D144">
            <v>-9.8280889362624274E-3</v>
          </cell>
        </row>
        <row r="145">
          <cell r="B145">
            <v>1.0007616074426413E-2</v>
          </cell>
          <cell r="C145">
            <v>-1.0221554071538139E-2</v>
          </cell>
          <cell r="D145">
            <v>-1.0542266312024545E-2</v>
          </cell>
        </row>
        <row r="146">
          <cell r="B146">
            <v>-1.3605652055778709E-2</v>
          </cell>
          <cell r="C146">
            <v>-2.4292692569044587E-2</v>
          </cell>
          <cell r="D146">
            <v>-1.0672459890771759E-2</v>
          </cell>
        </row>
        <row r="147">
          <cell r="B147">
            <v>-1.1543029281674812E-2</v>
          </cell>
          <cell r="C147">
            <v>5.1679701584425976E-3</v>
          </cell>
          <cell r="D147">
            <v>-1.0708014272472212E-2</v>
          </cell>
        </row>
        <row r="148">
          <cell r="B148">
            <v>-2.9109110030049078E-2</v>
          </cell>
          <cell r="C148">
            <v>-3.2841106189242332E-2</v>
          </cell>
          <cell r="D148">
            <v>-1.0972678669475556E-2</v>
          </cell>
        </row>
        <row r="149">
          <cell r="B149">
            <v>-2.4217084276669135E-2</v>
          </cell>
          <cell r="C149">
            <v>2.9558802241544429E-2</v>
          </cell>
          <cell r="D149">
            <v>-1.1616119683228556E-2</v>
          </cell>
        </row>
        <row r="150">
          <cell r="B150">
            <v>1.8717123952937991E-2</v>
          </cell>
          <cell r="C150">
            <v>-2.0022915875107704E-2</v>
          </cell>
          <cell r="D150">
            <v>-1.1628037995119099E-2</v>
          </cell>
        </row>
        <row r="151">
          <cell r="B151">
            <v>-6.9494283492555972E-2</v>
          </cell>
          <cell r="C151">
            <v>-2.8355225755125009E-2</v>
          </cell>
          <cell r="D151">
            <v>-1.212136053234485E-2</v>
          </cell>
        </row>
        <row r="152">
          <cell r="B152">
            <v>-2.9233176766405865E-2</v>
          </cell>
          <cell r="C152">
            <v>-1.4184634991956413E-2</v>
          </cell>
          <cell r="D152">
            <v>-1.2252405529015889E-2</v>
          </cell>
        </row>
        <row r="153">
          <cell r="B153">
            <v>-9.8850915881404152E-3</v>
          </cell>
          <cell r="C153">
            <v>3.1796529173798056E-3</v>
          </cell>
          <cell r="D153">
            <v>-1.2486390651382646E-2</v>
          </cell>
        </row>
        <row r="154">
          <cell r="B154">
            <v>3.5579864600029155E-3</v>
          </cell>
          <cell r="C154">
            <v>-2.3480267608842472E-2</v>
          </cell>
          <cell r="D154">
            <v>-1.2652236903709001E-2</v>
          </cell>
        </row>
        <row r="155">
          <cell r="B155">
            <v>-6.0424786265687625E-5</v>
          </cell>
          <cell r="C155">
            <v>-6.8676865796219372E-2</v>
          </cell>
          <cell r="D155">
            <v>-1.2789156116321223E-2</v>
          </cell>
        </row>
        <row r="156">
          <cell r="B156">
            <v>-3.2704584725580833E-2</v>
          </cell>
          <cell r="C156">
            <v>1.7256259674698574E-3</v>
          </cell>
          <cell r="D156">
            <v>-1.2903404835907954E-2</v>
          </cell>
        </row>
        <row r="157">
          <cell r="B157">
            <v>-2.4474015085370251E-2</v>
          </cell>
          <cell r="C157">
            <v>4.3010818993907017E-3</v>
          </cell>
          <cell r="D157">
            <v>-1.3140793561058368E-2</v>
          </cell>
        </row>
        <row r="158">
          <cell r="B158">
            <v>-1.2619232479690485E-2</v>
          </cell>
          <cell r="C158">
            <v>2.4868066578013524E-2</v>
          </cell>
          <cell r="D158">
            <v>-1.3187004281953801E-2</v>
          </cell>
        </row>
        <row r="159">
          <cell r="B159">
            <v>3.8916647671368348E-2</v>
          </cell>
          <cell r="C159">
            <v>6.7189502487447882E-3</v>
          </cell>
          <cell r="D159">
            <v>-1.3544225107757149E-2</v>
          </cell>
        </row>
        <row r="160">
          <cell r="B160">
            <v>1.5268287210081411E-2</v>
          </cell>
          <cell r="C160">
            <v>-1.7256259674698364E-3</v>
          </cell>
          <cell r="D160">
            <v>-1.3574869091068874E-2</v>
          </cell>
        </row>
        <row r="161">
          <cell r="B161">
            <v>1.2501877408061296E-2</v>
          </cell>
          <cell r="C161">
            <v>1.878791386563327E-2</v>
          </cell>
          <cell r="D161">
            <v>-1.4388737452099669E-2</v>
          </cell>
        </row>
        <row r="162">
          <cell r="B162">
            <v>1.7289479779171415E-2</v>
          </cell>
          <cell r="C162">
            <v>3.8839833316263957E-2</v>
          </cell>
          <cell r="D162">
            <v>-1.472419239393645E-2</v>
          </cell>
        </row>
        <row r="163">
          <cell r="B163">
            <v>-5.9066782764183041E-2</v>
          </cell>
          <cell r="C163">
            <v>1.3468217050866611E-2</v>
          </cell>
          <cell r="D163">
            <v>-1.4855100990924184E-2</v>
          </cell>
        </row>
        <row r="164">
          <cell r="B164">
            <v>2.5842156583848929E-2</v>
          </cell>
          <cell r="C164">
            <v>4.4026248756490458E-2</v>
          </cell>
          <cell r="D164">
            <v>-1.5125361070756104E-2</v>
          </cell>
        </row>
        <row r="165">
          <cell r="B165">
            <v>-9.9503308531679793E-3</v>
          </cell>
          <cell r="C165">
            <v>1.6708441648177223E-3</v>
          </cell>
          <cell r="D165">
            <v>-1.6461277054071962E-2</v>
          </cell>
        </row>
        <row r="166">
          <cell r="B166">
            <v>-1.7581101416396221E-2</v>
          </cell>
          <cell r="C166">
            <v>-1.0118130165584667E-2</v>
          </cell>
          <cell r="D166">
            <v>-1.6485113798047214E-2</v>
          </cell>
        </row>
        <row r="167">
          <cell r="B167">
            <v>-5.9780981755080667E-3</v>
          </cell>
          <cell r="C167">
            <v>1.9502243231441101E-2</v>
          </cell>
          <cell r="D167">
            <v>-1.6529301951210582E-2</v>
          </cell>
        </row>
        <row r="168">
          <cell r="B168">
            <v>-2.8923039469250476E-2</v>
          </cell>
          <cell r="C168">
            <v>-7.5047256540676927E-3</v>
          </cell>
          <cell r="D168">
            <v>-1.6607736399660525E-2</v>
          </cell>
        </row>
        <row r="169">
          <cell r="B169">
            <v>-1.1498266687373023E-2</v>
          </cell>
          <cell r="C169">
            <v>-2.6031838717946981E-2</v>
          </cell>
          <cell r="D169">
            <v>-1.6713480973740667E-2</v>
          </cell>
        </row>
        <row r="170">
          <cell r="B170">
            <v>-3.5688082383160094E-3</v>
          </cell>
          <cell r="C170">
            <v>4.4850566165351713E-2</v>
          </cell>
          <cell r="D170">
            <v>-1.6882787038750929E-2</v>
          </cell>
        </row>
        <row r="171">
          <cell r="B171">
            <v>-1.4451118538174598E-2</v>
          </cell>
          <cell r="C171">
            <v>-6.6889881507965401E-3</v>
          </cell>
          <cell r="D171">
            <v>-1.7116941940697752E-2</v>
          </cell>
        </row>
        <row r="172">
          <cell r="B172">
            <v>-3.9792305052238935E-2</v>
          </cell>
          <cell r="C172">
            <v>-1.8416726786231151E-2</v>
          </cell>
          <cell r="D172">
            <v>-1.7291497110060994E-2</v>
          </cell>
        </row>
        <row r="173">
          <cell r="B173">
            <v>5.5034358901180185E-3</v>
          </cell>
          <cell r="C173">
            <v>-1.7937700686667207E-2</v>
          </cell>
          <cell r="D173">
            <v>-1.7910926566530219E-2</v>
          </cell>
        </row>
        <row r="174">
          <cell r="B174">
            <v>-2.6522898948902019E-2</v>
          </cell>
          <cell r="C174">
            <v>0</v>
          </cell>
          <cell r="D174">
            <v>-1.8056783747242615E-2</v>
          </cell>
        </row>
        <row r="175">
          <cell r="B175">
            <v>-1.5729301908543918E-2</v>
          </cell>
          <cell r="C175">
            <v>6.7340321813441194E-3</v>
          </cell>
          <cell r="D175">
            <v>-1.8237587549780901E-2</v>
          </cell>
        </row>
        <row r="176">
          <cell r="B176">
            <v>2.5920890820029612E-2</v>
          </cell>
          <cell r="C176">
            <v>3.6920588614048074E-2</v>
          </cell>
          <cell r="D176">
            <v>-1.8462062839735331E-2</v>
          </cell>
        </row>
        <row r="177">
          <cell r="B177">
            <v>6.2653499107203281E-3</v>
          </cell>
          <cell r="C177">
            <v>-7.168489478612516E-3</v>
          </cell>
          <cell r="D177">
            <v>-1.8746042821055221E-2</v>
          </cell>
        </row>
        <row r="178">
          <cell r="B178">
            <v>-1.5351178655761022E-2</v>
          </cell>
          <cell r="C178">
            <v>2.6317308317373358E-2</v>
          </cell>
          <cell r="D178">
            <v>-1.885480076362946E-2</v>
          </cell>
        </row>
        <row r="179">
          <cell r="B179">
            <v>3.6253816143170577E-3</v>
          </cell>
          <cell r="C179">
            <v>-1.5943650397136001E-2</v>
          </cell>
          <cell r="D179">
            <v>-1.9105659079585606E-2</v>
          </cell>
        </row>
        <row r="180">
          <cell r="B180">
            <v>7.1176278467894954E-2</v>
          </cell>
          <cell r="C180">
            <v>-6.0913893934018172E-3</v>
          </cell>
          <cell r="D180">
            <v>-1.9802627296179754E-2</v>
          </cell>
        </row>
        <row r="181">
          <cell r="B181">
            <v>-4.9531668242757024E-2</v>
          </cell>
          <cell r="C181">
            <v>-1.8622512098001798E-2</v>
          </cell>
          <cell r="D181">
            <v>-2.0000666706669543E-2</v>
          </cell>
        </row>
        <row r="182">
          <cell r="B182">
            <v>-3.2548907214881823E-2</v>
          </cell>
          <cell r="C182">
            <v>-1.7699577099400975E-2</v>
          </cell>
          <cell r="D182">
            <v>-2.0676132838427303E-2</v>
          </cell>
        </row>
        <row r="183">
          <cell r="B183">
            <v>4.0932109914822455E-2</v>
          </cell>
          <cell r="C183">
            <v>-5.1293294387550578E-2</v>
          </cell>
          <cell r="D183">
            <v>-2.1202207650603051E-2</v>
          </cell>
        </row>
        <row r="184">
          <cell r="B184">
            <v>2.4536252649469736E-2</v>
          </cell>
          <cell r="C184">
            <v>-3.0459207484708459E-2</v>
          </cell>
          <cell r="D184">
            <v>-2.1506205220963619E-2</v>
          </cell>
        </row>
        <row r="185">
          <cell r="B185">
            <v>1.6222835506887384E-2</v>
          </cell>
          <cell r="C185">
            <v>-9.7561749453645725E-3</v>
          </cell>
          <cell r="D185">
            <v>-2.1708522533012291E-2</v>
          </cell>
        </row>
        <row r="186">
          <cell r="B186">
            <v>1.028694907975825E-2</v>
          </cell>
          <cell r="C186">
            <v>-1.7291497110060994E-2</v>
          </cell>
          <cell r="D186">
            <v>-2.2500949290837791E-2</v>
          </cell>
        </row>
        <row r="187">
          <cell r="B187">
            <v>-1.3506114141322108E-2</v>
          </cell>
          <cell r="C187">
            <v>8.7336799687546315E-3</v>
          </cell>
          <cell r="D187">
            <v>-2.2599831917240919E-2</v>
          </cell>
        </row>
        <row r="188">
          <cell r="B188">
            <v>-1.7172468508600502E-2</v>
          </cell>
          <cell r="C188">
            <v>2.6579637804712102E-2</v>
          </cell>
          <cell r="D188">
            <v>-2.3303128931847709E-2</v>
          </cell>
        </row>
        <row r="189">
          <cell r="B189">
            <v>4.4677965334299567E-2</v>
          </cell>
          <cell r="C189">
            <v>-6.2047768868828696E-3</v>
          </cell>
          <cell r="D189">
            <v>-2.3420274208098613E-2</v>
          </cell>
        </row>
        <row r="190">
          <cell r="B190">
            <v>-2.3469944436241629E-2</v>
          </cell>
          <cell r="C190">
            <v>-5.0430853626891967E-2</v>
          </cell>
          <cell r="D190">
            <v>-2.3859147482990541E-2</v>
          </cell>
        </row>
        <row r="191">
          <cell r="B191">
            <v>-4.3010818993905854E-3</v>
          </cell>
          <cell r="C191">
            <v>0</v>
          </cell>
          <cell r="D191">
            <v>-2.3870131392532152E-2</v>
          </cell>
        </row>
        <row r="192">
          <cell r="B192">
            <v>-2.7577494364552E-3</v>
          </cell>
          <cell r="C192">
            <v>-7.5614727005764749E-3</v>
          </cell>
          <cell r="D192">
            <v>-2.4214258120594627E-2</v>
          </cell>
        </row>
        <row r="193">
          <cell r="B193">
            <v>2.3928086559248857E-2</v>
          </cell>
          <cell r="C193">
            <v>-2.3851215822179909E-2</v>
          </cell>
          <cell r="D193">
            <v>-2.4585475472614454E-2</v>
          </cell>
        </row>
        <row r="194">
          <cell r="B194">
            <v>2.0033825133197732E-2</v>
          </cell>
          <cell r="C194">
            <v>1.3468217050866611E-2</v>
          </cell>
          <cell r="D194">
            <v>-2.4710046494084415E-2</v>
          </cell>
        </row>
        <row r="195">
          <cell r="B195">
            <v>1.9575802125861606E-2</v>
          </cell>
          <cell r="C195">
            <v>4.2925044717033844E-2</v>
          </cell>
          <cell r="D195">
            <v>-2.5288703951924195E-2</v>
          </cell>
        </row>
        <row r="196">
          <cell r="B196">
            <v>-2.8419625452167779E-2</v>
          </cell>
          <cell r="C196">
            <v>-7.0422826254129232E-3</v>
          </cell>
          <cell r="D196">
            <v>-2.6539555234612263E-2</v>
          </cell>
        </row>
        <row r="197">
          <cell r="B197">
            <v>2.3123990086664367E-2</v>
          </cell>
          <cell r="C197">
            <v>6.0180723255629448E-3</v>
          </cell>
          <cell r="D197">
            <v>-2.7226812700214039E-2</v>
          </cell>
        </row>
        <row r="198">
          <cell r="B198">
            <v>1.0520187908801302E-2</v>
          </cell>
          <cell r="C198">
            <v>-3.3956374734273591E-2</v>
          </cell>
          <cell r="D198">
            <v>-2.7454698464409826E-2</v>
          </cell>
        </row>
        <row r="199">
          <cell r="B199">
            <v>-9.6830574853678138E-3</v>
          </cell>
          <cell r="C199">
            <v>5.9530649494225936E-2</v>
          </cell>
          <cell r="D199">
            <v>-2.8107527690440611E-2</v>
          </cell>
        </row>
        <row r="200">
          <cell r="B200">
            <v>2.2581293375885568E-2</v>
          </cell>
          <cell r="C200">
            <v>1.5666116744399456E-2</v>
          </cell>
          <cell r="D200">
            <v>-2.9060794263124256E-2</v>
          </cell>
        </row>
        <row r="201">
          <cell r="B201">
            <v>1.1159531140159709E-2</v>
          </cell>
          <cell r="C201">
            <v>3.9879366231596325E-2</v>
          </cell>
          <cell r="D201">
            <v>-2.9569208122948609E-2</v>
          </cell>
        </row>
        <row r="202">
          <cell r="B202">
            <v>-7.0446227400083189E-3</v>
          </cell>
          <cell r="C202">
            <v>-2.2497197340154416E-3</v>
          </cell>
          <cell r="D202">
            <v>-2.9675768146116666E-2</v>
          </cell>
        </row>
        <row r="203">
          <cell r="B203">
            <v>4.385188252884941E-2</v>
          </cell>
          <cell r="C203">
            <v>5.3488684950986222E-2</v>
          </cell>
          <cell r="D203">
            <v>-3.077165866675366E-2</v>
          </cell>
        </row>
        <row r="204">
          <cell r="B204">
            <v>-1.5357207685957053E-2</v>
          </cell>
          <cell r="C204">
            <v>5.0633019565466345E-3</v>
          </cell>
          <cell r="D204">
            <v>-3.0944803849421599E-2</v>
          </cell>
        </row>
        <row r="205">
          <cell r="B205">
            <v>-2.579781366524378E-2</v>
          </cell>
          <cell r="C205">
            <v>-3.4071583216141975E-3</v>
          </cell>
          <cell r="D205">
            <v>-3.2567328662544755E-2</v>
          </cell>
        </row>
        <row r="206">
          <cell r="B206">
            <v>-4.9589915400578138E-2</v>
          </cell>
          <cell r="C206">
            <v>-2.8710105882431367E-2</v>
          </cell>
          <cell r="D206">
            <v>-3.3901551675681339E-2</v>
          </cell>
        </row>
        <row r="207">
          <cell r="B207">
            <v>-4.0113628690535509E-2</v>
          </cell>
          <cell r="C207">
            <v>-6.6152391187192048E-3</v>
          </cell>
          <cell r="D207">
            <v>-3.4289073478632193E-2</v>
          </cell>
        </row>
        <row r="208">
          <cell r="B208">
            <v>-6.7291333303695113E-3</v>
          </cell>
          <cell r="C208">
            <v>-4.4032270150503282E-2</v>
          </cell>
          <cell r="D208">
            <v>-3.4486176071169203E-2</v>
          </cell>
        </row>
        <row r="209">
          <cell r="B209">
            <v>-1.8025908550513114E-2</v>
          </cell>
          <cell r="C209">
            <v>-1.5971945566052113E-2</v>
          </cell>
          <cell r="D209">
            <v>-3.456565311228095E-2</v>
          </cell>
        </row>
        <row r="210">
          <cell r="B210">
            <v>8.2922488972549599E-3</v>
          </cell>
          <cell r="C210">
            <v>2.1918685707646275E-2</v>
          </cell>
          <cell r="D210">
            <v>-3.4619625060491446E-2</v>
          </cell>
        </row>
        <row r="211">
          <cell r="B211">
            <v>9.9101020356674578E-4</v>
          </cell>
          <cell r="C211">
            <v>-2.197890671877523E-2</v>
          </cell>
          <cell r="D211">
            <v>-3.4887259000440665E-2</v>
          </cell>
        </row>
        <row r="212">
          <cell r="B212">
            <v>-4.8934018014174151E-2</v>
          </cell>
          <cell r="C212">
            <v>-2.3324672566409004E-2</v>
          </cell>
          <cell r="D212">
            <v>-3.5529421154486512E-2</v>
          </cell>
        </row>
        <row r="213">
          <cell r="B213">
            <v>-3.5670180131500077E-2</v>
          </cell>
          <cell r="C213">
            <v>-3.3267100982939057E-2</v>
          </cell>
          <cell r="D213">
            <v>-3.6039936483196693E-2</v>
          </cell>
        </row>
        <row r="214">
          <cell r="B214">
            <v>1.1326093157551809E-2</v>
          </cell>
          <cell r="C214">
            <v>-5.1571807131308781E-2</v>
          </cell>
          <cell r="D214">
            <v>-3.9037625462088242E-2</v>
          </cell>
        </row>
        <row r="215">
          <cell r="B215">
            <v>-1.1560822401075971E-2</v>
          </cell>
          <cell r="C215">
            <v>1.092907053219023E-2</v>
          </cell>
          <cell r="D215">
            <v>-3.9891329027301969E-2</v>
          </cell>
        </row>
        <row r="216">
          <cell r="B216">
            <v>2.0696535100776455E-2</v>
          </cell>
          <cell r="C216">
            <v>-7.6628727455691371E-3</v>
          </cell>
          <cell r="D216">
            <v>-4.0821994520255166E-2</v>
          </cell>
        </row>
        <row r="217">
          <cell r="B217">
            <v>1.5067432122119926E-2</v>
          </cell>
          <cell r="C217">
            <v>-2.1053409197832381E-2</v>
          </cell>
          <cell r="D217">
            <v>-4.2559614418795889E-2</v>
          </cell>
        </row>
        <row r="218">
          <cell r="B218">
            <v>1.1451929322611933E-2</v>
          </cell>
          <cell r="C218">
            <v>6.351340572232593E-2</v>
          </cell>
          <cell r="D218">
            <v>-4.4988387214781933E-2</v>
          </cell>
        </row>
        <row r="219">
          <cell r="B219">
            <v>-7.3604257838773418E-3</v>
          </cell>
          <cell r="C219">
            <v>3.9712637406867833E-2</v>
          </cell>
          <cell r="D219">
            <v>-4.7155137917277719E-2</v>
          </cell>
        </row>
        <row r="220">
          <cell r="B220">
            <v>1.6555334036074128E-2</v>
          </cell>
          <cell r="C220">
            <v>-2.3530497410194272E-2</v>
          </cell>
          <cell r="D220">
            <v>-4.7937691451450888E-2</v>
          </cell>
        </row>
        <row r="221">
          <cell r="B221">
            <v>-2.5963223762010212E-2</v>
          </cell>
          <cell r="C221">
            <v>-4.1355185681913945E-2</v>
          </cell>
          <cell r="D221">
            <v>-5.4616747317900463E-2</v>
          </cell>
        </row>
        <row r="222">
          <cell r="B222">
            <v>-1.7747687833339434E-2</v>
          </cell>
          <cell r="C222">
            <v>3.4289073478632165E-2</v>
          </cell>
          <cell r="D222">
            <v>-5.666003356549127E-2</v>
          </cell>
        </row>
        <row r="223">
          <cell r="B223">
            <v>-5.8283562197908506E-2</v>
          </cell>
          <cell r="C223">
            <v>-5.770831762064673E-2</v>
          </cell>
          <cell r="D223">
            <v>-6.3700776905186218E-2</v>
          </cell>
        </row>
        <row r="224">
          <cell r="B224">
            <v>3.0153038170687457E-2</v>
          </cell>
          <cell r="C224">
            <v>-2.0811662038246232E-3</v>
          </cell>
          <cell r="D224">
            <v>-6.5185979884695613E-2</v>
          </cell>
        </row>
      </sheetData>
      <sheetData sheetId="4">
        <row r="48">
          <cell r="G48">
            <v>6</v>
          </cell>
          <cell r="J48">
            <v>4</v>
          </cell>
          <cell r="M48">
            <v>4</v>
          </cell>
        </row>
        <row r="49">
          <cell r="G49">
            <v>18</v>
          </cell>
          <cell r="J49">
            <v>14</v>
          </cell>
          <cell r="M49">
            <v>16</v>
          </cell>
        </row>
        <row r="50">
          <cell r="G50">
            <v>31</v>
          </cell>
          <cell r="J50">
            <v>32</v>
          </cell>
          <cell r="M50">
            <v>40</v>
          </cell>
        </row>
        <row r="51">
          <cell r="G51">
            <v>45</v>
          </cell>
          <cell r="J51">
            <v>53</v>
          </cell>
          <cell r="M51">
            <v>69</v>
          </cell>
        </row>
        <row r="52">
          <cell r="G52">
            <v>63</v>
          </cell>
          <cell r="J52">
            <v>64</v>
          </cell>
          <cell r="M52">
            <v>48</v>
          </cell>
        </row>
        <row r="53">
          <cell r="G53">
            <v>33</v>
          </cell>
          <cell r="J53">
            <v>28</v>
          </cell>
          <cell r="M53">
            <v>31</v>
          </cell>
        </row>
        <row r="54">
          <cell r="G54">
            <v>13</v>
          </cell>
          <cell r="J54">
            <v>22</v>
          </cell>
          <cell r="M54">
            <v>10</v>
          </cell>
        </row>
        <row r="55">
          <cell r="G55">
            <v>13</v>
          </cell>
          <cell r="J55">
            <v>5</v>
          </cell>
          <cell r="M55">
            <v>5</v>
          </cell>
        </row>
        <row r="56">
          <cell r="G56">
            <v>1</v>
          </cell>
          <cell r="J56">
            <v>1</v>
          </cell>
          <cell r="M56">
            <v>0</v>
          </cell>
        </row>
        <row r="62">
          <cell r="G62">
            <v>6.6343686052535586</v>
          </cell>
          <cell r="J62">
            <v>5.0494941106020432</v>
          </cell>
          <cell r="M62">
            <v>4.7351256331384892</v>
          </cell>
        </row>
        <row r="63">
          <cell r="G63">
            <v>15.729623126112569</v>
          </cell>
          <cell r="J63">
            <v>14.399780601791958</v>
          </cell>
          <cell r="M63">
            <v>16.104344362622932</v>
          </cell>
        </row>
        <row r="64">
          <cell r="G64">
            <v>33.324099380048814</v>
          </cell>
          <cell r="J64">
            <v>33.523785520710646</v>
          </cell>
          <cell r="M64">
            <v>39.526821130010255</v>
          </cell>
        </row>
        <row r="65">
          <cell r="G65">
            <v>49.517699129724065</v>
          </cell>
          <cell r="J65">
            <v>52.275100871224225</v>
          </cell>
          <cell r="M65">
            <v>59.874803080146521</v>
          </cell>
        </row>
        <row r="66">
          <cell r="G66">
            <v>51.616989404219375</v>
          </cell>
          <cell r="J66">
            <v>54.61254332184258</v>
          </cell>
          <cell r="M66">
            <v>55.9995054501019</v>
          </cell>
        </row>
        <row r="67">
          <cell r="G67">
            <v>37.745250215447243</v>
          </cell>
          <cell r="J67">
            <v>38.225813229772065</v>
          </cell>
          <cell r="M67">
            <v>32.335681682191485</v>
          </cell>
        </row>
        <row r="68">
          <cell r="G68">
            <v>19.360437910976849</v>
          </cell>
          <cell r="J68">
            <v>17.922483233944945</v>
          </cell>
          <cell r="M68">
            <v>11.521159032766588</v>
          </cell>
        </row>
        <row r="69">
          <cell r="G69">
            <v>6.9636817457354914</v>
          </cell>
          <cell r="J69">
            <v>5.6264331005304413</v>
          </cell>
          <cell r="M69">
            <v>2.5304653190463711</v>
          </cell>
        </row>
        <row r="70">
          <cell r="J70">
            <v>1.3645660095810999</v>
          </cell>
          <cell r="M70">
            <v>0.37209430997546655</v>
          </cell>
        </row>
        <row r="120">
          <cell r="F120" t="str">
            <v>Эмипирическая фр</v>
          </cell>
          <cell r="G120" t="str">
            <v>Норм. Фр</v>
          </cell>
        </row>
        <row r="121">
          <cell r="F121">
            <v>2.6905829596412557E-2</v>
          </cell>
          <cell r="G121">
            <v>1.4380390762293738E-2</v>
          </cell>
        </row>
        <row r="122">
          <cell r="F122">
            <v>0.10762331838565023</v>
          </cell>
          <cell r="G122">
            <v>5.6802480953266982E-2</v>
          </cell>
        </row>
        <row r="123">
          <cell r="F123">
            <v>0.24663677130044842</v>
          </cell>
          <cell r="G123">
            <v>0.1641259800750704</v>
          </cell>
        </row>
        <row r="124">
          <cell r="F124">
            <v>0.44843049327354262</v>
          </cell>
          <cell r="G124">
            <v>0.35454208199338555</v>
          </cell>
        </row>
        <row r="125">
          <cell r="F125">
            <v>0.73094170403587444</v>
          </cell>
          <cell r="G125">
            <v>0.59152444300035301</v>
          </cell>
        </row>
        <row r="126">
          <cell r="F126">
            <v>0.87892376681614348</v>
          </cell>
          <cell r="G126">
            <v>0.79842893351228572</v>
          </cell>
        </row>
        <row r="127">
          <cell r="F127">
            <v>0.93721973094170408</v>
          </cell>
          <cell r="G127">
            <v>0.92514792199941176</v>
          </cell>
        </row>
        <row r="128">
          <cell r="F128">
            <v>0.99551569506726456</v>
          </cell>
          <cell r="G128">
            <v>0.97957906544366646</v>
          </cell>
        </row>
        <row r="129">
          <cell r="F129">
            <v>1</v>
          </cell>
          <cell r="G129">
            <v>0.99597167305355505</v>
          </cell>
        </row>
        <row r="143">
          <cell r="F143" t="str">
            <v>Эмипирическая фр</v>
          </cell>
          <cell r="G143" t="str">
            <v>Норм. Фр</v>
          </cell>
        </row>
        <row r="144">
          <cell r="F144">
            <v>1.7937219730941704E-2</v>
          </cell>
          <cell r="G144">
            <v>1.4391907533140054E-2</v>
          </cell>
        </row>
        <row r="145">
          <cell r="F145">
            <v>8.0717488789237665E-2</v>
          </cell>
          <cell r="G145">
            <v>5.0582620816857528E-2</v>
          </cell>
        </row>
        <row r="146">
          <cell r="F146">
            <v>0.22421524663677131</v>
          </cell>
          <cell r="G146">
            <v>0.13741072989583977</v>
          </cell>
        </row>
        <row r="147">
          <cell r="F147">
            <v>0.46188340807174888</v>
          </cell>
          <cell r="G147">
            <v>0.29293784804592338</v>
          </cell>
        </row>
        <row r="148">
          <cell r="F148">
            <v>0.7488789237668162</v>
          </cell>
          <cell r="G148">
            <v>0.50095018320946583</v>
          </cell>
        </row>
        <row r="149">
          <cell r="F149">
            <v>0.87443946188340804</v>
          </cell>
          <cell r="G149">
            <v>0.70869827725846601</v>
          </cell>
        </row>
        <row r="150">
          <cell r="F150">
            <v>0.97309417040358748</v>
          </cell>
          <cell r="G150">
            <v>0.86363339921348037</v>
          </cell>
        </row>
        <row r="151">
          <cell r="F151">
            <v>0.99551569506726456</v>
          </cell>
          <cell r="G151">
            <v>0.94991129197472646</v>
          </cell>
        </row>
        <row r="152">
          <cell r="F152">
            <v>1</v>
          </cell>
          <cell r="G152">
            <v>0.9857812752729177</v>
          </cell>
        </row>
        <row r="166">
          <cell r="F166" t="str">
            <v>Эмипирическая фр</v>
          </cell>
          <cell r="G166" t="str">
            <v>Норм. Фр</v>
          </cell>
        </row>
        <row r="167">
          <cell r="F167">
            <v>1.7937219730941704E-2</v>
          </cell>
          <cell r="G167">
            <v>1.9107919957976709E-2</v>
          </cell>
        </row>
        <row r="168">
          <cell r="F168">
            <v>8.9686098654708515E-2</v>
          </cell>
          <cell r="G168">
            <v>6.3165408412661952E-2</v>
          </cell>
        </row>
        <row r="169">
          <cell r="F169">
            <v>0.26905829596412556</v>
          </cell>
          <cell r="G169">
            <v>0.16232862038847207</v>
          </cell>
        </row>
        <row r="170">
          <cell r="F170">
            <v>0.57847533632286996</v>
          </cell>
          <cell r="G170">
            <v>0.32955849135642745</v>
          </cell>
        </row>
        <row r="171">
          <cell r="F171">
            <v>0.79372197309417036</v>
          </cell>
          <cell r="G171">
            <v>0.54088645283469883</v>
          </cell>
        </row>
        <row r="172">
          <cell r="F172">
            <v>0.93273542600896864</v>
          </cell>
          <cell r="G172">
            <v>0.74101153856277402</v>
          </cell>
        </row>
        <row r="173">
          <cell r="F173">
            <v>0.97757847533632292</v>
          </cell>
          <cell r="G173">
            <v>0.88302924798563576</v>
          </cell>
        </row>
        <row r="174">
          <cell r="F174">
            <v>1</v>
          </cell>
          <cell r="G174">
            <v>0.95854687985739717</v>
          </cell>
        </row>
        <row r="175">
          <cell r="F175">
            <v>1</v>
          </cell>
          <cell r="G175">
            <v>0.98863273644889382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C1" t="str">
            <v>ЛД Росбанк ао</v>
          </cell>
          <cell r="D1" t="str">
            <v>ЛД МОЭСК</v>
          </cell>
        </row>
        <row r="2">
          <cell r="A2">
            <v>42016</v>
          </cell>
          <cell r="B2">
            <v>-1.7747687833339434E-2</v>
          </cell>
          <cell r="C2">
            <v>3.4289073478632165E-2</v>
          </cell>
          <cell r="D2">
            <v>-5.666003356549127E-2</v>
          </cell>
        </row>
        <row r="3">
          <cell r="A3">
            <v>42023</v>
          </cell>
          <cell r="B3">
            <v>3.8916647671368348E-2</v>
          </cell>
          <cell r="C3">
            <v>6.7189502487447882E-3</v>
          </cell>
          <cell r="D3">
            <v>-1.3544225107757149E-2</v>
          </cell>
        </row>
        <row r="4">
          <cell r="A4">
            <v>42037</v>
          </cell>
          <cell r="B4">
            <v>4.4677965334299567E-2</v>
          </cell>
          <cell r="C4">
            <v>-6.2047768868828696E-3</v>
          </cell>
          <cell r="D4">
            <v>-2.3420274208098613E-2</v>
          </cell>
        </row>
        <row r="5">
          <cell r="A5">
            <v>42058</v>
          </cell>
          <cell r="B5">
            <v>1.5399215757880917E-2</v>
          </cell>
          <cell r="C5">
            <v>-1.8237587549780901E-2</v>
          </cell>
          <cell r="D5">
            <v>3.6039936483196658E-2</v>
          </cell>
        </row>
        <row r="6">
          <cell r="A6">
            <v>42065</v>
          </cell>
          <cell r="B6">
            <v>-3.5670180131500077E-2</v>
          </cell>
          <cell r="C6">
            <v>-3.3267100982939057E-2</v>
          </cell>
          <cell r="D6">
            <v>-3.6039936483196693E-2</v>
          </cell>
        </row>
        <row r="7">
          <cell r="A7">
            <v>42093</v>
          </cell>
          <cell r="B7">
            <v>7.1176278467894954E-2</v>
          </cell>
          <cell r="C7">
            <v>-6.0913893934018172E-3</v>
          </cell>
          <cell r="D7">
            <v>-1.9802627296179754E-2</v>
          </cell>
        </row>
        <row r="8">
          <cell r="A8">
            <v>42107</v>
          </cell>
          <cell r="B8">
            <v>1.3889112160667093E-2</v>
          </cell>
          <cell r="C8">
            <v>-4.3017385083690816E-2</v>
          </cell>
          <cell r="D8">
            <v>-5.0377940299571808E-3</v>
          </cell>
        </row>
        <row r="9">
          <cell r="A9">
            <v>42114</v>
          </cell>
          <cell r="B9">
            <v>4.385188252884941E-2</v>
          </cell>
          <cell r="C9">
            <v>5.3488684950986222E-2</v>
          </cell>
          <cell r="D9">
            <v>-3.077165866675366E-2</v>
          </cell>
        </row>
        <row r="10">
          <cell r="A10">
            <v>42121</v>
          </cell>
          <cell r="B10">
            <v>1.5067432122119926E-2</v>
          </cell>
          <cell r="C10">
            <v>-2.1053409197832381E-2</v>
          </cell>
          <cell r="D10">
            <v>-4.2559614418795889E-2</v>
          </cell>
        </row>
        <row r="11">
          <cell r="A11">
            <v>42128</v>
          </cell>
          <cell r="B11">
            <v>-1.8373220256619294E-2</v>
          </cell>
          <cell r="C11">
            <v>-2.8049303809899555E-2</v>
          </cell>
          <cell r="D11">
            <v>-5.449604767564703E-3</v>
          </cell>
        </row>
        <row r="12">
          <cell r="A12">
            <v>42135</v>
          </cell>
          <cell r="B12">
            <v>-5.9780981755080667E-3</v>
          </cell>
          <cell r="C12">
            <v>1.9502243231441101E-2</v>
          </cell>
          <cell r="D12">
            <v>-1.6529301951210582E-2</v>
          </cell>
        </row>
        <row r="13">
          <cell r="A13">
            <v>42142</v>
          </cell>
          <cell r="B13">
            <v>-9.3708851733068661E-3</v>
          </cell>
          <cell r="C13">
            <v>2.1436235432513691E-3</v>
          </cell>
          <cell r="D13">
            <v>5.5401803756153509E-3</v>
          </cell>
        </row>
        <row r="14">
          <cell r="A14">
            <v>42149</v>
          </cell>
          <cell r="B14">
            <v>-1.1498266687373023E-2</v>
          </cell>
          <cell r="C14">
            <v>-2.6031838717946981E-2</v>
          </cell>
          <cell r="D14">
            <v>-1.6713480973740667E-2</v>
          </cell>
        </row>
        <row r="15">
          <cell r="A15">
            <v>42156</v>
          </cell>
          <cell r="B15">
            <v>-4.0113628690535509E-2</v>
          </cell>
          <cell r="C15">
            <v>-6.6152391187192048E-3</v>
          </cell>
          <cell r="D15">
            <v>-3.4289073478632193E-2</v>
          </cell>
        </row>
        <row r="16">
          <cell r="A16">
            <v>42163</v>
          </cell>
          <cell r="B16">
            <v>2.7104201801941275E-2</v>
          </cell>
          <cell r="C16">
            <v>4.4150182091166933E-3</v>
          </cell>
          <cell r="D16">
            <v>1.7291497110061043E-2</v>
          </cell>
        </row>
        <row r="17">
          <cell r="A17">
            <v>42170</v>
          </cell>
          <cell r="B17">
            <v>-1.3739720689678365E-2</v>
          </cell>
          <cell r="C17">
            <v>4.3956114730381293E-3</v>
          </cell>
          <cell r="D17">
            <v>2.2599831917240992E-2</v>
          </cell>
        </row>
        <row r="18">
          <cell r="A18">
            <v>42177</v>
          </cell>
          <cell r="B18">
            <v>-1.3506114141322108E-2</v>
          </cell>
          <cell r="C18">
            <v>8.7336799687546315E-3</v>
          </cell>
          <cell r="D18">
            <v>-2.2599831917240919E-2</v>
          </cell>
        </row>
        <row r="19">
          <cell r="A19">
            <v>42184</v>
          </cell>
          <cell r="B19">
            <v>9.9101020356674578E-4</v>
          </cell>
          <cell r="C19">
            <v>-2.197890671877523E-2</v>
          </cell>
          <cell r="D19">
            <v>-3.4887259000440665E-2</v>
          </cell>
        </row>
        <row r="20">
          <cell r="A20">
            <v>42191</v>
          </cell>
          <cell r="B20">
            <v>5.5034358901180185E-3</v>
          </cell>
          <cell r="C20">
            <v>-1.7937700686667207E-2</v>
          </cell>
          <cell r="D20">
            <v>-1.7910926566530219E-2</v>
          </cell>
        </row>
        <row r="21">
          <cell r="A21">
            <v>42198</v>
          </cell>
          <cell r="B21">
            <v>6.0872931244364104E-2</v>
          </cell>
          <cell r="C21">
            <v>5.0727523509658222E-2</v>
          </cell>
          <cell r="D21">
            <v>0</v>
          </cell>
        </row>
        <row r="22">
          <cell r="A22">
            <v>42205</v>
          </cell>
          <cell r="B22">
            <v>-6.9494283492555972E-2</v>
          </cell>
          <cell r="C22">
            <v>-2.8355225755125009E-2</v>
          </cell>
          <cell r="D22">
            <v>-1.212136053234485E-2</v>
          </cell>
        </row>
        <row r="23">
          <cell r="A23">
            <v>42212</v>
          </cell>
          <cell r="B23">
            <v>2.5920890820029612E-2</v>
          </cell>
          <cell r="C23">
            <v>3.6920588614048074E-2</v>
          </cell>
          <cell r="D23">
            <v>-1.8462062839735331E-2</v>
          </cell>
        </row>
        <row r="24">
          <cell r="A24">
            <v>42219</v>
          </cell>
          <cell r="B24">
            <v>2.5940021008615886E-2</v>
          </cell>
          <cell r="C24">
            <v>-2.1552558385734191E-2</v>
          </cell>
          <cell r="D24">
            <v>3.6589447432291963E-2</v>
          </cell>
        </row>
        <row r="25">
          <cell r="A25">
            <v>42226</v>
          </cell>
          <cell r="B25">
            <v>3.0949361984845243E-3</v>
          </cell>
          <cell r="C25">
            <v>2.17627942259567E-3</v>
          </cell>
          <cell r="D25">
            <v>-6.0060240602119218E-3</v>
          </cell>
        </row>
        <row r="26">
          <cell r="A26">
            <v>42233</v>
          </cell>
          <cell r="B26">
            <v>-6.3365846993133537E-2</v>
          </cell>
          <cell r="C26">
            <v>-6.5430985889359475E-3</v>
          </cell>
          <cell r="D26">
            <v>0</v>
          </cell>
        </row>
        <row r="27">
          <cell r="A27">
            <v>42247</v>
          </cell>
          <cell r="B27">
            <v>-1.1560822401075971E-2</v>
          </cell>
          <cell r="C27">
            <v>1.092907053219023E-2</v>
          </cell>
          <cell r="D27">
            <v>-3.9891329027301969E-2</v>
          </cell>
        </row>
        <row r="28">
          <cell r="A28">
            <v>42254</v>
          </cell>
          <cell r="B28">
            <v>1.8911257831171811E-3</v>
          </cell>
          <cell r="C28">
            <v>-1.3129291441792736E-2</v>
          </cell>
          <cell r="D28">
            <v>5.7971176843259146E-3</v>
          </cell>
        </row>
        <row r="29">
          <cell r="A29">
            <v>42261</v>
          </cell>
          <cell r="B29">
            <v>1.8717123952937991E-2</v>
          </cell>
          <cell r="C29">
            <v>-2.0022915875107704E-2</v>
          </cell>
          <cell r="D29">
            <v>-1.1628037995119099E-2</v>
          </cell>
        </row>
        <row r="30">
          <cell r="A30">
            <v>42268</v>
          </cell>
          <cell r="B30">
            <v>-7.0446227400083189E-3</v>
          </cell>
          <cell r="C30">
            <v>-2.2497197340154416E-3</v>
          </cell>
          <cell r="D30">
            <v>-2.9675768146116666E-2</v>
          </cell>
        </row>
        <row r="31">
          <cell r="A31">
            <v>42275</v>
          </cell>
          <cell r="B31">
            <v>-1.5729301908543918E-2</v>
          </cell>
          <cell r="C31">
            <v>6.7340321813441194E-3</v>
          </cell>
          <cell r="D31">
            <v>-1.8237587549780901E-2</v>
          </cell>
        </row>
        <row r="32">
          <cell r="A32">
            <v>42289</v>
          </cell>
          <cell r="B32">
            <v>3.1559220180518877E-2</v>
          </cell>
          <cell r="C32">
            <v>3.3522692038643644E-2</v>
          </cell>
          <cell r="D32">
            <v>0</v>
          </cell>
        </row>
        <row r="33">
          <cell r="A33">
            <v>42296</v>
          </cell>
          <cell r="B33">
            <v>2.1568696658455202E-2</v>
          </cell>
          <cell r="C33">
            <v>-8.8300794482720369E-3</v>
          </cell>
          <cell r="D33">
            <v>-6.2305497506360864E-3</v>
          </cell>
        </row>
        <row r="34">
          <cell r="A34">
            <v>42303</v>
          </cell>
          <cell r="B34">
            <v>8.8407564604479915E-4</v>
          </cell>
          <cell r="C34">
            <v>6.6298585386695818E-3</v>
          </cell>
          <cell r="D34">
            <v>3.0771658666753472E-2</v>
          </cell>
        </row>
        <row r="35">
          <cell r="A35">
            <v>42310</v>
          </cell>
          <cell r="B35">
            <v>3.8570483531325341E-2</v>
          </cell>
          <cell r="C35">
            <v>3.2505570404931308E-2</v>
          </cell>
          <cell r="D35">
            <v>0</v>
          </cell>
        </row>
        <row r="36">
          <cell r="A36">
            <v>42317</v>
          </cell>
          <cell r="B36">
            <v>-7.3604257838773418E-3</v>
          </cell>
          <cell r="C36">
            <v>3.9712637406867833E-2</v>
          </cell>
          <cell r="D36">
            <v>-4.7155137917277719E-2</v>
          </cell>
        </row>
        <row r="37">
          <cell r="A37">
            <v>42331</v>
          </cell>
          <cell r="B37">
            <v>-2.5963223762010212E-2</v>
          </cell>
          <cell r="C37">
            <v>-4.1355185681913945E-2</v>
          </cell>
          <cell r="D37">
            <v>-5.4616747317900463E-2</v>
          </cell>
        </row>
        <row r="38">
          <cell r="A38">
            <v>42338</v>
          </cell>
          <cell r="B38">
            <v>-1.4451118538174598E-2</v>
          </cell>
          <cell r="C38">
            <v>-6.6889881507965401E-3</v>
          </cell>
          <cell r="D38">
            <v>-1.7116941940697752E-2</v>
          </cell>
        </row>
        <row r="39">
          <cell r="A39">
            <v>42345</v>
          </cell>
          <cell r="B39">
            <v>-4.8717386613997875E-2</v>
          </cell>
          <cell r="C39">
            <v>3.7325957612686346E-2</v>
          </cell>
          <cell r="D39">
            <v>-3.9920212695374498E-3</v>
          </cell>
        </row>
        <row r="40">
          <cell r="A40">
            <v>42352</v>
          </cell>
          <cell r="B40">
            <v>6.7018934844012617E-3</v>
          </cell>
          <cell r="C40">
            <v>-1.7391742711869107E-2</v>
          </cell>
          <cell r="D40">
            <v>3.9920212695374567E-3</v>
          </cell>
        </row>
        <row r="41">
          <cell r="A41">
            <v>42359</v>
          </cell>
          <cell r="B41">
            <v>2.5282385840892256E-2</v>
          </cell>
          <cell r="C41">
            <v>8.7336799687546315E-3</v>
          </cell>
          <cell r="D41">
            <v>-3.9920212695374498E-3</v>
          </cell>
        </row>
        <row r="42">
          <cell r="A42">
            <v>42366</v>
          </cell>
          <cell r="B42">
            <v>-7.8973350600052743E-4</v>
          </cell>
          <cell r="C42">
            <v>-4.3573053689558126E-3</v>
          </cell>
          <cell r="D42">
            <v>0</v>
          </cell>
        </row>
        <row r="43">
          <cell r="A43">
            <v>42373</v>
          </cell>
          <cell r="B43">
            <v>-4.4528076688758376E-2</v>
          </cell>
          <cell r="C43">
            <v>6.3446221738962263E-2</v>
          </cell>
          <cell r="D43">
            <v>2.6317308317373358E-2</v>
          </cell>
        </row>
        <row r="44">
          <cell r="A44">
            <v>42387</v>
          </cell>
          <cell r="B44">
            <v>4.7332211106255691E-2</v>
          </cell>
          <cell r="C44">
            <v>-3.2647077836666143E-2</v>
          </cell>
          <cell r="D44">
            <v>2.8437935320533625E-2</v>
          </cell>
        </row>
        <row r="45">
          <cell r="A45">
            <v>42394</v>
          </cell>
          <cell r="B45">
            <v>5.3204036063464667E-2</v>
          </cell>
          <cell r="C45">
            <v>2.8355225755125005E-2</v>
          </cell>
          <cell r="D45">
            <v>3.9973404326203938E-3</v>
          </cell>
        </row>
        <row r="46">
          <cell r="A46">
            <v>42401</v>
          </cell>
          <cell r="B46">
            <v>7.2277031214532635E-3</v>
          </cell>
          <cell r="C46">
            <v>-2.1528533611010897E-3</v>
          </cell>
          <cell r="D46">
            <v>1.8445845790751432E-2</v>
          </cell>
        </row>
        <row r="47">
          <cell r="A47">
            <v>42408</v>
          </cell>
          <cell r="B47">
            <v>-2.4474015085370251E-2</v>
          </cell>
          <cell r="C47">
            <v>4.3010818993907017E-3</v>
          </cell>
          <cell r="D47">
            <v>-1.3140793561058368E-2</v>
          </cell>
        </row>
        <row r="48">
          <cell r="A48">
            <v>42415</v>
          </cell>
          <cell r="B48">
            <v>7.6492355205702245E-2</v>
          </cell>
          <cell r="C48">
            <v>2.1436235432513691E-3</v>
          </cell>
          <cell r="D48">
            <v>5.2770571008438193E-3</v>
          </cell>
        </row>
        <row r="49">
          <cell r="A49">
            <v>42422</v>
          </cell>
          <cell r="B49">
            <v>3.6911634141398281E-2</v>
          </cell>
          <cell r="C49">
            <v>-8.602203582663415E-3</v>
          </cell>
          <cell r="D49">
            <v>2.0834086902842053E-2</v>
          </cell>
        </row>
        <row r="50">
          <cell r="A50">
            <v>42429</v>
          </cell>
          <cell r="B50">
            <v>2.5555449173096548E-2</v>
          </cell>
          <cell r="C50">
            <v>3.188367840522198E-2</v>
          </cell>
          <cell r="D50">
            <v>1.2804272245987749E-2</v>
          </cell>
        </row>
        <row r="51">
          <cell r="A51">
            <v>42436</v>
          </cell>
          <cell r="B51">
            <v>2.4742280663515004E-3</v>
          </cell>
          <cell r="C51">
            <v>2.0898649194592365E-3</v>
          </cell>
          <cell r="D51">
            <v>3.0077455237277954E-2</v>
          </cell>
        </row>
        <row r="52">
          <cell r="A52">
            <v>42443</v>
          </cell>
          <cell r="B52">
            <v>2.833357449201902E-2</v>
          </cell>
          <cell r="C52">
            <v>0</v>
          </cell>
          <cell r="D52">
            <v>7.38010729762246E-3</v>
          </cell>
        </row>
        <row r="53">
          <cell r="A53">
            <v>42450</v>
          </cell>
          <cell r="B53">
            <v>-2.979904462056561E-2</v>
          </cell>
          <cell r="C53">
            <v>-8.3857933762739589E-3</v>
          </cell>
          <cell r="D53">
            <v>-4.9140148024289293E-3</v>
          </cell>
        </row>
        <row r="54">
          <cell r="A54">
            <v>42457</v>
          </cell>
          <cell r="B54">
            <v>-5.3304050482941142E-3</v>
          </cell>
          <cell r="C54">
            <v>1.6701849617931353E-2</v>
          </cell>
          <cell r="D54">
            <v>-4.9382816405825663E-3</v>
          </cell>
        </row>
        <row r="55">
          <cell r="A55">
            <v>42464</v>
          </cell>
          <cell r="B55">
            <v>3.9745115594557651E-2</v>
          </cell>
          <cell r="C55">
            <v>1.2345835822299362E-2</v>
          </cell>
          <cell r="D55">
            <v>4.9497127790251873E-2</v>
          </cell>
        </row>
        <row r="56">
          <cell r="A56">
            <v>42471</v>
          </cell>
          <cell r="B56">
            <v>5.4961725718581711E-2</v>
          </cell>
          <cell r="C56">
            <v>-2.2751756983416069E-2</v>
          </cell>
          <cell r="D56">
            <v>-3.5398267051240623E-3</v>
          </cell>
        </row>
        <row r="57">
          <cell r="A57">
            <v>42478</v>
          </cell>
          <cell r="B57">
            <v>1.6213200713722214E-2</v>
          </cell>
          <cell r="C57">
            <v>-2.5425098365810056E-2</v>
          </cell>
          <cell r="D57">
            <v>3.3704526751391253E-2</v>
          </cell>
        </row>
        <row r="58">
          <cell r="A58">
            <v>42492</v>
          </cell>
          <cell r="B58">
            <v>-2.3835028174973068E-2</v>
          </cell>
          <cell r="C58">
            <v>1.7021687569430524E-2</v>
          </cell>
          <cell r="D58">
            <v>-4.8239360308528229E-3</v>
          </cell>
        </row>
        <row r="59">
          <cell r="A59">
            <v>42499</v>
          </cell>
          <cell r="B59">
            <v>3.5579864600029155E-3</v>
          </cell>
          <cell r="C59">
            <v>-2.3480267608842472E-2</v>
          </cell>
          <cell r="D59">
            <v>-1.2652236903709001E-2</v>
          </cell>
        </row>
        <row r="60">
          <cell r="A60">
            <v>42506</v>
          </cell>
          <cell r="B60">
            <v>6.8321457675771108E-3</v>
          </cell>
          <cell r="C60">
            <v>1.2875714360045367E-2</v>
          </cell>
          <cell r="D60">
            <v>4.885207566049341E-3</v>
          </cell>
        </row>
        <row r="61">
          <cell r="A61">
            <v>42520</v>
          </cell>
          <cell r="B61">
            <v>-1.2160729944239406E-2</v>
          </cell>
          <cell r="C61">
            <v>-1.7021687569430524E-2</v>
          </cell>
          <cell r="D61">
            <v>1.6465263015515791E-2</v>
          </cell>
        </row>
        <row r="62">
          <cell r="A62">
            <v>42527</v>
          </cell>
          <cell r="B62">
            <v>1.4410449678254994E-2</v>
          </cell>
          <cell r="C62">
            <v>-2.8293508642611976E-2</v>
          </cell>
          <cell r="D62">
            <v>-8.6831225734607699E-3</v>
          </cell>
        </row>
        <row r="63">
          <cell r="A63">
            <v>42534</v>
          </cell>
          <cell r="B63">
            <v>-3.6617363238223309E-2</v>
          </cell>
          <cell r="C63">
            <v>-8.8692377407796601E-3</v>
          </cell>
          <cell r="D63">
            <v>1.2518218357403138E-2</v>
          </cell>
        </row>
        <row r="64">
          <cell r="A64">
            <v>42548</v>
          </cell>
          <cell r="B64">
            <v>3.3676364848380792E-3</v>
          </cell>
          <cell r="C64">
            <v>-3.2186686495901444E-2</v>
          </cell>
          <cell r="D64">
            <v>-5.5834874257005684E-3</v>
          </cell>
        </row>
        <row r="65">
          <cell r="A65">
            <v>42562</v>
          </cell>
          <cell r="B65">
            <v>2.7228042438734713E-2</v>
          </cell>
          <cell r="C65">
            <v>-4.2181614036294675E-2</v>
          </cell>
          <cell r="D65">
            <v>1.357486909106885E-2</v>
          </cell>
        </row>
        <row r="66">
          <cell r="A66">
            <v>42569</v>
          </cell>
          <cell r="B66">
            <v>-2.319513942233386E-3</v>
          </cell>
          <cell r="C66">
            <v>1.3513719166722855E-2</v>
          </cell>
          <cell r="D66">
            <v>3.315220731690055E-2</v>
          </cell>
        </row>
        <row r="67">
          <cell r="A67">
            <v>42576</v>
          </cell>
          <cell r="B67">
            <v>9.7491293923416336E-3</v>
          </cell>
          <cell r="C67">
            <v>-1.1248712535870653E-2</v>
          </cell>
          <cell r="D67">
            <v>2.3631604533277038E-2</v>
          </cell>
        </row>
        <row r="68">
          <cell r="A68">
            <v>42583</v>
          </cell>
          <cell r="B68">
            <v>-3.3112613036560315E-3</v>
          </cell>
          <cell r="C68">
            <v>3.7740327982846898E-2</v>
          </cell>
          <cell r="D68">
            <v>-8.528836347520323E-3</v>
          </cell>
        </row>
        <row r="69">
          <cell r="A69">
            <v>42590</v>
          </cell>
          <cell r="B69">
            <v>5.4648874052540741E-3</v>
          </cell>
          <cell r="C69">
            <v>2.1552558385734281E-2</v>
          </cell>
          <cell r="D69">
            <v>1.6985546365743807E-2</v>
          </cell>
        </row>
        <row r="70">
          <cell r="A70">
            <v>42597</v>
          </cell>
          <cell r="B70">
            <v>-2.6522898948902019E-2</v>
          </cell>
          <cell r="C70">
            <v>0</v>
          </cell>
          <cell r="D70">
            <v>-1.8056783747242615E-2</v>
          </cell>
        </row>
        <row r="71">
          <cell r="A71">
            <v>42604</v>
          </cell>
          <cell r="B71">
            <v>6.7273180607424835E-2</v>
          </cell>
          <cell r="C71">
            <v>-4.2735107773819378E-3</v>
          </cell>
          <cell r="D71">
            <v>2.9569208122948661E-2</v>
          </cell>
        </row>
        <row r="72">
          <cell r="A72">
            <v>42611</v>
          </cell>
          <cell r="B72">
            <v>1.1159531140159709E-2</v>
          </cell>
          <cell r="C72">
            <v>3.9879366231596325E-2</v>
          </cell>
          <cell r="D72">
            <v>-2.9569208122948609E-2</v>
          </cell>
        </row>
        <row r="73">
          <cell r="A73">
            <v>42618</v>
          </cell>
          <cell r="B73">
            <v>3.1629546336090913E-2</v>
          </cell>
          <cell r="C73">
            <v>3.6367644170874791E-2</v>
          </cell>
          <cell r="D73">
            <v>2.8528083614538031E-2</v>
          </cell>
        </row>
        <row r="74">
          <cell r="A74">
            <v>42632</v>
          </cell>
          <cell r="B74">
            <v>3.0153038170687457E-2</v>
          </cell>
          <cell r="C74">
            <v>-2.0811662038246232E-3</v>
          </cell>
          <cell r="D74">
            <v>-6.5185979884695613E-2</v>
          </cell>
        </row>
        <row r="75">
          <cell r="A75">
            <v>42639</v>
          </cell>
          <cell r="B75">
            <v>-4.1509799760933996E-2</v>
          </cell>
          <cell r="C75">
            <v>3.4803922194692097E-2</v>
          </cell>
          <cell r="D75">
            <v>3.1039859375910123E-3</v>
          </cell>
        </row>
        <row r="76">
          <cell r="A76">
            <v>42646</v>
          </cell>
          <cell r="B76">
            <v>2.3123990086664367E-2</v>
          </cell>
          <cell r="C76">
            <v>6.0180723255629448E-3</v>
          </cell>
          <cell r="D76">
            <v>-2.7226812700214039E-2</v>
          </cell>
        </row>
        <row r="77">
          <cell r="A77">
            <v>42653</v>
          </cell>
          <cell r="B77">
            <v>-1.3605652055778709E-2</v>
          </cell>
          <cell r="C77">
            <v>-2.4292692569044587E-2</v>
          </cell>
          <cell r="D77">
            <v>-1.0672459890771759E-2</v>
          </cell>
        </row>
        <row r="78">
          <cell r="A78">
            <v>42660</v>
          </cell>
          <cell r="B78">
            <v>1.1451929322611933E-2</v>
          </cell>
          <cell r="C78">
            <v>6.351340572232593E-2</v>
          </cell>
          <cell r="D78">
            <v>-4.4988387214781933E-2</v>
          </cell>
        </row>
        <row r="79">
          <cell r="A79">
            <v>42667</v>
          </cell>
          <cell r="B79">
            <v>5.2415952276730973E-3</v>
          </cell>
          <cell r="C79">
            <v>9.5694510161506725E-3</v>
          </cell>
          <cell r="D79">
            <v>1.1217051092001736E-3</v>
          </cell>
        </row>
        <row r="80">
          <cell r="A80">
            <v>42674</v>
          </cell>
          <cell r="B80">
            <v>-4.4192839233540823E-2</v>
          </cell>
          <cell r="C80">
            <v>2.6317308317373358E-2</v>
          </cell>
          <cell r="D80">
            <v>-4.4943895878393264E-3</v>
          </cell>
        </row>
        <row r="81">
          <cell r="A81">
            <v>42681</v>
          </cell>
          <cell r="B81">
            <v>5.9556780835624393E-2</v>
          </cell>
          <cell r="C81">
            <v>-1.8570107472127711E-3</v>
          </cell>
          <cell r="D81">
            <v>1.5642777070453542E-2</v>
          </cell>
        </row>
        <row r="82">
          <cell r="A82">
            <v>42688</v>
          </cell>
          <cell r="B82">
            <v>-9.6830574853678138E-3</v>
          </cell>
          <cell r="C82">
            <v>5.9530649494225936E-2</v>
          </cell>
          <cell r="D82">
            <v>-2.8107527690440611E-2</v>
          </cell>
        </row>
        <row r="83">
          <cell r="A83">
            <v>42695</v>
          </cell>
          <cell r="B83">
            <v>6.6452715887930142E-2</v>
          </cell>
          <cell r="C83">
            <v>-8.795131452827289E-3</v>
          </cell>
          <cell r="D83">
            <v>-5.7175684632034081E-3</v>
          </cell>
        </row>
        <row r="84">
          <cell r="A84">
            <v>42702</v>
          </cell>
          <cell r="B84">
            <v>-6.0045214181915982E-3</v>
          </cell>
          <cell r="C84">
            <v>-2.6859269050268413E-2</v>
          </cell>
          <cell r="D84">
            <v>2.0432038817205934E-2</v>
          </cell>
        </row>
        <row r="85">
          <cell r="A85">
            <v>42730</v>
          </cell>
          <cell r="B85">
            <v>1.2195273093818206E-2</v>
          </cell>
          <cell r="C85">
            <v>3.2894766503987053E-3</v>
          </cell>
          <cell r="D85">
            <v>-3.3351893061383505E-3</v>
          </cell>
        </row>
        <row r="86">
          <cell r="A86">
            <v>42744</v>
          </cell>
          <cell r="B86">
            <v>-3.4509816210688313E-2</v>
          </cell>
          <cell r="C86">
            <v>5.6338177182560642E-3</v>
          </cell>
          <cell r="D86">
            <v>-6.4377904748485299E-3</v>
          </cell>
        </row>
        <row r="87">
          <cell r="A87">
            <v>42751</v>
          </cell>
          <cell r="B87">
            <v>1.5584418424825499E-2</v>
          </cell>
          <cell r="C87">
            <v>-5.930877444029415E-2</v>
          </cell>
          <cell r="D87">
            <v>2.4456295977526715E-2</v>
          </cell>
        </row>
        <row r="88">
          <cell r="A88">
            <v>42758</v>
          </cell>
          <cell r="B88">
            <v>6.6015130574268388E-2</v>
          </cell>
          <cell r="C88">
            <v>1.1851990587014548E-2</v>
          </cell>
          <cell r="D88">
            <v>6.5063593347061868E-2</v>
          </cell>
        </row>
        <row r="89">
          <cell r="A89">
            <v>42765</v>
          </cell>
          <cell r="B89">
            <v>-2.9033565733355533E-2</v>
          </cell>
          <cell r="C89">
            <v>2.1850832948108297E-2</v>
          </cell>
          <cell r="D89">
            <v>4.2395558967685765E-2</v>
          </cell>
        </row>
        <row r="90">
          <cell r="A90">
            <v>42772</v>
          </cell>
          <cell r="B90">
            <v>-4.8934018014174151E-2</v>
          </cell>
          <cell r="C90">
            <v>-2.3324672566409004E-2</v>
          </cell>
          <cell r="D90">
            <v>-3.5529421154486512E-2</v>
          </cell>
        </row>
        <row r="91">
          <cell r="A91">
            <v>42779</v>
          </cell>
          <cell r="B91">
            <v>-6.0424786265687625E-5</v>
          </cell>
          <cell r="C91">
            <v>-6.8676865796219372E-2</v>
          </cell>
          <cell r="D91">
            <v>-1.2789156116321223E-2</v>
          </cell>
        </row>
        <row r="92">
          <cell r="A92">
            <v>42786</v>
          </cell>
          <cell r="B92">
            <v>1.2084592159701689E-4</v>
          </cell>
          <cell r="C92">
            <v>2.6501940745506627E-2</v>
          </cell>
          <cell r="D92">
            <v>-6.9548218733697219E-3</v>
          </cell>
        </row>
        <row r="93">
          <cell r="A93">
            <v>42793</v>
          </cell>
          <cell r="B93">
            <v>-6.7291333303695113E-3</v>
          </cell>
          <cell r="C93">
            <v>-4.4032270150503282E-2</v>
          </cell>
          <cell r="D93">
            <v>-3.4486176071169203E-2</v>
          </cell>
        </row>
        <row r="94">
          <cell r="A94">
            <v>42800</v>
          </cell>
          <cell r="B94">
            <v>-4.2877024356391881E-2</v>
          </cell>
          <cell r="C94">
            <v>2.6964361638355201E-2</v>
          </cell>
          <cell r="D94">
            <v>1.1287959773851355E-2</v>
          </cell>
        </row>
        <row r="95">
          <cell r="A95">
            <v>42814</v>
          </cell>
          <cell r="B95">
            <v>2.0696535100776455E-2</v>
          </cell>
          <cell r="C95">
            <v>-7.6628727455691371E-3</v>
          </cell>
          <cell r="D95">
            <v>-4.0821994520255166E-2</v>
          </cell>
        </row>
        <row r="96">
          <cell r="A96">
            <v>42821</v>
          </cell>
          <cell r="B96">
            <v>-2.9109110030049078E-2</v>
          </cell>
          <cell r="C96">
            <v>-3.2841106189242332E-2</v>
          </cell>
          <cell r="D96">
            <v>-1.0972678669475556E-2</v>
          </cell>
        </row>
        <row r="97">
          <cell r="A97">
            <v>42828</v>
          </cell>
          <cell r="B97">
            <v>1.0520187908801302E-2</v>
          </cell>
          <cell r="C97">
            <v>-3.3956374734273591E-2</v>
          </cell>
          <cell r="D97">
            <v>-2.7454698464409826E-2</v>
          </cell>
        </row>
        <row r="98">
          <cell r="A98">
            <v>42842</v>
          </cell>
          <cell r="B98">
            <v>6.7052278058137904E-2</v>
          </cell>
          <cell r="C98">
            <v>-4.8790164169431945E-2</v>
          </cell>
          <cell r="D98">
            <v>1.0542963549059923E-3</v>
          </cell>
        </row>
        <row r="99">
          <cell r="A99">
            <v>42849</v>
          </cell>
          <cell r="B99">
            <v>3.4548834675782604E-2</v>
          </cell>
          <cell r="C99">
            <v>-1.914766941413408E-2</v>
          </cell>
          <cell r="D99">
            <v>5.6338501641746599E-2</v>
          </cell>
        </row>
        <row r="100">
          <cell r="A100">
            <v>42856</v>
          </cell>
          <cell r="B100">
            <v>3.6253816143170577E-3</v>
          </cell>
          <cell r="C100">
            <v>-1.5943650397136001E-2</v>
          </cell>
          <cell r="D100">
            <v>-1.9105659079585606E-2</v>
          </cell>
        </row>
        <row r="101">
          <cell r="A101">
            <v>42863</v>
          </cell>
          <cell r="B101">
            <v>1.139442612796833E-2</v>
          </cell>
          <cell r="C101">
            <v>-4.3802622658392888E-2</v>
          </cell>
          <cell r="D101">
            <v>-2.0325210249223578E-3</v>
          </cell>
        </row>
        <row r="102">
          <cell r="A102">
            <v>42877</v>
          </cell>
          <cell r="B102">
            <v>-4.9589915400578138E-2</v>
          </cell>
          <cell r="C102">
            <v>-2.8710105882431367E-2</v>
          </cell>
          <cell r="D102">
            <v>-3.3901551675681339E-2</v>
          </cell>
        </row>
        <row r="103">
          <cell r="A103">
            <v>42884</v>
          </cell>
          <cell r="B103">
            <v>-2.2402144995791396E-2</v>
          </cell>
          <cell r="C103">
            <v>0</v>
          </cell>
          <cell r="D103">
            <v>3.4423441909726986E-3</v>
          </cell>
        </row>
        <row r="104">
          <cell r="A104">
            <v>42891</v>
          </cell>
          <cell r="B104">
            <v>-4.5635542323461932E-2</v>
          </cell>
          <cell r="C104">
            <v>3.8099846232270383E-2</v>
          </cell>
          <cell r="D104">
            <v>2.2883305180122159E-3</v>
          </cell>
        </row>
        <row r="105">
          <cell r="A105">
            <v>42898</v>
          </cell>
          <cell r="B105">
            <v>-5.8283562197908506E-2</v>
          </cell>
          <cell r="C105">
            <v>-5.770831762064673E-2</v>
          </cell>
          <cell r="D105">
            <v>-6.3700776905186218E-2</v>
          </cell>
        </row>
        <row r="106">
          <cell r="A106">
            <v>42905</v>
          </cell>
          <cell r="B106">
            <v>1.7289479779171415E-2</v>
          </cell>
          <cell r="C106">
            <v>3.8839833316263957E-2</v>
          </cell>
          <cell r="D106">
            <v>-1.472419239393645E-2</v>
          </cell>
        </row>
        <row r="107">
          <cell r="A107">
            <v>42912</v>
          </cell>
          <cell r="B107">
            <v>1.028694907975825E-2</v>
          </cell>
          <cell r="C107">
            <v>-1.7291497110060994E-2</v>
          </cell>
          <cell r="D107">
            <v>-2.2500949290837791E-2</v>
          </cell>
        </row>
        <row r="108">
          <cell r="A108">
            <v>42919</v>
          </cell>
          <cell r="B108">
            <v>4.4138146711845593E-2</v>
          </cell>
          <cell r="C108">
            <v>3.9891329027302025E-2</v>
          </cell>
          <cell r="D108">
            <v>3.4786116085415389E-2</v>
          </cell>
        </row>
        <row r="109">
          <cell r="A109">
            <v>42926</v>
          </cell>
          <cell r="B109">
            <v>5.8953157038768307E-2</v>
          </cell>
          <cell r="C109">
            <v>-3.9891329027301969E-2</v>
          </cell>
          <cell r="D109">
            <v>3.125254350410453E-2</v>
          </cell>
        </row>
        <row r="110">
          <cell r="A110">
            <v>42933</v>
          </cell>
          <cell r="B110">
            <v>4.3276729057820278E-3</v>
          </cell>
          <cell r="C110">
            <v>5.7971176843259146E-3</v>
          </cell>
          <cell r="D110">
            <v>-3.5566131148471155E-3</v>
          </cell>
        </row>
        <row r="111">
          <cell r="A111">
            <v>42940</v>
          </cell>
          <cell r="B111">
            <v>2.0153353847960583E-2</v>
          </cell>
          <cell r="C111">
            <v>-1.553429296218412E-2</v>
          </cell>
          <cell r="D111">
            <v>2.8104894320108521E-2</v>
          </cell>
        </row>
        <row r="112">
          <cell r="A112">
            <v>42947</v>
          </cell>
          <cell r="B112">
            <v>2.5842156583848929E-2</v>
          </cell>
          <cell r="C112">
            <v>4.4026248756490458E-2</v>
          </cell>
          <cell r="D112">
            <v>-1.5125361070756104E-2</v>
          </cell>
        </row>
        <row r="113">
          <cell r="A113">
            <v>42954</v>
          </cell>
          <cell r="B113">
            <v>1.3576193070049527E-2</v>
          </cell>
          <cell r="C113">
            <v>-3.7523496185503527E-3</v>
          </cell>
          <cell r="D113">
            <v>-7.0588528396246884E-3</v>
          </cell>
        </row>
        <row r="114">
          <cell r="A114">
            <v>42982</v>
          </cell>
          <cell r="B114">
            <v>1.2068878733676451E-2</v>
          </cell>
          <cell r="C114">
            <v>-1.5398080111121606E-2</v>
          </cell>
          <cell r="D114">
            <v>-2.2446698538238618E-3</v>
          </cell>
        </row>
        <row r="115">
          <cell r="A115">
            <v>42989</v>
          </cell>
          <cell r="B115">
            <v>1.5268287210081411E-2</v>
          </cell>
          <cell r="C115">
            <v>-1.7256259674698364E-3</v>
          </cell>
          <cell r="D115">
            <v>-1.3574869091068874E-2</v>
          </cell>
        </row>
        <row r="116">
          <cell r="A116">
            <v>42996</v>
          </cell>
          <cell r="B116">
            <v>-6.3779116012377228E-3</v>
          </cell>
          <cell r="C116">
            <v>-3.5153004417896136E-2</v>
          </cell>
          <cell r="D116">
            <v>1.2450641878787961E-2</v>
          </cell>
        </row>
        <row r="117">
          <cell r="A117">
            <v>43003</v>
          </cell>
          <cell r="B117">
            <v>2.5167170139379347E-2</v>
          </cell>
          <cell r="C117">
            <v>3.6878630385365992E-2</v>
          </cell>
          <cell r="D117">
            <v>-7.9051795071132611E-3</v>
          </cell>
        </row>
        <row r="118">
          <cell r="A118">
            <v>43010</v>
          </cell>
          <cell r="B118">
            <v>9.469914751070254E-3</v>
          </cell>
          <cell r="C118">
            <v>-4.4059989794030543E-2</v>
          </cell>
          <cell r="D118">
            <v>9.0294067193941573E-3</v>
          </cell>
        </row>
        <row r="119">
          <cell r="A119">
            <v>43017</v>
          </cell>
          <cell r="B119">
            <v>1.1878083540431576E-2</v>
          </cell>
          <cell r="C119">
            <v>2.3153304974716821E-2</v>
          </cell>
          <cell r="D119">
            <v>-7.8962621222255051E-3</v>
          </cell>
        </row>
        <row r="120">
          <cell r="A120">
            <v>43024</v>
          </cell>
          <cell r="B120">
            <v>-1.8025908550513114E-2</v>
          </cell>
          <cell r="C120">
            <v>-1.5971945566052113E-2</v>
          </cell>
          <cell r="D120">
            <v>-3.456565311228095E-2</v>
          </cell>
        </row>
        <row r="121">
          <cell r="A121">
            <v>43031</v>
          </cell>
          <cell r="B121">
            <v>1.5834992330076268E-2</v>
          </cell>
          <cell r="C121">
            <v>3.5153004417896094E-2</v>
          </cell>
          <cell r="D121">
            <v>-9.4229201345052607E-3</v>
          </cell>
        </row>
        <row r="122">
          <cell r="A122">
            <v>43038</v>
          </cell>
          <cell r="B122">
            <v>-1.1543029281674812E-2</v>
          </cell>
          <cell r="C122">
            <v>5.1679701584425976E-3</v>
          </cell>
          <cell r="D122">
            <v>-1.0708014272472212E-2</v>
          </cell>
        </row>
        <row r="123">
          <cell r="A123">
            <v>43059</v>
          </cell>
          <cell r="B123">
            <v>1.0360502681430503E-2</v>
          </cell>
          <cell r="C123">
            <v>-1.668249995993602E-2</v>
          </cell>
          <cell r="D123">
            <v>1.0644689511414007E-2</v>
          </cell>
        </row>
        <row r="124">
          <cell r="A124">
            <v>43066</v>
          </cell>
          <cell r="B124">
            <v>-2.8923039469250476E-2</v>
          </cell>
          <cell r="C124">
            <v>-7.5047256540676927E-3</v>
          </cell>
          <cell r="D124">
            <v>-1.6607736399660525E-2</v>
          </cell>
        </row>
        <row r="125">
          <cell r="A125">
            <v>43073</v>
          </cell>
          <cell r="B125">
            <v>-2.7577494364552E-3</v>
          </cell>
          <cell r="C125">
            <v>-7.5614727005764749E-3</v>
          </cell>
          <cell r="D125">
            <v>-2.4214258120594627E-2</v>
          </cell>
        </row>
        <row r="126">
          <cell r="A126">
            <v>43080</v>
          </cell>
          <cell r="B126">
            <v>2.5212546434708723E-2</v>
          </cell>
          <cell r="C126">
            <v>3.7248253880618781E-2</v>
          </cell>
          <cell r="D126">
            <v>3.8466280827796143E-2</v>
          </cell>
        </row>
        <row r="127">
          <cell r="A127">
            <v>43087</v>
          </cell>
          <cell r="B127">
            <v>-2.272571405413918E-2</v>
          </cell>
          <cell r="C127">
            <v>2.527210310071511E-2</v>
          </cell>
          <cell r="D127">
            <v>3.1343250565711335E-2</v>
          </cell>
        </row>
        <row r="128">
          <cell r="A128">
            <v>43094</v>
          </cell>
          <cell r="B128">
            <v>1.6837223836230465E-2</v>
          </cell>
          <cell r="C128">
            <v>-2.7101929777791269E-2</v>
          </cell>
          <cell r="D128">
            <v>2.7059148114005775E-2</v>
          </cell>
        </row>
        <row r="129">
          <cell r="A129">
            <v>43101</v>
          </cell>
          <cell r="B129">
            <v>5.7799613398280346E-2</v>
          </cell>
          <cell r="C129">
            <v>-1.8331810816609605E-3</v>
          </cell>
          <cell r="D129">
            <v>-3.3426214966898373E-3</v>
          </cell>
        </row>
        <row r="130">
          <cell r="A130">
            <v>43108</v>
          </cell>
          <cell r="B130">
            <v>-3.5688082383160094E-3</v>
          </cell>
          <cell r="C130">
            <v>4.4850566165351713E-2</v>
          </cell>
          <cell r="D130">
            <v>-1.6882787038750929E-2</v>
          </cell>
        </row>
        <row r="131">
          <cell r="A131">
            <v>43115</v>
          </cell>
          <cell r="B131">
            <v>1.9575802125861606E-2</v>
          </cell>
          <cell r="C131">
            <v>4.2925044717033844E-2</v>
          </cell>
          <cell r="D131">
            <v>-2.5288703951924195E-2</v>
          </cell>
        </row>
        <row r="132">
          <cell r="A132">
            <v>43122</v>
          </cell>
          <cell r="B132">
            <v>1.8592833076615925E-2</v>
          </cell>
          <cell r="C132">
            <v>8.3682496705165792E-3</v>
          </cell>
          <cell r="D132">
            <v>-1.1648224962930943E-3</v>
          </cell>
        </row>
        <row r="133">
          <cell r="A133">
            <v>43129</v>
          </cell>
          <cell r="B133">
            <v>4.0932109914822455E-2</v>
          </cell>
          <cell r="C133">
            <v>-5.1293294387550578E-2</v>
          </cell>
          <cell r="D133">
            <v>-2.1202207650603051E-2</v>
          </cell>
        </row>
        <row r="134">
          <cell r="A134">
            <v>43136</v>
          </cell>
          <cell r="B134">
            <v>-2.8419625452167779E-2</v>
          </cell>
          <cell r="C134">
            <v>-7.0422826254129232E-3</v>
          </cell>
          <cell r="D134">
            <v>-2.6539555234612263E-2</v>
          </cell>
        </row>
        <row r="135">
          <cell r="A135">
            <v>43143</v>
          </cell>
          <cell r="B135">
            <v>6.5310383424709101E-2</v>
          </cell>
          <cell r="C135">
            <v>-7.0922283094917984E-3</v>
          </cell>
          <cell r="D135">
            <v>-9.8280889362624274E-3</v>
          </cell>
        </row>
        <row r="136">
          <cell r="A136">
            <v>43150</v>
          </cell>
          <cell r="B136">
            <v>3.8573691985798665E-2</v>
          </cell>
          <cell r="C136">
            <v>2.6340416614408564E-2</v>
          </cell>
          <cell r="D136">
            <v>-2.4721891453890368E-3</v>
          </cell>
        </row>
        <row r="137">
          <cell r="A137">
            <v>43157</v>
          </cell>
          <cell r="B137">
            <v>-1.6313101316179971E-2</v>
          </cell>
          <cell r="C137">
            <v>-1.7346058122083075E-3</v>
          </cell>
          <cell r="D137">
            <v>-4.9627893421290139E-3</v>
          </cell>
        </row>
        <row r="138">
          <cell r="A138">
            <v>43164</v>
          </cell>
          <cell r="B138">
            <v>5.8436981489109214E-3</v>
          </cell>
          <cell r="C138">
            <v>5.19481687710393E-3</v>
          </cell>
          <cell r="D138">
            <v>-4.9875415110390512E-3</v>
          </cell>
        </row>
        <row r="139">
          <cell r="A139">
            <v>43171</v>
          </cell>
          <cell r="B139">
            <v>-6.9552282948659575E-2</v>
          </cell>
          <cell r="C139">
            <v>-1.5666116744399352E-2</v>
          </cell>
          <cell r="D139">
            <v>3.742986278834297E-3</v>
          </cell>
        </row>
        <row r="140">
          <cell r="A140">
            <v>43178</v>
          </cell>
          <cell r="B140">
            <v>2.2581293375885568E-2</v>
          </cell>
          <cell r="C140">
            <v>1.5666116744399456E-2</v>
          </cell>
          <cell r="D140">
            <v>-2.9060794263124256E-2</v>
          </cell>
        </row>
        <row r="141">
          <cell r="A141">
            <v>43185</v>
          </cell>
          <cell r="B141">
            <v>-3.2704584725580833E-2</v>
          </cell>
          <cell r="C141">
            <v>1.7256259674698574E-3</v>
          </cell>
          <cell r="D141">
            <v>-1.2903404835907954E-2</v>
          </cell>
        </row>
        <row r="142">
          <cell r="A142">
            <v>43192</v>
          </cell>
          <cell r="B142">
            <v>1.2501877408061296E-2</v>
          </cell>
          <cell r="C142">
            <v>1.878791386563327E-2</v>
          </cell>
          <cell r="D142">
            <v>-1.4388737452099669E-2</v>
          </cell>
        </row>
        <row r="143">
          <cell r="A143">
            <v>43206</v>
          </cell>
          <cell r="B143">
            <v>5.0765553789119282E-2</v>
          </cell>
          <cell r="C143">
            <v>8.6580627431145311E-3</v>
          </cell>
          <cell r="D143">
            <v>6.9979291876446368E-3</v>
          </cell>
        </row>
        <row r="144">
          <cell r="A144">
            <v>43213</v>
          </cell>
          <cell r="B144">
            <v>4.2900071563173089E-2</v>
          </cell>
          <cell r="C144">
            <v>6.8728792877620504E-3</v>
          </cell>
          <cell r="D144">
            <v>2.4794658613216274E-2</v>
          </cell>
        </row>
        <row r="145">
          <cell r="A145">
            <v>43220</v>
          </cell>
          <cell r="B145">
            <v>1.6543886758217469E-2</v>
          </cell>
          <cell r="C145">
            <v>1.0221554071538009E-2</v>
          </cell>
          <cell r="D145">
            <v>1.2170535620255114E-2</v>
          </cell>
        </row>
        <row r="146">
          <cell r="A146">
            <v>43227</v>
          </cell>
          <cell r="B146">
            <v>3.088965519195918E-2</v>
          </cell>
          <cell r="C146">
            <v>0</v>
          </cell>
          <cell r="D146">
            <v>2.6845653706689828E-3</v>
          </cell>
        </row>
        <row r="147">
          <cell r="A147">
            <v>43234</v>
          </cell>
          <cell r="B147">
            <v>-5.9066782764183041E-2</v>
          </cell>
          <cell r="C147">
            <v>1.3468217050866611E-2</v>
          </cell>
          <cell r="D147">
            <v>-1.4855100990924184E-2</v>
          </cell>
        </row>
        <row r="148">
          <cell r="A148">
            <v>43241</v>
          </cell>
          <cell r="B148">
            <v>-9.9503308531679793E-3</v>
          </cell>
          <cell r="C148">
            <v>1.6708441648177223E-3</v>
          </cell>
          <cell r="D148">
            <v>-1.6461277054071962E-2</v>
          </cell>
        </row>
        <row r="149">
          <cell r="A149">
            <v>43248</v>
          </cell>
          <cell r="B149">
            <v>0</v>
          </cell>
          <cell r="C149">
            <v>-4.4375881400709832E-2</v>
          </cell>
          <cell r="D149">
            <v>-4.158010148663677E-3</v>
          </cell>
        </row>
        <row r="150">
          <cell r="A150">
            <v>43255</v>
          </cell>
          <cell r="B150">
            <v>-3.4215080444514039E-2</v>
          </cell>
          <cell r="C150">
            <v>3.0930300691358773E-2</v>
          </cell>
          <cell r="D150">
            <v>2.7739268827252244E-3</v>
          </cell>
        </row>
        <row r="151">
          <cell r="A151">
            <v>43262</v>
          </cell>
          <cell r="B151">
            <v>-1.5357207685957053E-2</v>
          </cell>
          <cell r="C151">
            <v>5.0633019565466345E-3</v>
          </cell>
          <cell r="D151">
            <v>-3.0944803849421599E-2</v>
          </cell>
        </row>
        <row r="152">
          <cell r="A152">
            <v>43269</v>
          </cell>
          <cell r="B152">
            <v>2.3928086559248857E-2</v>
          </cell>
          <cell r="C152">
            <v>-2.3851215822179909E-2</v>
          </cell>
          <cell r="D152">
            <v>-2.4585475472614454E-2</v>
          </cell>
        </row>
        <row r="153">
          <cell r="A153">
            <v>43276</v>
          </cell>
          <cell r="B153">
            <v>1.6511718007949636E-2</v>
          </cell>
          <cell r="C153">
            <v>-2.6202372394024072E-2</v>
          </cell>
          <cell r="D153">
            <v>1.309109604687942E-2</v>
          </cell>
        </row>
        <row r="154">
          <cell r="A154">
            <v>43283</v>
          </cell>
          <cell r="B154">
            <v>3.9176604911649274E-2</v>
          </cell>
          <cell r="C154">
            <v>-8.8889474172460393E-3</v>
          </cell>
          <cell r="D154">
            <v>2.8860048891348514E-3</v>
          </cell>
        </row>
        <row r="155">
          <cell r="A155">
            <v>43290</v>
          </cell>
          <cell r="B155">
            <v>1.3755254551498786E-2</v>
          </cell>
          <cell r="C155">
            <v>0</v>
          </cell>
          <cell r="D155">
            <v>-8.6831225734608809E-3</v>
          </cell>
        </row>
        <row r="156">
          <cell r="A156">
            <v>43304</v>
          </cell>
          <cell r="B156">
            <v>2.2070395399242521E-2</v>
          </cell>
          <cell r="C156">
            <v>1.7699577099400857E-2</v>
          </cell>
          <cell r="D156">
            <v>3.1880731851290346E-2</v>
          </cell>
        </row>
        <row r="157">
          <cell r="A157">
            <v>43311</v>
          </cell>
          <cell r="B157">
            <v>-3.2548907214881823E-2</v>
          </cell>
          <cell r="C157">
            <v>-1.7699577099400975E-2</v>
          </cell>
          <cell r="D157">
            <v>-2.0676132838427303E-2</v>
          </cell>
        </row>
        <row r="158">
          <cell r="A158">
            <v>43325</v>
          </cell>
          <cell r="B158">
            <v>1.8100041643617937E-2</v>
          </cell>
          <cell r="C158">
            <v>-3.2670782289548707E-2</v>
          </cell>
          <cell r="D158">
            <v>-1.413427797146964E-3</v>
          </cell>
        </row>
        <row r="159">
          <cell r="A159">
            <v>43332</v>
          </cell>
          <cell r="B159">
            <v>-4.9531668242757024E-2</v>
          </cell>
          <cell r="C159">
            <v>-1.8622512098001798E-2</v>
          </cell>
          <cell r="D159">
            <v>-2.0000666706669543E-2</v>
          </cell>
        </row>
        <row r="160">
          <cell r="A160">
            <v>43339</v>
          </cell>
          <cell r="B160">
            <v>8.8855133572084532E-3</v>
          </cell>
          <cell r="C160">
            <v>2.9631797606371149E-2</v>
          </cell>
          <cell r="D160">
            <v>1.0050335853501506E-2</v>
          </cell>
        </row>
        <row r="161">
          <cell r="A161">
            <v>43346</v>
          </cell>
          <cell r="B161">
            <v>-3.9792305052238935E-2</v>
          </cell>
          <cell r="C161">
            <v>-1.8416726786231151E-2</v>
          </cell>
          <cell r="D161">
            <v>-1.7291497110060994E-2</v>
          </cell>
        </row>
        <row r="162">
          <cell r="A162">
            <v>43353</v>
          </cell>
          <cell r="B162">
            <v>7.5997063116447952E-2</v>
          </cell>
          <cell r="C162">
            <v>-3.4029748586311373E-2</v>
          </cell>
          <cell r="D162">
            <v>7.2411612565594736E-3</v>
          </cell>
        </row>
        <row r="163">
          <cell r="A163">
            <v>43367</v>
          </cell>
          <cell r="B163">
            <v>4.9813705712219172E-2</v>
          </cell>
          <cell r="C163">
            <v>-3.0459207484708459E-2</v>
          </cell>
          <cell r="D163">
            <v>8.5960414697980377E-3</v>
          </cell>
        </row>
        <row r="164">
          <cell r="A164">
            <v>43381</v>
          </cell>
          <cell r="B164">
            <v>2.4536252649469736E-2</v>
          </cell>
          <cell r="C164">
            <v>-3.0459207484708459E-2</v>
          </cell>
          <cell r="D164">
            <v>-2.1506205220963619E-2</v>
          </cell>
        </row>
        <row r="165">
          <cell r="A165">
            <v>43388</v>
          </cell>
          <cell r="B165">
            <v>-4.2865606771374618E-2</v>
          </cell>
          <cell r="C165">
            <v>3.0459207484708439E-2</v>
          </cell>
          <cell r="D165">
            <v>8.6580627431145311E-3</v>
          </cell>
        </row>
        <row r="166">
          <cell r="A166">
            <v>43395</v>
          </cell>
          <cell r="B166">
            <v>-1.5351178655761022E-2</v>
          </cell>
          <cell r="C166">
            <v>2.6317308317373358E-2</v>
          </cell>
          <cell r="D166">
            <v>-1.885480076362946E-2</v>
          </cell>
        </row>
        <row r="167">
          <cell r="A167">
            <v>43402</v>
          </cell>
          <cell r="B167">
            <v>6.2118468098199445E-2</v>
          </cell>
          <cell r="C167">
            <v>3.2414939241710229E-3</v>
          </cell>
          <cell r="D167">
            <v>2.2440319126226484E-2</v>
          </cell>
        </row>
        <row r="168">
          <cell r="A168">
            <v>43409</v>
          </cell>
          <cell r="B168">
            <v>1.6222835506887384E-2</v>
          </cell>
          <cell r="C168">
            <v>-9.7561749453645725E-3</v>
          </cell>
          <cell r="D168">
            <v>-2.1708522533012291E-2</v>
          </cell>
        </row>
        <row r="169">
          <cell r="A169">
            <v>43416</v>
          </cell>
          <cell r="B169">
            <v>1.7772169745797668E-2</v>
          </cell>
          <cell r="C169">
            <v>2.5807883955872503E-2</v>
          </cell>
          <cell r="D169">
            <v>2.1921820982210511E-3</v>
          </cell>
        </row>
        <row r="170">
          <cell r="A170">
            <v>43423</v>
          </cell>
          <cell r="B170">
            <v>-9.8850915881404152E-3</v>
          </cell>
          <cell r="C170">
            <v>3.1796529173798056E-3</v>
          </cell>
          <cell r="D170">
            <v>-1.2486390651382646E-2</v>
          </cell>
        </row>
        <row r="171">
          <cell r="A171">
            <v>43430</v>
          </cell>
          <cell r="B171">
            <v>-1.6867253965241635E-2</v>
          </cell>
          <cell r="C171">
            <v>-2.2472855852058628E-2</v>
          </cell>
          <cell r="D171">
            <v>-1.4792902105891703E-3</v>
          </cell>
        </row>
        <row r="172">
          <cell r="A172">
            <v>43437</v>
          </cell>
          <cell r="B172">
            <v>5.1926802368212205E-3</v>
          </cell>
          <cell r="C172">
            <v>3.2414939241710229E-3</v>
          </cell>
          <cell r="D172">
            <v>-6.6840204285717143E-3</v>
          </cell>
        </row>
        <row r="173">
          <cell r="A173">
            <v>43444</v>
          </cell>
          <cell r="B173">
            <v>-5.3073464203364125E-2</v>
          </cell>
          <cell r="C173">
            <v>-4.6365920557925537E-2</v>
          </cell>
          <cell r="D173">
            <v>-5.229746697277265E-3</v>
          </cell>
        </row>
        <row r="174">
          <cell r="A174">
            <v>43451</v>
          </cell>
          <cell r="B174">
            <v>1.0007616074426413E-2</v>
          </cell>
          <cell r="C174">
            <v>-1.0221554071538139E-2</v>
          </cell>
          <cell r="D174">
            <v>-1.0542266312024545E-2</v>
          </cell>
        </row>
        <row r="175">
          <cell r="A175">
            <v>43458</v>
          </cell>
          <cell r="B175">
            <v>-2.6267135636687707E-3</v>
          </cell>
          <cell r="C175">
            <v>1.3605652055778678E-2</v>
          </cell>
          <cell r="D175">
            <v>-7.5728894190869108E-4</v>
          </cell>
        </row>
        <row r="176">
          <cell r="A176">
            <v>43465</v>
          </cell>
          <cell r="B176">
            <v>2.4862793047520322E-2</v>
          </cell>
          <cell r="C176">
            <v>2.6668247082161273E-2</v>
          </cell>
          <cell r="D176">
            <v>3.7807228399059311E-3</v>
          </cell>
        </row>
        <row r="177">
          <cell r="A177">
            <v>43472</v>
          </cell>
          <cell r="B177">
            <v>2.9966913963089838E-2</v>
          </cell>
          <cell r="C177">
            <v>-6.6006840313520242E-3</v>
          </cell>
          <cell r="D177">
            <v>2.3126730080018375E-2</v>
          </cell>
        </row>
        <row r="178">
          <cell r="A178">
            <v>43486</v>
          </cell>
          <cell r="B178">
            <v>1.6935044630998482E-2</v>
          </cell>
          <cell r="C178">
            <v>5.2185753170570247E-2</v>
          </cell>
          <cell r="D178">
            <v>1.5460603106378279E-2</v>
          </cell>
        </row>
        <row r="179">
          <cell r="A179">
            <v>43493</v>
          </cell>
          <cell r="B179">
            <v>2.0033825133197732E-2</v>
          </cell>
          <cell r="C179">
            <v>1.3468217050866611E-2</v>
          </cell>
          <cell r="D179">
            <v>-2.4710046494084415E-2</v>
          </cell>
        </row>
        <row r="180">
          <cell r="A180">
            <v>43500</v>
          </cell>
          <cell r="B180">
            <v>-2.7467043554678182E-2</v>
          </cell>
          <cell r="C180">
            <v>0</v>
          </cell>
          <cell r="D180">
            <v>-7.1505187172565246E-4</v>
          </cell>
        </row>
        <row r="181">
          <cell r="A181">
            <v>43507</v>
          </cell>
          <cell r="B181">
            <v>-1.1614976549214102E-2</v>
          </cell>
          <cell r="C181">
            <v>0</v>
          </cell>
          <cell r="D181">
            <v>4.2826617920009493E-3</v>
          </cell>
        </row>
        <row r="182">
          <cell r="A182">
            <v>43514</v>
          </cell>
          <cell r="B182">
            <v>-1.330933136878038E-2</v>
          </cell>
          <cell r="C182">
            <v>-6.5653970221436778E-2</v>
          </cell>
          <cell r="D182">
            <v>-2.8530689824063991E-3</v>
          </cell>
        </row>
        <row r="183">
          <cell r="A183">
            <v>43521</v>
          </cell>
          <cell r="B183">
            <v>6.2653499107203281E-3</v>
          </cell>
          <cell r="C183">
            <v>-7.168489478612516E-3</v>
          </cell>
          <cell r="D183">
            <v>-1.8746042821055221E-2</v>
          </cell>
        </row>
        <row r="184">
          <cell r="A184">
            <v>43528</v>
          </cell>
          <cell r="B184">
            <v>-1.2619232479690485E-2</v>
          </cell>
          <cell r="C184">
            <v>2.4868066578013524E-2</v>
          </cell>
          <cell r="D184">
            <v>-1.3187004281953801E-2</v>
          </cell>
        </row>
        <row r="185">
          <cell r="A185">
            <v>43535</v>
          </cell>
          <cell r="B185">
            <v>-1.9631908145795289E-3</v>
          </cell>
          <cell r="C185">
            <v>1.0471299867295437E-2</v>
          </cell>
          <cell r="D185">
            <v>7.3719133452813436E-4</v>
          </cell>
        </row>
        <row r="186">
          <cell r="A186">
            <v>43542</v>
          </cell>
          <cell r="B186">
            <v>2.018305593307863E-2</v>
          </cell>
          <cell r="C186">
            <v>0</v>
          </cell>
          <cell r="D186">
            <v>7.3421768890805338E-3</v>
          </cell>
        </row>
        <row r="187">
          <cell r="A187">
            <v>43549</v>
          </cell>
          <cell r="B187">
            <v>3.1841977546027009E-2</v>
          </cell>
          <cell r="C187">
            <v>-3.47826437632492E-3</v>
          </cell>
          <cell r="D187">
            <v>0</v>
          </cell>
        </row>
        <row r="188">
          <cell r="A188">
            <v>43556</v>
          </cell>
          <cell r="B188">
            <v>5.9213529962911494E-2</v>
          </cell>
          <cell r="C188">
            <v>6.944472352810995E-3</v>
          </cell>
          <cell r="D188">
            <v>1.3081581897489385E-2</v>
          </cell>
        </row>
        <row r="189">
          <cell r="A189">
            <v>43563</v>
          </cell>
          <cell r="B189">
            <v>5.1403178459964852E-2</v>
          </cell>
          <cell r="C189">
            <v>-1.7452449951226166E-2</v>
          </cell>
          <cell r="D189">
            <v>7.9108647008787995E-3</v>
          </cell>
        </row>
        <row r="190">
          <cell r="A190">
            <v>43570</v>
          </cell>
          <cell r="B190">
            <v>-2.9233176766405865E-2</v>
          </cell>
          <cell r="C190">
            <v>-1.4184634991956413E-2</v>
          </cell>
          <cell r="D190">
            <v>-1.2252405529015889E-2</v>
          </cell>
        </row>
        <row r="191">
          <cell r="A191">
            <v>43577</v>
          </cell>
          <cell r="B191">
            <v>-4.1341619327008791E-2</v>
          </cell>
          <cell r="C191">
            <v>0</v>
          </cell>
          <cell r="D191">
            <v>2.1731265343132582E-3</v>
          </cell>
        </row>
        <row r="192">
          <cell r="A192">
            <v>43584</v>
          </cell>
          <cell r="B192">
            <v>4.0997622075594681E-2</v>
          </cell>
          <cell r="C192">
            <v>-7.168489478612516E-3</v>
          </cell>
          <cell r="D192">
            <v>1.6505577440230998E-2</v>
          </cell>
        </row>
        <row r="193">
          <cell r="A193">
            <v>43591</v>
          </cell>
          <cell r="B193">
            <v>-2.402622535174723E-2</v>
          </cell>
          <cell r="C193">
            <v>-1.0850016024065818E-2</v>
          </cell>
          <cell r="D193">
            <v>7.0922283094918366E-3</v>
          </cell>
        </row>
        <row r="194">
          <cell r="A194">
            <v>43598</v>
          </cell>
          <cell r="B194">
            <v>-2.6435211855928802E-4</v>
          </cell>
          <cell r="C194">
            <v>1.8018505502678212E-2</v>
          </cell>
          <cell r="D194">
            <v>2.1178970147346914E-3</v>
          </cell>
        </row>
        <row r="195">
          <cell r="A195">
            <v>43605</v>
          </cell>
          <cell r="B195">
            <v>3.2556680172751887E-2</v>
          </cell>
          <cell r="C195">
            <v>3.5650661644961446E-3</v>
          </cell>
          <cell r="D195">
            <v>2.8169032711133734E-3</v>
          </cell>
        </row>
        <row r="196">
          <cell r="A196">
            <v>43612</v>
          </cell>
          <cell r="B196">
            <v>-5.1743791816399893E-3</v>
          </cell>
          <cell r="C196">
            <v>-3.5650661644962569E-3</v>
          </cell>
          <cell r="D196">
            <v>2.5686938159599618E-2</v>
          </cell>
        </row>
        <row r="197">
          <cell r="A197">
            <v>43619</v>
          </cell>
          <cell r="B197">
            <v>6.2489175191496771E-2</v>
          </cell>
          <cell r="C197">
            <v>2.4692612590371414E-2</v>
          </cell>
          <cell r="D197">
            <v>-1.3717423275807702E-3</v>
          </cell>
        </row>
        <row r="198">
          <cell r="A198">
            <v>43633</v>
          </cell>
          <cell r="B198">
            <v>-3.2716777641532812E-3</v>
          </cell>
          <cell r="C198">
            <v>0</v>
          </cell>
          <cell r="D198">
            <v>1.3371736965889241E-2</v>
          </cell>
        </row>
        <row r="199">
          <cell r="A199">
            <v>43647</v>
          </cell>
          <cell r="B199">
            <v>1.778267807485566E-2</v>
          </cell>
          <cell r="C199">
            <v>1.0050335853501506E-2</v>
          </cell>
          <cell r="D199">
            <v>1.9204979836050046E-2</v>
          </cell>
        </row>
        <row r="200">
          <cell r="A200">
            <v>43654</v>
          </cell>
          <cell r="B200">
            <v>-2.4217084276669135E-2</v>
          </cell>
          <cell r="C200">
            <v>2.9558802241544429E-2</v>
          </cell>
          <cell r="D200">
            <v>-1.1616119683228556E-2</v>
          </cell>
        </row>
        <row r="201">
          <cell r="A201">
            <v>43661</v>
          </cell>
          <cell r="B201">
            <v>-1.7750056331916422E-2</v>
          </cell>
          <cell r="C201">
            <v>-3.9609138095045827E-2</v>
          </cell>
          <cell r="D201">
            <v>-6.2047768868829815E-3</v>
          </cell>
        </row>
        <row r="202">
          <cell r="A202">
            <v>43668</v>
          </cell>
          <cell r="B202">
            <v>-9.9267107756716207E-3</v>
          </cell>
          <cell r="C202">
            <v>-6.7567824628797625E-3</v>
          </cell>
          <cell r="D202">
            <v>1.7820896570111489E-2</v>
          </cell>
        </row>
        <row r="203">
          <cell r="A203">
            <v>43675</v>
          </cell>
          <cell r="B203">
            <v>-4.3165155420256396E-2</v>
          </cell>
          <cell r="C203">
            <v>1.3468217050866611E-2</v>
          </cell>
          <cell r="D203">
            <v>1.8843087801479915E-2</v>
          </cell>
        </row>
        <row r="204">
          <cell r="A204">
            <v>43682</v>
          </cell>
          <cell r="B204">
            <v>-6.3423033746905038E-4</v>
          </cell>
          <cell r="C204">
            <v>-1.6863806052004805E-2</v>
          </cell>
          <cell r="D204">
            <v>-1.3342230131366103E-3</v>
          </cell>
        </row>
        <row r="205">
          <cell r="A205">
            <v>43689</v>
          </cell>
          <cell r="B205">
            <v>-2.579781366524378E-2</v>
          </cell>
          <cell r="C205">
            <v>-3.4071583216141975E-3</v>
          </cell>
          <cell r="D205">
            <v>-3.2567328662544755E-2</v>
          </cell>
        </row>
        <row r="206">
          <cell r="A206">
            <v>43696</v>
          </cell>
          <cell r="B206">
            <v>2.0481673285480565E-2</v>
          </cell>
          <cell r="C206">
            <v>1.3559529785632294E-2</v>
          </cell>
          <cell r="D206">
            <v>3.456799621884174E-2</v>
          </cell>
        </row>
        <row r="207">
          <cell r="A207">
            <v>43703</v>
          </cell>
          <cell r="B207">
            <v>2.1186278122833496E-2</v>
          </cell>
          <cell r="C207">
            <v>6.7114345879867778E-3</v>
          </cell>
          <cell r="D207">
            <v>2.0442518667074739E-2</v>
          </cell>
        </row>
        <row r="208">
          <cell r="A208">
            <v>43710</v>
          </cell>
          <cell r="B208">
            <v>2.1270825347133863E-2</v>
          </cell>
          <cell r="C208">
            <v>6.6666913581892974E-3</v>
          </cell>
          <cell r="D208">
            <v>2.1311752673717006E-2</v>
          </cell>
        </row>
        <row r="209">
          <cell r="A209">
            <v>43724</v>
          </cell>
          <cell r="B209">
            <v>-4.3010818993905854E-3</v>
          </cell>
          <cell r="C209">
            <v>0</v>
          </cell>
          <cell r="D209">
            <v>-2.3870131392532152E-2</v>
          </cell>
        </row>
        <row r="210">
          <cell r="A210">
            <v>43731</v>
          </cell>
          <cell r="B210">
            <v>-1.7172468508600502E-2</v>
          </cell>
          <cell r="C210">
            <v>2.6579637804712102E-2</v>
          </cell>
          <cell r="D210">
            <v>-2.3303128931847709E-2</v>
          </cell>
        </row>
        <row r="211">
          <cell r="A211">
            <v>43738</v>
          </cell>
          <cell r="B211">
            <v>-2.3469944436241629E-2</v>
          </cell>
          <cell r="C211">
            <v>-5.0430853626891967E-2</v>
          </cell>
          <cell r="D211">
            <v>-2.3859147482990541E-2</v>
          </cell>
        </row>
        <row r="212">
          <cell r="A212">
            <v>43745</v>
          </cell>
          <cell r="B212">
            <v>3.3331268786449007E-2</v>
          </cell>
          <cell r="C212">
            <v>4.0546094394350009E-2</v>
          </cell>
          <cell r="D212">
            <v>2.0402922844313599E-2</v>
          </cell>
        </row>
        <row r="213">
          <cell r="A213">
            <v>43752</v>
          </cell>
          <cell r="B213">
            <v>2.2496977638133322E-2</v>
          </cell>
          <cell r="C213">
            <v>-1.3333530869465144E-2</v>
          </cell>
          <cell r="D213">
            <v>2.4509633836509281E-2</v>
          </cell>
        </row>
        <row r="214">
          <cell r="A214">
            <v>43759</v>
          </cell>
          <cell r="B214">
            <v>1.871571819594112E-2</v>
          </cell>
          <cell r="C214">
            <v>-1.6920877488337177E-2</v>
          </cell>
          <cell r="D214">
            <v>5.3711539246252271E-2</v>
          </cell>
        </row>
        <row r="215">
          <cell r="A215">
            <v>43766</v>
          </cell>
          <cell r="B215">
            <v>-1.5113637810048184E-2</v>
          </cell>
          <cell r="C215">
            <v>3.4071583216141346E-3</v>
          </cell>
          <cell r="D215">
            <v>1.3778702356164255E-2</v>
          </cell>
        </row>
        <row r="216">
          <cell r="A216">
            <v>43773</v>
          </cell>
          <cell r="B216">
            <v>1.5821720393728457E-2</v>
          </cell>
          <cell r="C216">
            <v>2.0202707317519469E-2</v>
          </cell>
          <cell r="D216">
            <v>6.6181906881301183E-2</v>
          </cell>
        </row>
        <row r="217">
          <cell r="A217">
            <v>43780</v>
          </cell>
          <cell r="B217">
            <v>-7.0808258368028668E-4</v>
          </cell>
          <cell r="C217">
            <v>-3.3389012655147096E-3</v>
          </cell>
          <cell r="D217">
            <v>3.4423441909729197E-3</v>
          </cell>
        </row>
        <row r="218">
          <cell r="A218">
            <v>43794</v>
          </cell>
          <cell r="B218">
            <v>-1.7581101416396221E-2</v>
          </cell>
          <cell r="C218">
            <v>-1.0118130165584667E-2</v>
          </cell>
          <cell r="D218">
            <v>-1.6485113798047214E-2</v>
          </cell>
        </row>
        <row r="219">
          <cell r="A219">
            <v>43808</v>
          </cell>
          <cell r="B219">
            <v>2.5486841923837055E-2</v>
          </cell>
          <cell r="C219">
            <v>-2.3167059281534303E-2</v>
          </cell>
          <cell r="D219">
            <v>3.932834226347167E-2</v>
          </cell>
        </row>
        <row r="220">
          <cell r="A220">
            <v>43815</v>
          </cell>
          <cell r="B220">
            <v>1.440591261716662E-2</v>
          </cell>
          <cell r="C220">
            <v>2.8243212313395154E-2</v>
          </cell>
          <cell r="D220">
            <v>6.2995852014577219E-2</v>
          </cell>
        </row>
        <row r="221">
          <cell r="A221">
            <v>43836</v>
          </cell>
          <cell r="B221">
            <v>1.2432202837178103E-2</v>
          </cell>
          <cell r="C221">
            <v>-1.7926216268151895E-2</v>
          </cell>
          <cell r="D221">
            <v>3.5941684101862131E-2</v>
          </cell>
        </row>
        <row r="222">
          <cell r="A222">
            <v>43843</v>
          </cell>
          <cell r="B222">
            <v>1.6555334036074128E-2</v>
          </cell>
          <cell r="C222">
            <v>-2.3530497410194272E-2</v>
          </cell>
          <cell r="D222">
            <v>-4.7937691451450888E-2</v>
          </cell>
        </row>
        <row r="223">
          <cell r="A223">
            <v>43850</v>
          </cell>
          <cell r="B223">
            <v>1.1326093157551809E-2</v>
          </cell>
          <cell r="C223">
            <v>-5.1571807131308781E-2</v>
          </cell>
          <cell r="D223">
            <v>-3.9037625462088242E-2</v>
          </cell>
        </row>
        <row r="224">
          <cell r="A224">
            <v>43864</v>
          </cell>
          <cell r="B224">
            <v>8.2922488972549599E-3</v>
          </cell>
          <cell r="C224">
            <v>2.1918685707646275E-2</v>
          </cell>
          <cell r="D224">
            <v>-3.4619625060491446E-2</v>
          </cell>
        </row>
      </sheetData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8"/>
  <sheetViews>
    <sheetView zoomScaleNormal="100" workbookViewId="0">
      <selection activeCell="V1" sqref="V1"/>
    </sheetView>
  </sheetViews>
  <sheetFormatPr defaultRowHeight="15" x14ac:dyDescent="0.25"/>
  <cols>
    <col min="1" max="1" width="10.28515625" bestFit="1" customWidth="1"/>
    <col min="2" max="2" width="6.7109375" bestFit="1" customWidth="1"/>
    <col min="3" max="3" width="10.85546875" bestFit="1" customWidth="1"/>
    <col min="4" max="4" width="8" bestFit="1" customWidth="1"/>
    <col min="5" max="5" width="8.85546875" bestFit="1" customWidth="1"/>
    <col min="6" max="6" width="12" bestFit="1" customWidth="1"/>
    <col min="8" max="8" width="12" bestFit="1" customWidth="1"/>
    <col min="9" max="9" width="6.7109375" bestFit="1" customWidth="1"/>
    <col min="10" max="10" width="10.85546875" bestFit="1" customWidth="1"/>
    <col min="11" max="11" width="8" bestFit="1" customWidth="1"/>
    <col min="12" max="12" width="8.85546875" bestFit="1" customWidth="1"/>
    <col min="13" max="13" width="7.7109375" bestFit="1" customWidth="1"/>
    <col min="15" max="15" width="9.5703125" bestFit="1" customWidth="1"/>
    <col min="16" max="16" width="6.7109375" bestFit="1" customWidth="1"/>
    <col min="17" max="17" width="10.85546875" bestFit="1" customWidth="1"/>
    <col min="18" max="18" width="8" bestFit="1" customWidth="1"/>
    <col min="19" max="19" width="8.85546875" bestFit="1" customWidth="1"/>
    <col min="20" max="20" width="10.85546875" bestFit="1" customWidth="1"/>
  </cols>
  <sheetData>
    <row r="1" spans="1:20" ht="15.75" thickBot="1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H1" s="18" t="s">
        <v>0</v>
      </c>
      <c r="I1" s="19" t="s">
        <v>1</v>
      </c>
      <c r="J1" s="19" t="s">
        <v>2</v>
      </c>
      <c r="K1" s="19" t="s">
        <v>3</v>
      </c>
      <c r="L1" s="19" t="s">
        <v>4</v>
      </c>
      <c r="M1" s="20" t="s">
        <v>5</v>
      </c>
      <c r="O1" s="18" t="s">
        <v>0</v>
      </c>
      <c r="P1" s="19" t="s">
        <v>1</v>
      </c>
      <c r="Q1" s="19" t="s">
        <v>2</v>
      </c>
      <c r="R1" s="19" t="s">
        <v>3</v>
      </c>
      <c r="S1" s="19" t="s">
        <v>4</v>
      </c>
      <c r="T1" s="20" t="s">
        <v>5</v>
      </c>
    </row>
    <row r="2" spans="1:20" x14ac:dyDescent="0.25">
      <c r="A2" s="11" t="s">
        <v>6</v>
      </c>
      <c r="B2" s="12" t="s">
        <v>7</v>
      </c>
      <c r="C2" s="16">
        <v>42009</v>
      </c>
      <c r="D2" s="12">
        <v>0</v>
      </c>
      <c r="E2" s="12">
        <v>63.1</v>
      </c>
      <c r="F2" s="13">
        <v>428659520</v>
      </c>
      <c r="H2" s="8" t="s">
        <v>8</v>
      </c>
      <c r="I2" s="9" t="s">
        <v>7</v>
      </c>
      <c r="J2" s="21">
        <v>42009</v>
      </c>
      <c r="K2" s="9">
        <v>0</v>
      </c>
      <c r="L2" s="9">
        <v>43</v>
      </c>
      <c r="M2" s="10">
        <v>900</v>
      </c>
      <c r="O2" s="8" t="s">
        <v>9</v>
      </c>
      <c r="P2" s="9" t="s">
        <v>7</v>
      </c>
      <c r="Q2" s="21">
        <v>42009</v>
      </c>
      <c r="R2" s="9">
        <v>0</v>
      </c>
      <c r="S2" s="9">
        <v>1.18</v>
      </c>
      <c r="T2" s="10">
        <v>421000</v>
      </c>
    </row>
    <row r="3" spans="1:20" x14ac:dyDescent="0.25">
      <c r="A3" s="11" t="s">
        <v>6</v>
      </c>
      <c r="B3" s="12" t="s">
        <v>7</v>
      </c>
      <c r="C3" s="16">
        <v>42016</v>
      </c>
      <c r="D3" s="12">
        <v>0</v>
      </c>
      <c r="E3" s="12">
        <v>61.99</v>
      </c>
      <c r="F3" s="13">
        <v>747280210</v>
      </c>
      <c r="H3" s="11" t="s">
        <v>8</v>
      </c>
      <c r="I3" s="12" t="s">
        <v>7</v>
      </c>
      <c r="J3" s="16">
        <v>42016</v>
      </c>
      <c r="K3" s="12">
        <v>0</v>
      </c>
      <c r="L3" s="12">
        <v>44.5</v>
      </c>
      <c r="M3" s="13">
        <v>2920</v>
      </c>
      <c r="O3" s="11" t="s">
        <v>9</v>
      </c>
      <c r="P3" s="12" t="s">
        <v>7</v>
      </c>
      <c r="Q3" s="16">
        <v>42016</v>
      </c>
      <c r="R3" s="12">
        <v>0</v>
      </c>
      <c r="S3" s="12">
        <v>1.115</v>
      </c>
      <c r="T3" s="13">
        <v>662000</v>
      </c>
    </row>
    <row r="4" spans="1:20" x14ac:dyDescent="0.25">
      <c r="A4" s="11" t="s">
        <v>6</v>
      </c>
      <c r="B4" s="12" t="s">
        <v>7</v>
      </c>
      <c r="C4" s="16">
        <v>42023</v>
      </c>
      <c r="D4" s="12">
        <v>0</v>
      </c>
      <c r="E4" s="12">
        <v>64.45</v>
      </c>
      <c r="F4" s="13">
        <v>688612920</v>
      </c>
      <c r="H4" s="11" t="s">
        <v>8</v>
      </c>
      <c r="I4" s="12" t="s">
        <v>7</v>
      </c>
      <c r="J4" s="16">
        <v>42023</v>
      </c>
      <c r="K4" s="12">
        <v>0</v>
      </c>
      <c r="L4" s="12">
        <v>44.8</v>
      </c>
      <c r="M4" s="13">
        <v>6170</v>
      </c>
      <c r="O4" s="11" t="s">
        <v>9</v>
      </c>
      <c r="P4" s="12" t="s">
        <v>7</v>
      </c>
      <c r="Q4" s="16">
        <v>42023</v>
      </c>
      <c r="R4" s="12">
        <v>0</v>
      </c>
      <c r="S4" s="12">
        <v>1.1000000000000001</v>
      </c>
      <c r="T4" s="13">
        <v>821000</v>
      </c>
    </row>
    <row r="5" spans="1:20" x14ac:dyDescent="0.25">
      <c r="A5" s="11" t="s">
        <v>6</v>
      </c>
      <c r="B5" s="12" t="s">
        <v>7</v>
      </c>
      <c r="C5" s="16">
        <v>42030</v>
      </c>
      <c r="D5" s="12">
        <v>0</v>
      </c>
      <c r="E5" s="12">
        <v>61.5</v>
      </c>
      <c r="F5" s="13">
        <v>827430120</v>
      </c>
      <c r="H5" s="11" t="s">
        <v>8</v>
      </c>
      <c r="I5" s="12" t="s">
        <v>7</v>
      </c>
      <c r="J5" s="16">
        <v>42030</v>
      </c>
      <c r="K5" s="12">
        <v>0</v>
      </c>
      <c r="L5" s="12">
        <v>48.5</v>
      </c>
      <c r="M5" s="13">
        <v>1530</v>
      </c>
      <c r="O5" s="11" t="s">
        <v>9</v>
      </c>
      <c r="P5" s="12" t="s">
        <v>7</v>
      </c>
      <c r="Q5" s="16">
        <v>42030</v>
      </c>
      <c r="R5" s="12">
        <v>0</v>
      </c>
      <c r="S5" s="12">
        <v>1.08</v>
      </c>
      <c r="T5" s="13">
        <v>800000</v>
      </c>
    </row>
    <row r="6" spans="1:20" x14ac:dyDescent="0.25">
      <c r="A6" s="11" t="s">
        <v>6</v>
      </c>
      <c r="B6" s="12" t="s">
        <v>7</v>
      </c>
      <c r="C6" s="16">
        <v>42037</v>
      </c>
      <c r="D6" s="12">
        <v>0</v>
      </c>
      <c r="E6" s="12">
        <v>64.31</v>
      </c>
      <c r="F6" s="13">
        <v>773959990</v>
      </c>
      <c r="H6" s="11" t="s">
        <v>8</v>
      </c>
      <c r="I6" s="12" t="s">
        <v>7</v>
      </c>
      <c r="J6" s="16">
        <v>42037</v>
      </c>
      <c r="K6" s="12">
        <v>0</v>
      </c>
      <c r="L6" s="12">
        <v>48.2</v>
      </c>
      <c r="M6" s="13">
        <v>990</v>
      </c>
      <c r="O6" s="11" t="s">
        <v>9</v>
      </c>
      <c r="P6" s="12" t="s">
        <v>7</v>
      </c>
      <c r="Q6" s="16">
        <v>42037</v>
      </c>
      <c r="R6" s="12">
        <v>0</v>
      </c>
      <c r="S6" s="12">
        <v>1.0549999999999999</v>
      </c>
      <c r="T6" s="13">
        <v>877000</v>
      </c>
    </row>
    <row r="7" spans="1:20" x14ac:dyDescent="0.25">
      <c r="A7" s="11" t="s">
        <v>6</v>
      </c>
      <c r="B7" s="12" t="s">
        <v>7</v>
      </c>
      <c r="C7" s="16">
        <v>42044</v>
      </c>
      <c r="D7" s="12">
        <v>0</v>
      </c>
      <c r="E7" s="12">
        <v>70.599999999999994</v>
      </c>
      <c r="F7" s="13">
        <v>1266876440</v>
      </c>
      <c r="H7" s="11" t="s">
        <v>8</v>
      </c>
      <c r="I7" s="12" t="s">
        <v>7</v>
      </c>
      <c r="J7" s="16">
        <v>42044</v>
      </c>
      <c r="K7" s="12">
        <v>0</v>
      </c>
      <c r="L7" s="12">
        <v>49</v>
      </c>
      <c r="M7" s="13">
        <v>2900</v>
      </c>
      <c r="O7" s="11" t="s">
        <v>9</v>
      </c>
      <c r="P7" s="12" t="s">
        <v>7</v>
      </c>
      <c r="Q7" s="16">
        <v>42044</v>
      </c>
      <c r="R7" s="12">
        <v>0</v>
      </c>
      <c r="S7" s="12">
        <v>1.17</v>
      </c>
      <c r="T7" s="13">
        <v>2492000</v>
      </c>
    </row>
    <row r="8" spans="1:20" x14ac:dyDescent="0.25">
      <c r="A8" s="11" t="s">
        <v>6</v>
      </c>
      <c r="B8" s="12" t="s">
        <v>7</v>
      </c>
      <c r="C8" s="16">
        <v>42051</v>
      </c>
      <c r="D8" s="12">
        <v>0</v>
      </c>
      <c r="E8" s="12">
        <v>74.75</v>
      </c>
      <c r="F8" s="13">
        <v>1029036080</v>
      </c>
      <c r="H8" s="11" t="s">
        <v>8</v>
      </c>
      <c r="I8" s="12" t="s">
        <v>7</v>
      </c>
      <c r="J8" s="16">
        <v>42051</v>
      </c>
      <c r="K8" s="12">
        <v>0</v>
      </c>
      <c r="L8" s="12">
        <v>49.8</v>
      </c>
      <c r="M8" s="13">
        <v>510</v>
      </c>
      <c r="O8" s="11" t="s">
        <v>9</v>
      </c>
      <c r="P8" s="12" t="s">
        <v>7</v>
      </c>
      <c r="Q8" s="16">
        <v>42051</v>
      </c>
      <c r="R8" s="12">
        <v>0</v>
      </c>
      <c r="S8" s="12">
        <v>1.0900000000000001</v>
      </c>
      <c r="T8" s="13">
        <v>2263000</v>
      </c>
    </row>
    <row r="9" spans="1:20" x14ac:dyDescent="0.25">
      <c r="A9" s="11" t="s">
        <v>6</v>
      </c>
      <c r="B9" s="12" t="s">
        <v>7</v>
      </c>
      <c r="C9" s="16">
        <v>42058</v>
      </c>
      <c r="D9" s="12">
        <v>0</v>
      </c>
      <c r="E9" s="12">
        <v>75.91</v>
      </c>
      <c r="F9" s="13">
        <v>513917360</v>
      </c>
      <c r="H9" s="11" t="s">
        <v>8</v>
      </c>
      <c r="I9" s="12" t="s">
        <v>7</v>
      </c>
      <c r="J9" s="16">
        <v>42058</v>
      </c>
      <c r="K9" s="12">
        <v>0</v>
      </c>
      <c r="L9" s="12">
        <v>48.9</v>
      </c>
      <c r="M9" s="13">
        <v>1360</v>
      </c>
      <c r="O9" s="11" t="s">
        <v>9</v>
      </c>
      <c r="P9" s="12" t="s">
        <v>7</v>
      </c>
      <c r="Q9" s="16">
        <v>42058</v>
      </c>
      <c r="R9" s="12">
        <v>0</v>
      </c>
      <c r="S9" s="12">
        <v>1.1299999999999999</v>
      </c>
      <c r="T9" s="13">
        <v>2935000</v>
      </c>
    </row>
    <row r="10" spans="1:20" x14ac:dyDescent="0.25">
      <c r="A10" s="11" t="s">
        <v>6</v>
      </c>
      <c r="B10" s="12" t="s">
        <v>7</v>
      </c>
      <c r="C10" s="16">
        <v>42065</v>
      </c>
      <c r="D10" s="12">
        <v>0</v>
      </c>
      <c r="E10" s="12">
        <v>73.25</v>
      </c>
      <c r="F10" s="13">
        <v>639107710</v>
      </c>
      <c r="H10" s="11" t="s">
        <v>8</v>
      </c>
      <c r="I10" s="12" t="s">
        <v>7</v>
      </c>
      <c r="J10" s="16">
        <v>42065</v>
      </c>
      <c r="K10" s="12">
        <v>0</v>
      </c>
      <c r="L10" s="12">
        <v>47.3</v>
      </c>
      <c r="M10" s="13">
        <v>3850</v>
      </c>
      <c r="O10" s="11" t="s">
        <v>9</v>
      </c>
      <c r="P10" s="12" t="s">
        <v>7</v>
      </c>
      <c r="Q10" s="16">
        <v>42065</v>
      </c>
      <c r="R10" s="12">
        <v>0</v>
      </c>
      <c r="S10" s="12">
        <v>1.0900000000000001</v>
      </c>
      <c r="T10" s="13">
        <v>1111000</v>
      </c>
    </row>
    <row r="11" spans="1:20" x14ac:dyDescent="0.25">
      <c r="A11" s="11" t="s">
        <v>6</v>
      </c>
      <c r="B11" s="12" t="s">
        <v>7</v>
      </c>
      <c r="C11" s="16">
        <v>42072</v>
      </c>
      <c r="D11" s="12">
        <v>0</v>
      </c>
      <c r="E11" s="12">
        <v>67.87</v>
      </c>
      <c r="F11" s="13">
        <v>533904030</v>
      </c>
      <c r="H11" s="11" t="s">
        <v>8</v>
      </c>
      <c r="I11" s="12" t="s">
        <v>7</v>
      </c>
      <c r="J11" s="16">
        <v>42072</v>
      </c>
      <c r="K11" s="12">
        <v>0</v>
      </c>
      <c r="L11" s="12">
        <v>46.1</v>
      </c>
      <c r="M11" s="13">
        <v>1560</v>
      </c>
      <c r="O11" s="11" t="s">
        <v>9</v>
      </c>
      <c r="P11" s="12" t="s">
        <v>7</v>
      </c>
      <c r="Q11" s="16">
        <v>42072</v>
      </c>
      <c r="R11" s="12">
        <v>0</v>
      </c>
      <c r="S11" s="12">
        <v>1.1100000000000001</v>
      </c>
      <c r="T11" s="13">
        <v>436000</v>
      </c>
    </row>
    <row r="12" spans="1:20" x14ac:dyDescent="0.25">
      <c r="A12" s="11" t="s">
        <v>6</v>
      </c>
      <c r="B12" s="12" t="s">
        <v>7</v>
      </c>
      <c r="C12" s="16">
        <v>42079</v>
      </c>
      <c r="D12" s="12">
        <v>0</v>
      </c>
      <c r="E12" s="12">
        <v>67</v>
      </c>
      <c r="F12" s="13">
        <v>720183800</v>
      </c>
      <c r="H12" s="11" t="s">
        <v>8</v>
      </c>
      <c r="I12" s="12" t="s">
        <v>7</v>
      </c>
      <c r="J12" s="16">
        <v>42079</v>
      </c>
      <c r="K12" s="12">
        <v>0</v>
      </c>
      <c r="L12" s="12">
        <v>49.5</v>
      </c>
      <c r="M12" s="13">
        <v>3550</v>
      </c>
      <c r="O12" s="11" t="s">
        <v>9</v>
      </c>
      <c r="P12" s="12" t="s">
        <v>7</v>
      </c>
      <c r="Q12" s="16">
        <v>42079</v>
      </c>
      <c r="R12" s="12">
        <v>0</v>
      </c>
      <c r="S12" s="12">
        <v>1.0549999999999999</v>
      </c>
      <c r="T12" s="13">
        <v>717000</v>
      </c>
    </row>
    <row r="13" spans="1:20" x14ac:dyDescent="0.25">
      <c r="A13" s="11" t="s">
        <v>6</v>
      </c>
      <c r="B13" s="12" t="s">
        <v>7</v>
      </c>
      <c r="C13" s="16">
        <v>42086</v>
      </c>
      <c r="D13" s="12">
        <v>0</v>
      </c>
      <c r="E13" s="12">
        <v>61</v>
      </c>
      <c r="F13" s="13">
        <v>657172230</v>
      </c>
      <c r="H13" s="11" t="s">
        <v>8</v>
      </c>
      <c r="I13" s="12" t="s">
        <v>7</v>
      </c>
      <c r="J13" s="16">
        <v>42086</v>
      </c>
      <c r="K13" s="12">
        <v>0</v>
      </c>
      <c r="L13" s="12">
        <v>49.4</v>
      </c>
      <c r="M13" s="13">
        <v>490</v>
      </c>
      <c r="O13" s="11" t="s">
        <v>9</v>
      </c>
      <c r="P13" s="12" t="s">
        <v>7</v>
      </c>
      <c r="Q13" s="16">
        <v>42086</v>
      </c>
      <c r="R13" s="12">
        <v>0</v>
      </c>
      <c r="S13" s="12">
        <v>1.02</v>
      </c>
      <c r="T13" s="13">
        <v>2724000</v>
      </c>
    </row>
    <row r="14" spans="1:20" x14ac:dyDescent="0.25">
      <c r="A14" s="11" t="s">
        <v>6</v>
      </c>
      <c r="B14" s="12" t="s">
        <v>7</v>
      </c>
      <c r="C14" s="16">
        <v>42093</v>
      </c>
      <c r="D14" s="12">
        <v>0</v>
      </c>
      <c r="E14" s="12">
        <v>65.5</v>
      </c>
      <c r="F14" s="13">
        <v>620491230</v>
      </c>
      <c r="H14" s="11" t="s">
        <v>8</v>
      </c>
      <c r="I14" s="12" t="s">
        <v>7</v>
      </c>
      <c r="J14" s="16">
        <v>42093</v>
      </c>
      <c r="K14" s="12">
        <v>0</v>
      </c>
      <c r="L14" s="12">
        <v>49.1</v>
      </c>
      <c r="M14" s="13">
        <v>1930</v>
      </c>
      <c r="O14" s="11" t="s">
        <v>9</v>
      </c>
      <c r="P14" s="12" t="s">
        <v>7</v>
      </c>
      <c r="Q14" s="16">
        <v>42093</v>
      </c>
      <c r="R14" s="12">
        <v>0</v>
      </c>
      <c r="S14" s="12">
        <v>1</v>
      </c>
      <c r="T14" s="13">
        <v>3061000</v>
      </c>
    </row>
    <row r="15" spans="1:20" x14ac:dyDescent="0.25">
      <c r="A15" s="11" t="s">
        <v>6</v>
      </c>
      <c r="B15" s="12" t="s">
        <v>7</v>
      </c>
      <c r="C15" s="16">
        <v>42100</v>
      </c>
      <c r="D15" s="12">
        <v>0</v>
      </c>
      <c r="E15" s="12">
        <v>71.5</v>
      </c>
      <c r="F15" s="13">
        <v>818109810</v>
      </c>
      <c r="H15" s="11" t="s">
        <v>8</v>
      </c>
      <c r="I15" s="12" t="s">
        <v>7</v>
      </c>
      <c r="J15" s="16">
        <v>42100</v>
      </c>
      <c r="K15" s="12">
        <v>0</v>
      </c>
      <c r="L15" s="12">
        <v>47.5</v>
      </c>
      <c r="M15" s="13">
        <v>1590</v>
      </c>
      <c r="O15" s="11" t="s">
        <v>9</v>
      </c>
      <c r="P15" s="12" t="s">
        <v>7</v>
      </c>
      <c r="Q15" s="16">
        <v>42100</v>
      </c>
      <c r="R15" s="12">
        <v>0</v>
      </c>
      <c r="S15" s="12">
        <v>0.995</v>
      </c>
      <c r="T15" s="13">
        <v>2619000</v>
      </c>
    </row>
    <row r="16" spans="1:20" x14ac:dyDescent="0.25">
      <c r="A16" s="11" t="s">
        <v>6</v>
      </c>
      <c r="B16" s="12" t="s">
        <v>7</v>
      </c>
      <c r="C16" s="16">
        <v>42107</v>
      </c>
      <c r="D16" s="12">
        <v>0</v>
      </c>
      <c r="E16" s="12">
        <v>72.5</v>
      </c>
      <c r="F16" s="13">
        <v>788538080</v>
      </c>
      <c r="H16" s="11" t="s">
        <v>8</v>
      </c>
      <c r="I16" s="12" t="s">
        <v>7</v>
      </c>
      <c r="J16" s="16">
        <v>42107</v>
      </c>
      <c r="K16" s="12">
        <v>0</v>
      </c>
      <c r="L16" s="12">
        <v>45.5</v>
      </c>
      <c r="M16" s="13">
        <v>2530</v>
      </c>
      <c r="O16" s="11" t="s">
        <v>9</v>
      </c>
      <c r="P16" s="12" t="s">
        <v>7</v>
      </c>
      <c r="Q16" s="16">
        <v>42107</v>
      </c>
      <c r="R16" s="12">
        <v>0</v>
      </c>
      <c r="S16" s="12">
        <v>0.99</v>
      </c>
      <c r="T16" s="13">
        <v>1612000</v>
      </c>
    </row>
    <row r="17" spans="1:20" x14ac:dyDescent="0.25">
      <c r="A17" s="11" t="s">
        <v>6</v>
      </c>
      <c r="B17" s="12" t="s">
        <v>7</v>
      </c>
      <c r="C17" s="16">
        <v>42114</v>
      </c>
      <c r="D17" s="12">
        <v>0</v>
      </c>
      <c r="E17" s="12">
        <v>75.75</v>
      </c>
      <c r="F17" s="13">
        <v>807459300</v>
      </c>
      <c r="H17" s="11" t="s">
        <v>8</v>
      </c>
      <c r="I17" s="12" t="s">
        <v>7</v>
      </c>
      <c r="J17" s="16">
        <v>42114</v>
      </c>
      <c r="K17" s="12">
        <v>0</v>
      </c>
      <c r="L17" s="12">
        <v>48</v>
      </c>
      <c r="M17" s="13">
        <v>1090</v>
      </c>
      <c r="O17" s="11" t="s">
        <v>9</v>
      </c>
      <c r="P17" s="12" t="s">
        <v>7</v>
      </c>
      <c r="Q17" s="16">
        <v>42114</v>
      </c>
      <c r="R17" s="12">
        <v>0</v>
      </c>
      <c r="S17" s="12">
        <v>0.96</v>
      </c>
      <c r="T17" s="13">
        <v>2189000</v>
      </c>
    </row>
    <row r="18" spans="1:20" x14ac:dyDescent="0.25">
      <c r="A18" s="11" t="s">
        <v>6</v>
      </c>
      <c r="B18" s="12" t="s">
        <v>7</v>
      </c>
      <c r="C18" s="16">
        <v>42121</v>
      </c>
      <c r="D18" s="12">
        <v>0</v>
      </c>
      <c r="E18" s="12">
        <v>76.900000000000006</v>
      </c>
      <c r="F18" s="13">
        <v>417720970</v>
      </c>
      <c r="H18" s="11" t="s">
        <v>8</v>
      </c>
      <c r="I18" s="12" t="s">
        <v>7</v>
      </c>
      <c r="J18" s="16">
        <v>42121</v>
      </c>
      <c r="K18" s="12">
        <v>0</v>
      </c>
      <c r="L18" s="12">
        <v>47</v>
      </c>
      <c r="M18" s="13">
        <v>140</v>
      </c>
      <c r="O18" s="11" t="s">
        <v>9</v>
      </c>
      <c r="P18" s="12" t="s">
        <v>7</v>
      </c>
      <c r="Q18" s="16">
        <v>42121</v>
      </c>
      <c r="R18" s="12">
        <v>0</v>
      </c>
      <c r="S18" s="12">
        <v>0.92</v>
      </c>
      <c r="T18" s="13">
        <v>5413000</v>
      </c>
    </row>
    <row r="19" spans="1:20" x14ac:dyDescent="0.25">
      <c r="A19" s="11" t="s">
        <v>6</v>
      </c>
      <c r="B19" s="12" t="s">
        <v>7</v>
      </c>
      <c r="C19" s="16">
        <v>42128</v>
      </c>
      <c r="D19" s="12">
        <v>0</v>
      </c>
      <c r="E19" s="12">
        <v>75.5</v>
      </c>
      <c r="F19" s="13">
        <v>468274660</v>
      </c>
      <c r="H19" s="11" t="s">
        <v>8</v>
      </c>
      <c r="I19" s="12" t="s">
        <v>7</v>
      </c>
      <c r="J19" s="16">
        <v>42128</v>
      </c>
      <c r="K19" s="12">
        <v>0</v>
      </c>
      <c r="L19" s="12">
        <v>45.7</v>
      </c>
      <c r="M19" s="13">
        <v>1240</v>
      </c>
      <c r="O19" s="11" t="s">
        <v>9</v>
      </c>
      <c r="P19" s="12" t="s">
        <v>7</v>
      </c>
      <c r="Q19" s="16">
        <v>42128</v>
      </c>
      <c r="R19" s="12">
        <v>0</v>
      </c>
      <c r="S19" s="12">
        <v>0.91500000000000004</v>
      </c>
      <c r="T19" s="13">
        <v>2557000</v>
      </c>
    </row>
    <row r="20" spans="1:20" x14ac:dyDescent="0.25">
      <c r="A20" s="11" t="s">
        <v>6</v>
      </c>
      <c r="B20" s="12" t="s">
        <v>7</v>
      </c>
      <c r="C20" s="16">
        <v>42135</v>
      </c>
      <c r="D20" s="12">
        <v>0</v>
      </c>
      <c r="E20" s="12">
        <v>75.05</v>
      </c>
      <c r="F20" s="13">
        <v>364333490</v>
      </c>
      <c r="H20" s="11" t="s">
        <v>8</v>
      </c>
      <c r="I20" s="12" t="s">
        <v>7</v>
      </c>
      <c r="J20" s="16">
        <v>42135</v>
      </c>
      <c r="K20" s="12">
        <v>0</v>
      </c>
      <c r="L20" s="12">
        <v>46.6</v>
      </c>
      <c r="M20" s="13">
        <v>3250</v>
      </c>
      <c r="O20" s="11" t="s">
        <v>9</v>
      </c>
      <c r="P20" s="12" t="s">
        <v>7</v>
      </c>
      <c r="Q20" s="16">
        <v>42135</v>
      </c>
      <c r="R20" s="12">
        <v>0</v>
      </c>
      <c r="S20" s="12">
        <v>0.9</v>
      </c>
      <c r="T20" s="13">
        <v>3038000</v>
      </c>
    </row>
    <row r="21" spans="1:20" x14ac:dyDescent="0.25">
      <c r="A21" s="11" t="s">
        <v>6</v>
      </c>
      <c r="B21" s="12" t="s">
        <v>7</v>
      </c>
      <c r="C21" s="16">
        <v>42142</v>
      </c>
      <c r="D21" s="12">
        <v>0</v>
      </c>
      <c r="E21" s="12">
        <v>74.349999999999994</v>
      </c>
      <c r="F21" s="13">
        <v>526354310</v>
      </c>
      <c r="H21" s="11" t="s">
        <v>8</v>
      </c>
      <c r="I21" s="12" t="s">
        <v>7</v>
      </c>
      <c r="J21" s="16">
        <v>42142</v>
      </c>
      <c r="K21" s="12">
        <v>0</v>
      </c>
      <c r="L21" s="12">
        <v>46.7</v>
      </c>
      <c r="M21" s="13">
        <v>1960</v>
      </c>
      <c r="O21" s="11" t="s">
        <v>9</v>
      </c>
      <c r="P21" s="12" t="s">
        <v>7</v>
      </c>
      <c r="Q21" s="16">
        <v>42142</v>
      </c>
      <c r="R21" s="12">
        <v>0</v>
      </c>
      <c r="S21" s="12">
        <v>0.90500000000000003</v>
      </c>
      <c r="T21" s="13">
        <v>2483000</v>
      </c>
    </row>
    <row r="22" spans="1:20" x14ac:dyDescent="0.25">
      <c r="A22" s="11" t="s">
        <v>6</v>
      </c>
      <c r="B22" s="12" t="s">
        <v>7</v>
      </c>
      <c r="C22" s="16">
        <v>42149</v>
      </c>
      <c r="D22" s="12">
        <v>0</v>
      </c>
      <c r="E22" s="12">
        <v>73.5</v>
      </c>
      <c r="F22" s="13">
        <v>471941790</v>
      </c>
      <c r="H22" s="11" t="s">
        <v>8</v>
      </c>
      <c r="I22" s="12" t="s">
        <v>7</v>
      </c>
      <c r="J22" s="16">
        <v>42149</v>
      </c>
      <c r="K22" s="12">
        <v>0</v>
      </c>
      <c r="L22" s="12">
        <v>45.5</v>
      </c>
      <c r="M22" s="13">
        <v>120</v>
      </c>
      <c r="O22" s="11" t="s">
        <v>9</v>
      </c>
      <c r="P22" s="12" t="s">
        <v>7</v>
      </c>
      <c r="Q22" s="16">
        <v>42149</v>
      </c>
      <c r="R22" s="12">
        <v>0</v>
      </c>
      <c r="S22" s="12">
        <v>0.89</v>
      </c>
      <c r="T22" s="13">
        <v>7940000</v>
      </c>
    </row>
    <row r="23" spans="1:20" x14ac:dyDescent="0.25">
      <c r="A23" s="11" t="s">
        <v>6</v>
      </c>
      <c r="B23" s="12" t="s">
        <v>7</v>
      </c>
      <c r="C23" s="16">
        <v>42156</v>
      </c>
      <c r="D23" s="12">
        <v>0</v>
      </c>
      <c r="E23" s="12">
        <v>70.61</v>
      </c>
      <c r="F23" s="13">
        <v>483060340</v>
      </c>
      <c r="H23" s="11" t="s">
        <v>8</v>
      </c>
      <c r="I23" s="12" t="s">
        <v>7</v>
      </c>
      <c r="J23" s="16">
        <v>42156</v>
      </c>
      <c r="K23" s="12">
        <v>0</v>
      </c>
      <c r="L23" s="12">
        <v>45.2</v>
      </c>
      <c r="M23" s="13">
        <v>400</v>
      </c>
      <c r="O23" s="11" t="s">
        <v>9</v>
      </c>
      <c r="P23" s="12" t="s">
        <v>7</v>
      </c>
      <c r="Q23" s="16">
        <v>42156</v>
      </c>
      <c r="R23" s="12">
        <v>0</v>
      </c>
      <c r="S23" s="12">
        <v>0.86</v>
      </c>
      <c r="T23" s="13">
        <v>5174000</v>
      </c>
    </row>
    <row r="24" spans="1:20" x14ac:dyDescent="0.25">
      <c r="A24" s="11" t="s">
        <v>6</v>
      </c>
      <c r="B24" s="12" t="s">
        <v>7</v>
      </c>
      <c r="C24" s="16">
        <v>42163</v>
      </c>
      <c r="D24" s="12">
        <v>0</v>
      </c>
      <c r="E24" s="12">
        <v>72.55</v>
      </c>
      <c r="F24" s="13">
        <v>416939950</v>
      </c>
      <c r="H24" s="11" t="s">
        <v>8</v>
      </c>
      <c r="I24" s="12" t="s">
        <v>7</v>
      </c>
      <c r="J24" s="16">
        <v>42163</v>
      </c>
      <c r="K24" s="12">
        <v>0</v>
      </c>
      <c r="L24" s="12">
        <v>45.4</v>
      </c>
      <c r="M24" s="13">
        <v>70</v>
      </c>
      <c r="O24" s="11" t="s">
        <v>9</v>
      </c>
      <c r="P24" s="12" t="s">
        <v>7</v>
      </c>
      <c r="Q24" s="16">
        <v>42163</v>
      </c>
      <c r="R24" s="12">
        <v>0</v>
      </c>
      <c r="S24" s="12">
        <v>0.875</v>
      </c>
      <c r="T24" s="13">
        <v>5311000</v>
      </c>
    </row>
    <row r="25" spans="1:20" x14ac:dyDescent="0.25">
      <c r="A25" s="11" t="s">
        <v>6</v>
      </c>
      <c r="B25" s="12" t="s">
        <v>7</v>
      </c>
      <c r="C25" s="16">
        <v>42170</v>
      </c>
      <c r="D25" s="12">
        <v>0</v>
      </c>
      <c r="E25" s="12">
        <v>71.56</v>
      </c>
      <c r="F25" s="13">
        <v>480789080</v>
      </c>
      <c r="H25" s="11" t="s">
        <v>8</v>
      </c>
      <c r="I25" s="12" t="s">
        <v>7</v>
      </c>
      <c r="J25" s="16">
        <v>42170</v>
      </c>
      <c r="K25" s="12">
        <v>0</v>
      </c>
      <c r="L25" s="12">
        <v>45.6</v>
      </c>
      <c r="M25" s="13">
        <v>3870</v>
      </c>
      <c r="O25" s="11" t="s">
        <v>9</v>
      </c>
      <c r="P25" s="12" t="s">
        <v>7</v>
      </c>
      <c r="Q25" s="16">
        <v>42170</v>
      </c>
      <c r="R25" s="12">
        <v>0</v>
      </c>
      <c r="S25" s="12">
        <v>0.89500000000000002</v>
      </c>
      <c r="T25" s="13">
        <v>9042000</v>
      </c>
    </row>
    <row r="26" spans="1:20" x14ac:dyDescent="0.25">
      <c r="A26" s="11" t="s">
        <v>6</v>
      </c>
      <c r="B26" s="12" t="s">
        <v>7</v>
      </c>
      <c r="C26" s="16">
        <v>42177</v>
      </c>
      <c r="D26" s="12">
        <v>0</v>
      </c>
      <c r="E26" s="12">
        <v>70.599999999999994</v>
      </c>
      <c r="F26" s="13">
        <v>327526000</v>
      </c>
      <c r="H26" s="11" t="s">
        <v>8</v>
      </c>
      <c r="I26" s="12" t="s">
        <v>7</v>
      </c>
      <c r="J26" s="16">
        <v>42177</v>
      </c>
      <c r="K26" s="12">
        <v>0</v>
      </c>
      <c r="L26" s="12">
        <v>46</v>
      </c>
      <c r="M26" s="13">
        <v>710</v>
      </c>
      <c r="O26" s="11" t="s">
        <v>9</v>
      </c>
      <c r="P26" s="12" t="s">
        <v>7</v>
      </c>
      <c r="Q26" s="16">
        <v>42177</v>
      </c>
      <c r="R26" s="12">
        <v>0</v>
      </c>
      <c r="S26" s="12">
        <v>0.875</v>
      </c>
      <c r="T26" s="13">
        <v>8835000</v>
      </c>
    </row>
    <row r="27" spans="1:20" x14ac:dyDescent="0.25">
      <c r="A27" s="11" t="s">
        <v>6</v>
      </c>
      <c r="B27" s="12" t="s">
        <v>7</v>
      </c>
      <c r="C27" s="16">
        <v>42184</v>
      </c>
      <c r="D27" s="12">
        <v>0</v>
      </c>
      <c r="E27" s="12">
        <v>70.67</v>
      </c>
      <c r="F27" s="13">
        <v>420708550</v>
      </c>
      <c r="H27" s="11" t="s">
        <v>8</v>
      </c>
      <c r="I27" s="12" t="s">
        <v>7</v>
      </c>
      <c r="J27" s="16">
        <v>42184</v>
      </c>
      <c r="K27" s="12">
        <v>0</v>
      </c>
      <c r="L27" s="12">
        <v>45</v>
      </c>
      <c r="M27" s="13">
        <v>980</v>
      </c>
      <c r="O27" s="11" t="s">
        <v>9</v>
      </c>
      <c r="P27" s="12" t="s">
        <v>7</v>
      </c>
      <c r="Q27" s="16">
        <v>42184</v>
      </c>
      <c r="R27" s="12">
        <v>0</v>
      </c>
      <c r="S27" s="12">
        <v>0.84499999999999997</v>
      </c>
      <c r="T27" s="13">
        <v>8959000</v>
      </c>
    </row>
    <row r="28" spans="1:20" x14ac:dyDescent="0.25">
      <c r="A28" s="11" t="s">
        <v>6</v>
      </c>
      <c r="B28" s="12" t="s">
        <v>7</v>
      </c>
      <c r="C28" s="16">
        <v>42191</v>
      </c>
      <c r="D28" s="12">
        <v>0</v>
      </c>
      <c r="E28" s="12">
        <v>71.06</v>
      </c>
      <c r="F28" s="13">
        <v>580989390</v>
      </c>
      <c r="H28" s="11" t="s">
        <v>8</v>
      </c>
      <c r="I28" s="12" t="s">
        <v>7</v>
      </c>
      <c r="J28" s="16">
        <v>42191</v>
      </c>
      <c r="K28" s="12">
        <v>0</v>
      </c>
      <c r="L28" s="12">
        <v>44.2</v>
      </c>
      <c r="M28" s="13">
        <v>810</v>
      </c>
      <c r="O28" s="11" t="s">
        <v>9</v>
      </c>
      <c r="P28" s="12" t="s">
        <v>7</v>
      </c>
      <c r="Q28" s="16">
        <v>42191</v>
      </c>
      <c r="R28" s="12">
        <v>0</v>
      </c>
      <c r="S28" s="12">
        <v>0.83</v>
      </c>
      <c r="T28" s="13">
        <v>5749000</v>
      </c>
    </row>
    <row r="29" spans="1:20" x14ac:dyDescent="0.25">
      <c r="A29" s="11" t="s">
        <v>6</v>
      </c>
      <c r="B29" s="12" t="s">
        <v>7</v>
      </c>
      <c r="C29" s="16">
        <v>42198</v>
      </c>
      <c r="D29" s="12">
        <v>0</v>
      </c>
      <c r="E29" s="12">
        <v>75.52</v>
      </c>
      <c r="F29" s="13">
        <v>567087940</v>
      </c>
      <c r="H29" s="11" t="s">
        <v>8</v>
      </c>
      <c r="I29" s="12" t="s">
        <v>7</v>
      </c>
      <c r="J29" s="16">
        <v>42198</v>
      </c>
      <c r="K29" s="12">
        <v>0</v>
      </c>
      <c r="L29" s="12">
        <v>46.5</v>
      </c>
      <c r="M29" s="13">
        <v>210</v>
      </c>
      <c r="O29" s="11" t="s">
        <v>9</v>
      </c>
      <c r="P29" s="12" t="s">
        <v>7</v>
      </c>
      <c r="Q29" s="16">
        <v>42198</v>
      </c>
      <c r="R29" s="12">
        <v>0</v>
      </c>
      <c r="S29" s="12">
        <v>0.83</v>
      </c>
      <c r="T29" s="13">
        <v>3518000</v>
      </c>
    </row>
    <row r="30" spans="1:20" x14ac:dyDescent="0.25">
      <c r="A30" s="11" t="s">
        <v>6</v>
      </c>
      <c r="B30" s="12" t="s">
        <v>7</v>
      </c>
      <c r="C30" s="16">
        <v>42205</v>
      </c>
      <c r="D30" s="12">
        <v>0</v>
      </c>
      <c r="E30" s="12">
        <v>70.45</v>
      </c>
      <c r="F30" s="13">
        <v>523271580</v>
      </c>
      <c r="H30" s="11" t="s">
        <v>8</v>
      </c>
      <c r="I30" s="12" t="s">
        <v>7</v>
      </c>
      <c r="J30" s="16">
        <v>42205</v>
      </c>
      <c r="K30" s="12">
        <v>0</v>
      </c>
      <c r="L30" s="12">
        <v>45.2</v>
      </c>
      <c r="M30" s="13">
        <v>3370</v>
      </c>
      <c r="O30" s="11" t="s">
        <v>9</v>
      </c>
      <c r="P30" s="12" t="s">
        <v>7</v>
      </c>
      <c r="Q30" s="16">
        <v>42205</v>
      </c>
      <c r="R30" s="12">
        <v>0</v>
      </c>
      <c r="S30" s="12">
        <v>0.82</v>
      </c>
      <c r="T30" s="13">
        <v>3753000</v>
      </c>
    </row>
    <row r="31" spans="1:20" x14ac:dyDescent="0.25">
      <c r="A31" s="11" t="s">
        <v>6</v>
      </c>
      <c r="B31" s="12" t="s">
        <v>7</v>
      </c>
      <c r="C31" s="16">
        <v>42212</v>
      </c>
      <c r="D31" s="12">
        <v>0</v>
      </c>
      <c r="E31" s="12">
        <v>72.3</v>
      </c>
      <c r="F31" s="13">
        <v>775653500</v>
      </c>
      <c r="H31" s="11" t="s">
        <v>8</v>
      </c>
      <c r="I31" s="12" t="s">
        <v>7</v>
      </c>
      <c r="J31" s="16">
        <v>42212</v>
      </c>
      <c r="K31" s="12">
        <v>0</v>
      </c>
      <c r="L31" s="12">
        <v>46.9</v>
      </c>
      <c r="M31" s="13">
        <v>810</v>
      </c>
      <c r="O31" s="11" t="s">
        <v>9</v>
      </c>
      <c r="P31" s="12" t="s">
        <v>7</v>
      </c>
      <c r="Q31" s="16">
        <v>42212</v>
      </c>
      <c r="R31" s="12">
        <v>0</v>
      </c>
      <c r="S31" s="12">
        <v>0.80500000000000005</v>
      </c>
      <c r="T31" s="13">
        <v>4252000</v>
      </c>
    </row>
    <row r="32" spans="1:20" x14ac:dyDescent="0.25">
      <c r="A32" s="11" t="s">
        <v>6</v>
      </c>
      <c r="B32" s="12" t="s">
        <v>7</v>
      </c>
      <c r="C32" s="16">
        <v>42219</v>
      </c>
      <c r="D32" s="12">
        <v>0</v>
      </c>
      <c r="E32" s="12">
        <v>74.2</v>
      </c>
      <c r="F32" s="13">
        <v>537653540</v>
      </c>
      <c r="H32" s="11" t="s">
        <v>8</v>
      </c>
      <c r="I32" s="12" t="s">
        <v>7</v>
      </c>
      <c r="J32" s="16">
        <v>42219</v>
      </c>
      <c r="K32" s="12">
        <v>0</v>
      </c>
      <c r="L32" s="12">
        <v>45.9</v>
      </c>
      <c r="M32" s="13">
        <v>630</v>
      </c>
      <c r="O32" s="11" t="s">
        <v>9</v>
      </c>
      <c r="P32" s="12" t="s">
        <v>7</v>
      </c>
      <c r="Q32" s="16">
        <v>42219</v>
      </c>
      <c r="R32" s="12">
        <v>0</v>
      </c>
      <c r="S32" s="12">
        <v>0.83499999999999996</v>
      </c>
      <c r="T32" s="13">
        <v>3398000</v>
      </c>
    </row>
    <row r="33" spans="1:20" x14ac:dyDescent="0.25">
      <c r="A33" s="11" t="s">
        <v>6</v>
      </c>
      <c r="B33" s="12" t="s">
        <v>7</v>
      </c>
      <c r="C33" s="16">
        <v>42226</v>
      </c>
      <c r="D33" s="12">
        <v>0</v>
      </c>
      <c r="E33" s="12">
        <v>74.430000000000007</v>
      </c>
      <c r="F33" s="13">
        <v>447452570</v>
      </c>
      <c r="H33" s="11" t="s">
        <v>8</v>
      </c>
      <c r="I33" s="12" t="s">
        <v>7</v>
      </c>
      <c r="J33" s="16">
        <v>42226</v>
      </c>
      <c r="K33" s="12">
        <v>0</v>
      </c>
      <c r="L33" s="12">
        <v>46</v>
      </c>
      <c r="M33" s="13">
        <v>2350</v>
      </c>
      <c r="O33" s="11" t="s">
        <v>9</v>
      </c>
      <c r="P33" s="12" t="s">
        <v>7</v>
      </c>
      <c r="Q33" s="16">
        <v>42226</v>
      </c>
      <c r="R33" s="12">
        <v>0</v>
      </c>
      <c r="S33" s="12">
        <v>0.83</v>
      </c>
      <c r="T33" s="13">
        <v>4419000</v>
      </c>
    </row>
    <row r="34" spans="1:20" x14ac:dyDescent="0.25">
      <c r="A34" s="11" t="s">
        <v>6</v>
      </c>
      <c r="B34" s="12" t="s">
        <v>7</v>
      </c>
      <c r="C34" s="16">
        <v>42233</v>
      </c>
      <c r="D34" s="12">
        <v>0</v>
      </c>
      <c r="E34" s="12">
        <v>69.86</v>
      </c>
      <c r="F34" s="13">
        <v>514124570</v>
      </c>
      <c r="H34" s="11" t="s">
        <v>8</v>
      </c>
      <c r="I34" s="12" t="s">
        <v>7</v>
      </c>
      <c r="J34" s="16">
        <v>42233</v>
      </c>
      <c r="K34" s="12">
        <v>0</v>
      </c>
      <c r="L34" s="12">
        <v>45.7</v>
      </c>
      <c r="M34" s="13">
        <v>330</v>
      </c>
      <c r="O34" s="11" t="s">
        <v>9</v>
      </c>
      <c r="P34" s="12" t="s">
        <v>7</v>
      </c>
      <c r="Q34" s="16">
        <v>42233</v>
      </c>
      <c r="R34" s="12">
        <v>0</v>
      </c>
      <c r="S34" s="12">
        <v>0.83</v>
      </c>
      <c r="T34" s="13">
        <v>6473000</v>
      </c>
    </row>
    <row r="35" spans="1:20" x14ac:dyDescent="0.25">
      <c r="A35" s="11" t="s">
        <v>6</v>
      </c>
      <c r="B35" s="12" t="s">
        <v>7</v>
      </c>
      <c r="C35" s="16">
        <v>42240</v>
      </c>
      <c r="D35" s="12">
        <v>0</v>
      </c>
      <c r="E35" s="12">
        <v>74.819999999999993</v>
      </c>
      <c r="F35" s="13">
        <v>835950880</v>
      </c>
      <c r="H35" s="11" t="s">
        <v>8</v>
      </c>
      <c r="I35" s="12" t="s">
        <v>7</v>
      </c>
      <c r="J35" s="16">
        <v>42240</v>
      </c>
      <c r="K35" s="12">
        <v>0</v>
      </c>
      <c r="L35" s="12">
        <v>45.5</v>
      </c>
      <c r="M35" s="13">
        <v>3720</v>
      </c>
      <c r="O35" s="11" t="s">
        <v>9</v>
      </c>
      <c r="P35" s="12" t="s">
        <v>7</v>
      </c>
      <c r="Q35" s="16">
        <v>42240</v>
      </c>
      <c r="R35" s="12">
        <v>0</v>
      </c>
      <c r="S35" s="12">
        <v>0.89500000000000002</v>
      </c>
      <c r="T35" s="13">
        <v>16165000</v>
      </c>
    </row>
    <row r="36" spans="1:20" x14ac:dyDescent="0.25">
      <c r="A36" s="11" t="s">
        <v>6</v>
      </c>
      <c r="B36" s="12" t="s">
        <v>7</v>
      </c>
      <c r="C36" s="16">
        <v>42247</v>
      </c>
      <c r="D36" s="12">
        <v>0</v>
      </c>
      <c r="E36" s="12">
        <v>73.959999999999994</v>
      </c>
      <c r="F36" s="13">
        <v>612719090</v>
      </c>
      <c r="H36" s="11" t="s">
        <v>8</v>
      </c>
      <c r="I36" s="12" t="s">
        <v>7</v>
      </c>
      <c r="J36" s="16">
        <v>42247</v>
      </c>
      <c r="K36" s="12">
        <v>0</v>
      </c>
      <c r="L36" s="12">
        <v>46</v>
      </c>
      <c r="M36" s="13">
        <v>6790</v>
      </c>
      <c r="O36" s="11" t="s">
        <v>9</v>
      </c>
      <c r="P36" s="12" t="s">
        <v>7</v>
      </c>
      <c r="Q36" s="16">
        <v>42247</v>
      </c>
      <c r="R36" s="12">
        <v>0</v>
      </c>
      <c r="S36" s="12">
        <v>0.86</v>
      </c>
      <c r="T36" s="13">
        <v>8812000</v>
      </c>
    </row>
    <row r="37" spans="1:20" x14ac:dyDescent="0.25">
      <c r="A37" s="11" t="s">
        <v>6</v>
      </c>
      <c r="B37" s="12" t="s">
        <v>7</v>
      </c>
      <c r="C37" s="16">
        <v>42254</v>
      </c>
      <c r="D37" s="12">
        <v>0</v>
      </c>
      <c r="E37" s="12">
        <v>74.099999999999994</v>
      </c>
      <c r="F37" s="13">
        <v>384866640</v>
      </c>
      <c r="H37" s="11" t="s">
        <v>8</v>
      </c>
      <c r="I37" s="12" t="s">
        <v>7</v>
      </c>
      <c r="J37" s="16">
        <v>42254</v>
      </c>
      <c r="K37" s="12">
        <v>0</v>
      </c>
      <c r="L37" s="12">
        <v>45.4</v>
      </c>
      <c r="M37" s="13">
        <v>2100</v>
      </c>
      <c r="O37" s="11" t="s">
        <v>9</v>
      </c>
      <c r="P37" s="12" t="s">
        <v>7</v>
      </c>
      <c r="Q37" s="16">
        <v>42254</v>
      </c>
      <c r="R37" s="12">
        <v>0</v>
      </c>
      <c r="S37" s="12">
        <v>0.86499999999999999</v>
      </c>
      <c r="T37" s="13">
        <v>4293000</v>
      </c>
    </row>
    <row r="38" spans="1:20" x14ac:dyDescent="0.25">
      <c r="A38" s="11" t="s">
        <v>6</v>
      </c>
      <c r="B38" s="12" t="s">
        <v>7</v>
      </c>
      <c r="C38" s="16">
        <v>42261</v>
      </c>
      <c r="D38" s="12">
        <v>0</v>
      </c>
      <c r="E38" s="12">
        <v>75.5</v>
      </c>
      <c r="F38" s="13">
        <v>461944160</v>
      </c>
      <c r="H38" s="11" t="s">
        <v>8</v>
      </c>
      <c r="I38" s="12" t="s">
        <v>7</v>
      </c>
      <c r="J38" s="16">
        <v>42261</v>
      </c>
      <c r="K38" s="12">
        <v>0</v>
      </c>
      <c r="L38" s="12">
        <v>44.5</v>
      </c>
      <c r="M38" s="13">
        <v>900</v>
      </c>
      <c r="O38" s="11" t="s">
        <v>9</v>
      </c>
      <c r="P38" s="12" t="s">
        <v>7</v>
      </c>
      <c r="Q38" s="16">
        <v>42261</v>
      </c>
      <c r="R38" s="12">
        <v>0</v>
      </c>
      <c r="S38" s="12">
        <v>0.85499999999999998</v>
      </c>
      <c r="T38" s="13">
        <v>4829000</v>
      </c>
    </row>
    <row r="39" spans="1:20" x14ac:dyDescent="0.25">
      <c r="A39" s="11" t="s">
        <v>6</v>
      </c>
      <c r="B39" s="12" t="s">
        <v>7</v>
      </c>
      <c r="C39" s="16">
        <v>42268</v>
      </c>
      <c r="D39" s="12">
        <v>0</v>
      </c>
      <c r="E39" s="12">
        <v>74.97</v>
      </c>
      <c r="F39" s="13">
        <v>462123440</v>
      </c>
      <c r="H39" s="11" t="s">
        <v>8</v>
      </c>
      <c r="I39" s="12" t="s">
        <v>7</v>
      </c>
      <c r="J39" s="16">
        <v>42268</v>
      </c>
      <c r="K39" s="12">
        <v>0</v>
      </c>
      <c r="L39" s="12">
        <v>44.4</v>
      </c>
      <c r="M39" s="13">
        <v>280</v>
      </c>
      <c r="O39" s="11" t="s">
        <v>9</v>
      </c>
      <c r="P39" s="12" t="s">
        <v>7</v>
      </c>
      <c r="Q39" s="16">
        <v>42268</v>
      </c>
      <c r="R39" s="12">
        <v>0</v>
      </c>
      <c r="S39" s="12">
        <v>0.83</v>
      </c>
      <c r="T39" s="13">
        <v>7372000</v>
      </c>
    </row>
    <row r="40" spans="1:20" x14ac:dyDescent="0.25">
      <c r="A40" s="11" t="s">
        <v>6</v>
      </c>
      <c r="B40" s="12" t="s">
        <v>7</v>
      </c>
      <c r="C40" s="16">
        <v>42275</v>
      </c>
      <c r="D40" s="12">
        <v>0</v>
      </c>
      <c r="E40" s="12">
        <v>73.8</v>
      </c>
      <c r="F40" s="13">
        <v>447147620</v>
      </c>
      <c r="H40" s="11" t="s">
        <v>8</v>
      </c>
      <c r="I40" s="12" t="s">
        <v>7</v>
      </c>
      <c r="J40" s="16">
        <v>42275</v>
      </c>
      <c r="K40" s="12">
        <v>0</v>
      </c>
      <c r="L40" s="12">
        <v>44.7</v>
      </c>
      <c r="M40" s="13">
        <v>3840</v>
      </c>
      <c r="O40" s="11" t="s">
        <v>9</v>
      </c>
      <c r="P40" s="12" t="s">
        <v>7</v>
      </c>
      <c r="Q40" s="16">
        <v>42275</v>
      </c>
      <c r="R40" s="12">
        <v>0</v>
      </c>
      <c r="S40" s="12">
        <v>0.81499999999999995</v>
      </c>
      <c r="T40" s="13">
        <v>4609000</v>
      </c>
    </row>
    <row r="41" spans="1:20" x14ac:dyDescent="0.25">
      <c r="A41" s="11" t="s">
        <v>6</v>
      </c>
      <c r="B41" s="12" t="s">
        <v>7</v>
      </c>
      <c r="C41" s="16">
        <v>42282</v>
      </c>
      <c r="D41" s="12">
        <v>0</v>
      </c>
      <c r="E41" s="12">
        <v>85.77</v>
      </c>
      <c r="F41" s="13">
        <v>823666820</v>
      </c>
      <c r="H41" s="11" t="s">
        <v>8</v>
      </c>
      <c r="I41" s="12" t="s">
        <v>7</v>
      </c>
      <c r="J41" s="16">
        <v>42282</v>
      </c>
      <c r="K41" s="12">
        <v>0</v>
      </c>
      <c r="L41" s="12">
        <v>44</v>
      </c>
      <c r="M41" s="13">
        <v>1300</v>
      </c>
      <c r="O41" s="11" t="s">
        <v>9</v>
      </c>
      <c r="P41" s="12" t="s">
        <v>7</v>
      </c>
      <c r="Q41" s="16">
        <v>42282</v>
      </c>
      <c r="R41" s="12">
        <v>0</v>
      </c>
      <c r="S41" s="12">
        <v>0.80500000000000005</v>
      </c>
      <c r="T41" s="13">
        <v>11758000</v>
      </c>
    </row>
    <row r="42" spans="1:20" x14ac:dyDescent="0.25">
      <c r="A42" s="11" t="s">
        <v>6</v>
      </c>
      <c r="B42" s="12" t="s">
        <v>7</v>
      </c>
      <c r="C42" s="16">
        <v>42289</v>
      </c>
      <c r="D42" s="12">
        <v>0</v>
      </c>
      <c r="E42" s="12">
        <v>88.52</v>
      </c>
      <c r="F42" s="13">
        <v>642671730</v>
      </c>
      <c r="H42" s="11" t="s">
        <v>8</v>
      </c>
      <c r="I42" s="12" t="s">
        <v>7</v>
      </c>
      <c r="J42" s="16">
        <v>42289</v>
      </c>
      <c r="K42" s="12">
        <v>0</v>
      </c>
      <c r="L42" s="12">
        <v>45.5</v>
      </c>
      <c r="M42" s="13">
        <v>550</v>
      </c>
      <c r="O42" s="11" t="s">
        <v>9</v>
      </c>
      <c r="P42" s="12" t="s">
        <v>7</v>
      </c>
      <c r="Q42" s="16">
        <v>42289</v>
      </c>
      <c r="R42" s="12">
        <v>0</v>
      </c>
      <c r="S42" s="12">
        <v>0.80500000000000005</v>
      </c>
      <c r="T42" s="13">
        <v>5834000</v>
      </c>
    </row>
    <row r="43" spans="1:20" x14ac:dyDescent="0.25">
      <c r="A43" s="11" t="s">
        <v>6</v>
      </c>
      <c r="B43" s="12" t="s">
        <v>7</v>
      </c>
      <c r="C43" s="16">
        <v>42296</v>
      </c>
      <c r="D43" s="12">
        <v>0</v>
      </c>
      <c r="E43" s="12">
        <v>90.45</v>
      </c>
      <c r="F43" s="13">
        <v>554592940</v>
      </c>
      <c r="H43" s="11" t="s">
        <v>8</v>
      </c>
      <c r="I43" s="12" t="s">
        <v>7</v>
      </c>
      <c r="J43" s="16">
        <v>42296</v>
      </c>
      <c r="K43" s="12">
        <v>0</v>
      </c>
      <c r="L43" s="12">
        <v>45.1</v>
      </c>
      <c r="M43" s="13">
        <v>570</v>
      </c>
      <c r="O43" s="11" t="s">
        <v>9</v>
      </c>
      <c r="P43" s="12" t="s">
        <v>7</v>
      </c>
      <c r="Q43" s="16">
        <v>42296</v>
      </c>
      <c r="R43" s="12">
        <v>0</v>
      </c>
      <c r="S43" s="12">
        <v>0.8</v>
      </c>
      <c r="T43" s="13">
        <v>10507000</v>
      </c>
    </row>
    <row r="44" spans="1:20" x14ac:dyDescent="0.25">
      <c r="A44" s="11" t="s">
        <v>6</v>
      </c>
      <c r="B44" s="12" t="s">
        <v>7</v>
      </c>
      <c r="C44" s="16">
        <v>42303</v>
      </c>
      <c r="D44" s="12">
        <v>0</v>
      </c>
      <c r="E44" s="12">
        <v>90.53</v>
      </c>
      <c r="F44" s="13">
        <v>620865250</v>
      </c>
      <c r="H44" s="11" t="s">
        <v>8</v>
      </c>
      <c r="I44" s="12" t="s">
        <v>7</v>
      </c>
      <c r="J44" s="16">
        <v>42303</v>
      </c>
      <c r="K44" s="12">
        <v>0</v>
      </c>
      <c r="L44" s="12">
        <v>45.4</v>
      </c>
      <c r="M44" s="13">
        <v>320</v>
      </c>
      <c r="O44" s="11" t="s">
        <v>9</v>
      </c>
      <c r="P44" s="12" t="s">
        <v>7</v>
      </c>
      <c r="Q44" s="16">
        <v>42303</v>
      </c>
      <c r="R44" s="12">
        <v>0</v>
      </c>
      <c r="S44" s="12">
        <v>0.82499999999999996</v>
      </c>
      <c r="T44" s="13">
        <v>18186000</v>
      </c>
    </row>
    <row r="45" spans="1:20" x14ac:dyDescent="0.25">
      <c r="A45" s="11" t="s">
        <v>6</v>
      </c>
      <c r="B45" s="12" t="s">
        <v>7</v>
      </c>
      <c r="C45" s="16">
        <v>42310</v>
      </c>
      <c r="D45" s="12">
        <v>0</v>
      </c>
      <c r="E45" s="12">
        <v>94.09</v>
      </c>
      <c r="F45" s="13">
        <v>481806820</v>
      </c>
      <c r="H45" s="11" t="s">
        <v>8</v>
      </c>
      <c r="I45" s="12" t="s">
        <v>7</v>
      </c>
      <c r="J45" s="16">
        <v>42310</v>
      </c>
      <c r="K45" s="12">
        <v>0</v>
      </c>
      <c r="L45" s="12">
        <v>46.9</v>
      </c>
      <c r="M45" s="13">
        <v>4840</v>
      </c>
      <c r="O45" s="11" t="s">
        <v>9</v>
      </c>
      <c r="P45" s="12" t="s">
        <v>7</v>
      </c>
      <c r="Q45" s="16">
        <v>42310</v>
      </c>
      <c r="R45" s="12">
        <v>0</v>
      </c>
      <c r="S45" s="12">
        <v>0.82499999999999996</v>
      </c>
      <c r="T45" s="13">
        <v>9095000</v>
      </c>
    </row>
    <row r="46" spans="1:20" x14ac:dyDescent="0.25">
      <c r="A46" s="11" t="s">
        <v>6</v>
      </c>
      <c r="B46" s="12" t="s">
        <v>7</v>
      </c>
      <c r="C46" s="16">
        <v>42317</v>
      </c>
      <c r="D46" s="12">
        <v>0</v>
      </c>
      <c r="E46" s="12">
        <v>93.4</v>
      </c>
      <c r="F46" s="13">
        <v>386321860</v>
      </c>
      <c r="H46" s="11" t="s">
        <v>8</v>
      </c>
      <c r="I46" s="12" t="s">
        <v>7</v>
      </c>
      <c r="J46" s="16">
        <v>42317</v>
      </c>
      <c r="K46" s="12">
        <v>0</v>
      </c>
      <c r="L46" s="12">
        <v>48.8</v>
      </c>
      <c r="M46" s="13">
        <v>56730</v>
      </c>
      <c r="O46" s="11" t="s">
        <v>9</v>
      </c>
      <c r="P46" s="12" t="s">
        <v>7</v>
      </c>
      <c r="Q46" s="16">
        <v>42317</v>
      </c>
      <c r="R46" s="12">
        <v>0</v>
      </c>
      <c r="S46" s="12">
        <v>0.78700000000000003</v>
      </c>
      <c r="T46" s="13">
        <v>13884000</v>
      </c>
    </row>
    <row r="47" spans="1:20" x14ac:dyDescent="0.25">
      <c r="A47" s="11" t="s">
        <v>6</v>
      </c>
      <c r="B47" s="12" t="s">
        <v>7</v>
      </c>
      <c r="C47" s="16">
        <v>42324</v>
      </c>
      <c r="D47" s="12">
        <v>0</v>
      </c>
      <c r="E47" s="12">
        <v>107.3</v>
      </c>
      <c r="F47" s="13">
        <v>710666730</v>
      </c>
      <c r="H47" s="11" t="s">
        <v>8</v>
      </c>
      <c r="I47" s="12" t="s">
        <v>7</v>
      </c>
      <c r="J47" s="16">
        <v>42324</v>
      </c>
      <c r="K47" s="12">
        <v>0</v>
      </c>
      <c r="L47" s="12">
        <v>46.9</v>
      </c>
      <c r="M47" s="13">
        <v>44610</v>
      </c>
      <c r="O47" s="11" t="s">
        <v>9</v>
      </c>
      <c r="P47" s="12" t="s">
        <v>7</v>
      </c>
      <c r="Q47" s="16">
        <v>42324</v>
      </c>
      <c r="R47" s="12">
        <v>0</v>
      </c>
      <c r="S47" s="12">
        <v>0.80900000000000005</v>
      </c>
      <c r="T47" s="13">
        <v>9686000</v>
      </c>
    </row>
    <row r="48" spans="1:20" x14ac:dyDescent="0.25">
      <c r="A48" s="11" t="s">
        <v>6</v>
      </c>
      <c r="B48" s="12" t="s">
        <v>7</v>
      </c>
      <c r="C48" s="16">
        <v>42331</v>
      </c>
      <c r="D48" s="12">
        <v>0</v>
      </c>
      <c r="E48" s="12">
        <v>104.55</v>
      </c>
      <c r="F48" s="13">
        <v>620884760</v>
      </c>
      <c r="H48" s="11" t="s">
        <v>8</v>
      </c>
      <c r="I48" s="12" t="s">
        <v>7</v>
      </c>
      <c r="J48" s="16">
        <v>42331</v>
      </c>
      <c r="K48" s="12">
        <v>0</v>
      </c>
      <c r="L48" s="12">
        <v>45</v>
      </c>
      <c r="M48" s="13">
        <v>9060</v>
      </c>
      <c r="O48" s="11" t="s">
        <v>9</v>
      </c>
      <c r="P48" s="12" t="s">
        <v>7</v>
      </c>
      <c r="Q48" s="16">
        <v>42331</v>
      </c>
      <c r="R48" s="12">
        <v>0</v>
      </c>
      <c r="S48" s="12">
        <v>0.76600000000000001</v>
      </c>
      <c r="T48" s="13">
        <v>15773000</v>
      </c>
    </row>
    <row r="49" spans="1:20" x14ac:dyDescent="0.25">
      <c r="A49" s="11" t="s">
        <v>6</v>
      </c>
      <c r="B49" s="12" t="s">
        <v>7</v>
      </c>
      <c r="C49" s="16">
        <v>42338</v>
      </c>
      <c r="D49" s="12">
        <v>0</v>
      </c>
      <c r="E49" s="12">
        <v>103.05</v>
      </c>
      <c r="F49" s="13">
        <v>479977420</v>
      </c>
      <c r="H49" s="11" t="s">
        <v>8</v>
      </c>
      <c r="I49" s="12" t="s">
        <v>7</v>
      </c>
      <c r="J49" s="16">
        <v>42338</v>
      </c>
      <c r="K49" s="12">
        <v>0</v>
      </c>
      <c r="L49" s="12">
        <v>44.7</v>
      </c>
      <c r="M49" s="13">
        <v>2990</v>
      </c>
      <c r="O49" s="11" t="s">
        <v>9</v>
      </c>
      <c r="P49" s="12" t="s">
        <v>7</v>
      </c>
      <c r="Q49" s="16">
        <v>42338</v>
      </c>
      <c r="R49" s="12">
        <v>0</v>
      </c>
      <c r="S49" s="12">
        <v>0.753</v>
      </c>
      <c r="T49" s="13">
        <v>9569000</v>
      </c>
    </row>
    <row r="50" spans="1:20" x14ac:dyDescent="0.25">
      <c r="A50" s="11" t="s">
        <v>6</v>
      </c>
      <c r="B50" s="12" t="s">
        <v>7</v>
      </c>
      <c r="C50" s="16">
        <v>42345</v>
      </c>
      <c r="D50" s="12">
        <v>0</v>
      </c>
      <c r="E50" s="12">
        <v>98.15</v>
      </c>
      <c r="F50" s="13">
        <v>549641910</v>
      </c>
      <c r="H50" s="11" t="s">
        <v>8</v>
      </c>
      <c r="I50" s="12" t="s">
        <v>7</v>
      </c>
      <c r="J50" s="16">
        <v>42345</v>
      </c>
      <c r="K50" s="12">
        <v>0</v>
      </c>
      <c r="L50" s="12">
        <v>46.4</v>
      </c>
      <c r="M50" s="13">
        <v>8000</v>
      </c>
      <c r="O50" s="11" t="s">
        <v>9</v>
      </c>
      <c r="P50" s="12" t="s">
        <v>7</v>
      </c>
      <c r="Q50" s="16">
        <v>42345</v>
      </c>
      <c r="R50" s="12">
        <v>0</v>
      </c>
      <c r="S50" s="12">
        <v>0.75</v>
      </c>
      <c r="T50" s="13">
        <v>7816000</v>
      </c>
    </row>
    <row r="51" spans="1:20" x14ac:dyDescent="0.25">
      <c r="A51" s="11" t="s">
        <v>6</v>
      </c>
      <c r="B51" s="12" t="s">
        <v>7</v>
      </c>
      <c r="C51" s="16">
        <v>42352</v>
      </c>
      <c r="D51" s="12">
        <v>0</v>
      </c>
      <c r="E51" s="12">
        <v>98.81</v>
      </c>
      <c r="F51" s="13">
        <v>489102780</v>
      </c>
      <c r="H51" s="11" t="s">
        <v>8</v>
      </c>
      <c r="I51" s="12" t="s">
        <v>7</v>
      </c>
      <c r="J51" s="16">
        <v>42352</v>
      </c>
      <c r="K51" s="12">
        <v>0</v>
      </c>
      <c r="L51" s="12">
        <v>45.6</v>
      </c>
      <c r="M51" s="13">
        <v>1780</v>
      </c>
      <c r="O51" s="11" t="s">
        <v>9</v>
      </c>
      <c r="P51" s="12" t="s">
        <v>7</v>
      </c>
      <c r="Q51" s="16">
        <v>42352</v>
      </c>
      <c r="R51" s="12">
        <v>0</v>
      </c>
      <c r="S51" s="12">
        <v>0.753</v>
      </c>
      <c r="T51" s="13">
        <v>11734000</v>
      </c>
    </row>
    <row r="52" spans="1:20" x14ac:dyDescent="0.25">
      <c r="A52" s="11" t="s">
        <v>6</v>
      </c>
      <c r="B52" s="12" t="s">
        <v>7</v>
      </c>
      <c r="C52" s="16">
        <v>42359</v>
      </c>
      <c r="D52" s="12">
        <v>0</v>
      </c>
      <c r="E52" s="12">
        <v>101.34</v>
      </c>
      <c r="F52" s="13">
        <v>300938570</v>
      </c>
      <c r="H52" s="11" t="s">
        <v>8</v>
      </c>
      <c r="I52" s="12" t="s">
        <v>7</v>
      </c>
      <c r="J52" s="16">
        <v>42359</v>
      </c>
      <c r="K52" s="12">
        <v>0</v>
      </c>
      <c r="L52" s="12">
        <v>46</v>
      </c>
      <c r="M52" s="13">
        <v>4200</v>
      </c>
      <c r="O52" s="11" t="s">
        <v>9</v>
      </c>
      <c r="P52" s="12" t="s">
        <v>7</v>
      </c>
      <c r="Q52" s="16">
        <v>42359</v>
      </c>
      <c r="R52" s="12">
        <v>0</v>
      </c>
      <c r="S52" s="12">
        <v>0.75</v>
      </c>
      <c r="T52" s="13">
        <v>7145000</v>
      </c>
    </row>
    <row r="53" spans="1:20" x14ac:dyDescent="0.25">
      <c r="A53" s="11" t="s">
        <v>6</v>
      </c>
      <c r="B53" s="12" t="s">
        <v>7</v>
      </c>
      <c r="C53" s="16">
        <v>42366</v>
      </c>
      <c r="D53" s="12">
        <v>0</v>
      </c>
      <c r="E53" s="12">
        <v>101.26</v>
      </c>
      <c r="F53" s="13">
        <v>148496390</v>
      </c>
      <c r="H53" s="11" t="s">
        <v>8</v>
      </c>
      <c r="I53" s="12" t="s">
        <v>7</v>
      </c>
      <c r="J53" s="16">
        <v>42366</v>
      </c>
      <c r="K53" s="12">
        <v>0</v>
      </c>
      <c r="L53" s="12">
        <v>45.8</v>
      </c>
      <c r="M53" s="13">
        <v>1980</v>
      </c>
      <c r="O53" s="11" t="s">
        <v>9</v>
      </c>
      <c r="P53" s="12" t="s">
        <v>7</v>
      </c>
      <c r="Q53" s="16">
        <v>42366</v>
      </c>
      <c r="R53" s="12">
        <v>0</v>
      </c>
      <c r="S53" s="12">
        <v>0.75</v>
      </c>
      <c r="T53" s="13">
        <v>3548000</v>
      </c>
    </row>
    <row r="54" spans="1:20" x14ac:dyDescent="0.25">
      <c r="A54" s="11" t="s">
        <v>6</v>
      </c>
      <c r="B54" s="12" t="s">
        <v>7</v>
      </c>
      <c r="C54" s="16">
        <v>42373</v>
      </c>
      <c r="D54" s="12">
        <v>0</v>
      </c>
      <c r="E54" s="12">
        <v>96.85</v>
      </c>
      <c r="F54" s="13">
        <v>141047050</v>
      </c>
      <c r="H54" s="11" t="s">
        <v>8</v>
      </c>
      <c r="I54" s="12" t="s">
        <v>7</v>
      </c>
      <c r="J54" s="16">
        <v>42373</v>
      </c>
      <c r="K54" s="12">
        <v>0</v>
      </c>
      <c r="L54" s="12">
        <v>48.8</v>
      </c>
      <c r="M54" s="13">
        <v>4360</v>
      </c>
      <c r="O54" s="11" t="s">
        <v>9</v>
      </c>
      <c r="P54" s="12" t="s">
        <v>7</v>
      </c>
      <c r="Q54" s="16">
        <v>42373</v>
      </c>
      <c r="R54" s="12">
        <v>0</v>
      </c>
      <c r="S54" s="12">
        <v>0.77</v>
      </c>
      <c r="T54" s="13">
        <v>3260000</v>
      </c>
    </row>
    <row r="55" spans="1:20" x14ac:dyDescent="0.25">
      <c r="A55" s="11" t="s">
        <v>6</v>
      </c>
      <c r="B55" s="12" t="s">
        <v>7</v>
      </c>
      <c r="C55" s="16">
        <v>42380</v>
      </c>
      <c r="D55" s="12">
        <v>0</v>
      </c>
      <c r="E55" s="12">
        <v>87.27</v>
      </c>
      <c r="F55" s="13">
        <v>485369460</v>
      </c>
      <c r="H55" s="11" t="s">
        <v>8</v>
      </c>
      <c r="I55" s="12" t="s">
        <v>7</v>
      </c>
      <c r="J55" s="16">
        <v>42380</v>
      </c>
      <c r="K55" s="12">
        <v>0</v>
      </c>
      <c r="L55" s="12">
        <v>46.7</v>
      </c>
      <c r="M55" s="13">
        <v>1330</v>
      </c>
      <c r="O55" s="11" t="s">
        <v>9</v>
      </c>
      <c r="P55" s="12" t="s">
        <v>7</v>
      </c>
      <c r="Q55" s="16">
        <v>42380</v>
      </c>
      <c r="R55" s="12">
        <v>0</v>
      </c>
      <c r="S55" s="12">
        <v>0.72799999999999998</v>
      </c>
      <c r="T55" s="13">
        <v>5265000</v>
      </c>
    </row>
    <row r="56" spans="1:20" x14ac:dyDescent="0.25">
      <c r="A56" s="11" t="s">
        <v>6</v>
      </c>
      <c r="B56" s="12" t="s">
        <v>7</v>
      </c>
      <c r="C56" s="16">
        <v>42387</v>
      </c>
      <c r="D56" s="12">
        <v>0</v>
      </c>
      <c r="E56" s="12">
        <v>91.5</v>
      </c>
      <c r="F56" s="13">
        <v>700791300</v>
      </c>
      <c r="H56" s="11" t="s">
        <v>8</v>
      </c>
      <c r="I56" s="12" t="s">
        <v>7</v>
      </c>
      <c r="J56" s="16">
        <v>42387</v>
      </c>
      <c r="K56" s="12">
        <v>0</v>
      </c>
      <c r="L56" s="12">
        <v>45.2</v>
      </c>
      <c r="M56" s="13">
        <v>4200</v>
      </c>
      <c r="O56" s="11" t="s">
        <v>9</v>
      </c>
      <c r="P56" s="12" t="s">
        <v>7</v>
      </c>
      <c r="Q56" s="16">
        <v>42387</v>
      </c>
      <c r="R56" s="12">
        <v>0</v>
      </c>
      <c r="S56" s="12">
        <v>0.749</v>
      </c>
      <c r="T56" s="13">
        <v>6158000</v>
      </c>
    </row>
    <row r="57" spans="1:20" x14ac:dyDescent="0.25">
      <c r="A57" s="11" t="s">
        <v>6</v>
      </c>
      <c r="B57" s="12" t="s">
        <v>7</v>
      </c>
      <c r="C57" s="16">
        <v>42394</v>
      </c>
      <c r="D57" s="12">
        <v>0</v>
      </c>
      <c r="E57" s="12">
        <v>96.5</v>
      </c>
      <c r="F57" s="13">
        <v>732937660</v>
      </c>
      <c r="H57" s="11" t="s">
        <v>8</v>
      </c>
      <c r="I57" s="12" t="s">
        <v>7</v>
      </c>
      <c r="J57" s="16">
        <v>42394</v>
      </c>
      <c r="K57" s="12">
        <v>0</v>
      </c>
      <c r="L57" s="12">
        <v>46.5</v>
      </c>
      <c r="M57" s="13">
        <v>1680</v>
      </c>
      <c r="O57" s="11" t="s">
        <v>9</v>
      </c>
      <c r="P57" s="12" t="s">
        <v>7</v>
      </c>
      <c r="Q57" s="16">
        <v>42394</v>
      </c>
      <c r="R57" s="12">
        <v>0</v>
      </c>
      <c r="S57" s="12">
        <v>0.752</v>
      </c>
      <c r="T57" s="13">
        <v>3983000</v>
      </c>
    </row>
    <row r="58" spans="1:20" x14ac:dyDescent="0.25">
      <c r="A58" s="11" t="s">
        <v>6</v>
      </c>
      <c r="B58" s="12" t="s">
        <v>7</v>
      </c>
      <c r="C58" s="16">
        <v>42401</v>
      </c>
      <c r="D58" s="12">
        <v>0</v>
      </c>
      <c r="E58" s="12">
        <v>97.2</v>
      </c>
      <c r="F58" s="13">
        <v>534811920</v>
      </c>
      <c r="H58" s="11" t="s">
        <v>8</v>
      </c>
      <c r="I58" s="12" t="s">
        <v>7</v>
      </c>
      <c r="J58" s="16">
        <v>42401</v>
      </c>
      <c r="K58" s="12">
        <v>0</v>
      </c>
      <c r="L58" s="12">
        <v>46.4</v>
      </c>
      <c r="M58" s="13">
        <v>170</v>
      </c>
      <c r="O58" s="11" t="s">
        <v>9</v>
      </c>
      <c r="P58" s="12" t="s">
        <v>7</v>
      </c>
      <c r="Q58" s="16">
        <v>42401</v>
      </c>
      <c r="R58" s="12">
        <v>0</v>
      </c>
      <c r="S58" s="12">
        <v>0.76600000000000001</v>
      </c>
      <c r="T58" s="13">
        <v>7812000</v>
      </c>
    </row>
    <row r="59" spans="1:20" x14ac:dyDescent="0.25">
      <c r="A59" s="11" t="s">
        <v>6</v>
      </c>
      <c r="B59" s="12" t="s">
        <v>7</v>
      </c>
      <c r="C59" s="16">
        <v>42408</v>
      </c>
      <c r="D59" s="12">
        <v>0</v>
      </c>
      <c r="E59" s="12">
        <v>94.85</v>
      </c>
      <c r="F59" s="13">
        <v>533832880</v>
      </c>
      <c r="H59" s="11" t="s">
        <v>8</v>
      </c>
      <c r="I59" s="12" t="s">
        <v>7</v>
      </c>
      <c r="J59" s="16">
        <v>42408</v>
      </c>
      <c r="K59" s="12">
        <v>0</v>
      </c>
      <c r="L59" s="12">
        <v>46.6</v>
      </c>
      <c r="M59" s="13">
        <v>400</v>
      </c>
      <c r="O59" s="11" t="s">
        <v>9</v>
      </c>
      <c r="P59" s="12" t="s">
        <v>7</v>
      </c>
      <c r="Q59" s="16">
        <v>42408</v>
      </c>
      <c r="R59" s="12">
        <v>0</v>
      </c>
      <c r="S59" s="12">
        <v>0.75600000000000001</v>
      </c>
      <c r="T59" s="13">
        <v>3882000</v>
      </c>
    </row>
    <row r="60" spans="1:20" x14ac:dyDescent="0.25">
      <c r="A60" s="11" t="s">
        <v>6</v>
      </c>
      <c r="B60" s="12" t="s">
        <v>7</v>
      </c>
      <c r="C60" s="16">
        <v>42415</v>
      </c>
      <c r="D60" s="12">
        <v>0</v>
      </c>
      <c r="E60" s="12">
        <v>102.39</v>
      </c>
      <c r="F60" s="13">
        <v>613810300</v>
      </c>
      <c r="H60" s="11" t="s">
        <v>8</v>
      </c>
      <c r="I60" s="12" t="s">
        <v>7</v>
      </c>
      <c r="J60" s="16">
        <v>42415</v>
      </c>
      <c r="K60" s="12">
        <v>0</v>
      </c>
      <c r="L60" s="12">
        <v>46.7</v>
      </c>
      <c r="M60" s="13">
        <v>1680</v>
      </c>
      <c r="O60" s="11" t="s">
        <v>9</v>
      </c>
      <c r="P60" s="12" t="s">
        <v>7</v>
      </c>
      <c r="Q60" s="16">
        <v>42415</v>
      </c>
      <c r="R60" s="12">
        <v>0</v>
      </c>
      <c r="S60" s="12">
        <v>0.76</v>
      </c>
      <c r="T60" s="13">
        <v>4135000</v>
      </c>
    </row>
    <row r="61" spans="1:20" x14ac:dyDescent="0.25">
      <c r="A61" s="11" t="s">
        <v>6</v>
      </c>
      <c r="B61" s="12" t="s">
        <v>7</v>
      </c>
      <c r="C61" s="16">
        <v>42422</v>
      </c>
      <c r="D61" s="12">
        <v>0</v>
      </c>
      <c r="E61" s="12">
        <v>106.24</v>
      </c>
      <c r="F61" s="13">
        <v>409753320</v>
      </c>
      <c r="H61" s="11" t="s">
        <v>8</v>
      </c>
      <c r="I61" s="12" t="s">
        <v>7</v>
      </c>
      <c r="J61" s="16">
        <v>42422</v>
      </c>
      <c r="K61" s="12">
        <v>0</v>
      </c>
      <c r="L61" s="12">
        <v>46.3</v>
      </c>
      <c r="M61" s="13">
        <v>240</v>
      </c>
      <c r="O61" s="11" t="s">
        <v>9</v>
      </c>
      <c r="P61" s="12" t="s">
        <v>7</v>
      </c>
      <c r="Q61" s="16">
        <v>42422</v>
      </c>
      <c r="R61" s="12">
        <v>0</v>
      </c>
      <c r="S61" s="12">
        <v>0.77600000000000002</v>
      </c>
      <c r="T61" s="13">
        <v>5841000</v>
      </c>
    </row>
    <row r="62" spans="1:20" x14ac:dyDescent="0.25">
      <c r="A62" s="11" t="s">
        <v>6</v>
      </c>
      <c r="B62" s="12" t="s">
        <v>7</v>
      </c>
      <c r="C62" s="16">
        <v>42429</v>
      </c>
      <c r="D62" s="12">
        <v>0</v>
      </c>
      <c r="E62" s="12">
        <v>108.99</v>
      </c>
      <c r="F62" s="13">
        <v>469055240</v>
      </c>
      <c r="H62" s="11" t="s">
        <v>8</v>
      </c>
      <c r="I62" s="12" t="s">
        <v>7</v>
      </c>
      <c r="J62" s="16">
        <v>42429</v>
      </c>
      <c r="K62" s="12">
        <v>0</v>
      </c>
      <c r="L62" s="12">
        <v>47.8</v>
      </c>
      <c r="M62" s="13">
        <v>850</v>
      </c>
      <c r="O62" s="11" t="s">
        <v>9</v>
      </c>
      <c r="P62" s="12" t="s">
        <v>7</v>
      </c>
      <c r="Q62" s="16">
        <v>42429</v>
      </c>
      <c r="R62" s="12">
        <v>0</v>
      </c>
      <c r="S62" s="12">
        <v>0.78600000000000003</v>
      </c>
      <c r="T62" s="13">
        <v>6339000</v>
      </c>
    </row>
    <row r="63" spans="1:20" x14ac:dyDescent="0.25">
      <c r="A63" s="11" t="s">
        <v>6</v>
      </c>
      <c r="B63" s="12" t="s">
        <v>7</v>
      </c>
      <c r="C63" s="16">
        <v>42436</v>
      </c>
      <c r="D63" s="12">
        <v>0</v>
      </c>
      <c r="E63" s="12">
        <v>109.26</v>
      </c>
      <c r="F63" s="13">
        <v>303767070</v>
      </c>
      <c r="H63" s="11" t="s">
        <v>8</v>
      </c>
      <c r="I63" s="12" t="s">
        <v>7</v>
      </c>
      <c r="J63" s="16">
        <v>42436</v>
      </c>
      <c r="K63" s="12">
        <v>0</v>
      </c>
      <c r="L63" s="12">
        <v>47.9</v>
      </c>
      <c r="M63" s="13">
        <v>4250</v>
      </c>
      <c r="O63" s="11" t="s">
        <v>9</v>
      </c>
      <c r="P63" s="12" t="s">
        <v>7</v>
      </c>
      <c r="Q63" s="16">
        <v>42436</v>
      </c>
      <c r="R63" s="12">
        <v>0</v>
      </c>
      <c r="S63" s="12">
        <v>0.81</v>
      </c>
      <c r="T63" s="13">
        <v>6816000</v>
      </c>
    </row>
    <row r="64" spans="1:20" x14ac:dyDescent="0.25">
      <c r="A64" s="11" t="s">
        <v>6</v>
      </c>
      <c r="B64" s="12" t="s">
        <v>7</v>
      </c>
      <c r="C64" s="16">
        <v>42443</v>
      </c>
      <c r="D64" s="12">
        <v>0</v>
      </c>
      <c r="E64" s="12">
        <v>112.4</v>
      </c>
      <c r="F64" s="13">
        <v>496988030</v>
      </c>
      <c r="H64" s="11" t="s">
        <v>8</v>
      </c>
      <c r="I64" s="12" t="s">
        <v>7</v>
      </c>
      <c r="J64" s="16">
        <v>42443</v>
      </c>
      <c r="K64" s="12">
        <v>0</v>
      </c>
      <c r="L64" s="12">
        <v>47.9</v>
      </c>
      <c r="M64" s="13">
        <v>15710</v>
      </c>
      <c r="O64" s="11" t="s">
        <v>9</v>
      </c>
      <c r="P64" s="12" t="s">
        <v>7</v>
      </c>
      <c r="Q64" s="16">
        <v>42443</v>
      </c>
      <c r="R64" s="12">
        <v>0</v>
      </c>
      <c r="S64" s="12">
        <v>0.81599999999999995</v>
      </c>
      <c r="T64" s="13">
        <v>15145000</v>
      </c>
    </row>
    <row r="65" spans="1:20" x14ac:dyDescent="0.25">
      <c r="A65" s="11" t="s">
        <v>6</v>
      </c>
      <c r="B65" s="12" t="s">
        <v>7</v>
      </c>
      <c r="C65" s="16">
        <v>42450</v>
      </c>
      <c r="D65" s="12">
        <v>0</v>
      </c>
      <c r="E65" s="12">
        <v>109.1</v>
      </c>
      <c r="F65" s="13">
        <v>453696550</v>
      </c>
      <c r="H65" s="11" t="s">
        <v>8</v>
      </c>
      <c r="I65" s="12" t="s">
        <v>7</v>
      </c>
      <c r="J65" s="16">
        <v>42450</v>
      </c>
      <c r="K65" s="12">
        <v>0</v>
      </c>
      <c r="L65" s="12">
        <v>47.5</v>
      </c>
      <c r="M65" s="13">
        <v>1300</v>
      </c>
      <c r="O65" s="11" t="s">
        <v>9</v>
      </c>
      <c r="P65" s="12" t="s">
        <v>7</v>
      </c>
      <c r="Q65" s="16">
        <v>42450</v>
      </c>
      <c r="R65" s="12">
        <v>0</v>
      </c>
      <c r="S65" s="12">
        <v>0.81200000000000006</v>
      </c>
      <c r="T65" s="13">
        <v>15645000</v>
      </c>
    </row>
    <row r="66" spans="1:20" x14ac:dyDescent="0.25">
      <c r="A66" s="11" t="s">
        <v>6</v>
      </c>
      <c r="B66" s="12" t="s">
        <v>7</v>
      </c>
      <c r="C66" s="16">
        <v>42457</v>
      </c>
      <c r="D66" s="12">
        <v>0</v>
      </c>
      <c r="E66" s="12">
        <v>108.52</v>
      </c>
      <c r="F66" s="13">
        <v>429305050</v>
      </c>
      <c r="H66" s="11" t="s">
        <v>8</v>
      </c>
      <c r="I66" s="12" t="s">
        <v>7</v>
      </c>
      <c r="J66" s="16">
        <v>42457</v>
      </c>
      <c r="K66" s="12">
        <v>0</v>
      </c>
      <c r="L66" s="12">
        <v>48.3</v>
      </c>
      <c r="M66" s="13">
        <v>1030</v>
      </c>
      <c r="O66" s="11" t="s">
        <v>9</v>
      </c>
      <c r="P66" s="12" t="s">
        <v>7</v>
      </c>
      <c r="Q66" s="16">
        <v>42457</v>
      </c>
      <c r="R66" s="12">
        <v>0</v>
      </c>
      <c r="S66" s="12">
        <v>0.80800000000000005</v>
      </c>
      <c r="T66" s="13">
        <v>16499000</v>
      </c>
    </row>
    <row r="67" spans="1:20" x14ac:dyDescent="0.25">
      <c r="A67" s="11" t="s">
        <v>6</v>
      </c>
      <c r="B67" s="12" t="s">
        <v>7</v>
      </c>
      <c r="C67" s="16">
        <v>42464</v>
      </c>
      <c r="D67" s="12">
        <v>0</v>
      </c>
      <c r="E67" s="12">
        <v>112.92</v>
      </c>
      <c r="F67" s="13">
        <v>436437640</v>
      </c>
      <c r="H67" s="11" t="s">
        <v>8</v>
      </c>
      <c r="I67" s="12" t="s">
        <v>7</v>
      </c>
      <c r="J67" s="16">
        <v>42464</v>
      </c>
      <c r="K67" s="12">
        <v>0</v>
      </c>
      <c r="L67" s="12">
        <v>48.9</v>
      </c>
      <c r="M67" s="13">
        <v>510</v>
      </c>
      <c r="O67" s="11" t="s">
        <v>9</v>
      </c>
      <c r="P67" s="12" t="s">
        <v>7</v>
      </c>
      <c r="Q67" s="16">
        <v>42464</v>
      </c>
      <c r="R67" s="12">
        <v>0</v>
      </c>
      <c r="S67" s="12">
        <v>0.84899999999999998</v>
      </c>
      <c r="T67" s="13">
        <v>56126000</v>
      </c>
    </row>
    <row r="68" spans="1:20" x14ac:dyDescent="0.25">
      <c r="A68" s="11" t="s">
        <v>6</v>
      </c>
      <c r="B68" s="12" t="s">
        <v>7</v>
      </c>
      <c r="C68" s="16">
        <v>42471</v>
      </c>
      <c r="D68" s="12">
        <v>0</v>
      </c>
      <c r="E68" s="12">
        <v>119.3</v>
      </c>
      <c r="F68" s="13">
        <v>533644870</v>
      </c>
      <c r="H68" s="11" t="s">
        <v>8</v>
      </c>
      <c r="I68" s="12" t="s">
        <v>7</v>
      </c>
      <c r="J68" s="16">
        <v>42471</v>
      </c>
      <c r="K68" s="12">
        <v>0</v>
      </c>
      <c r="L68" s="12">
        <v>47.8</v>
      </c>
      <c r="M68" s="13">
        <v>3380</v>
      </c>
      <c r="O68" s="11" t="s">
        <v>9</v>
      </c>
      <c r="P68" s="12" t="s">
        <v>7</v>
      </c>
      <c r="Q68" s="16">
        <v>42471</v>
      </c>
      <c r="R68" s="12">
        <v>0</v>
      </c>
      <c r="S68" s="12">
        <v>0.84599999999999997</v>
      </c>
      <c r="T68" s="13">
        <v>42975000</v>
      </c>
    </row>
    <row r="69" spans="1:20" x14ac:dyDescent="0.25">
      <c r="A69" s="11" t="s">
        <v>6</v>
      </c>
      <c r="B69" s="12" t="s">
        <v>7</v>
      </c>
      <c r="C69" s="16">
        <v>42478</v>
      </c>
      <c r="D69" s="12">
        <v>0</v>
      </c>
      <c r="E69" s="12">
        <v>121.25</v>
      </c>
      <c r="F69" s="13">
        <v>619134220</v>
      </c>
      <c r="H69" s="11" t="s">
        <v>8</v>
      </c>
      <c r="I69" s="12" t="s">
        <v>7</v>
      </c>
      <c r="J69" s="16">
        <v>42478</v>
      </c>
      <c r="K69" s="12">
        <v>0</v>
      </c>
      <c r="L69" s="12">
        <v>46.6</v>
      </c>
      <c r="M69" s="13">
        <v>3620</v>
      </c>
      <c r="O69" s="11" t="s">
        <v>9</v>
      </c>
      <c r="P69" s="12" t="s">
        <v>7</v>
      </c>
      <c r="Q69" s="16">
        <v>42478</v>
      </c>
      <c r="R69" s="12">
        <v>0</v>
      </c>
      <c r="S69" s="12">
        <v>0.875</v>
      </c>
      <c r="T69" s="13">
        <v>31160000</v>
      </c>
    </row>
    <row r="70" spans="1:20" x14ac:dyDescent="0.25">
      <c r="A70" s="11" t="s">
        <v>6</v>
      </c>
      <c r="B70" s="12" t="s">
        <v>7</v>
      </c>
      <c r="C70" s="16">
        <v>42485</v>
      </c>
      <c r="D70" s="12">
        <v>0</v>
      </c>
      <c r="E70" s="12">
        <v>123.55</v>
      </c>
      <c r="F70" s="13">
        <v>434703210</v>
      </c>
      <c r="H70" s="11" t="s">
        <v>8</v>
      </c>
      <c r="I70" s="12" t="s">
        <v>7</v>
      </c>
      <c r="J70" s="16">
        <v>42485</v>
      </c>
      <c r="K70" s="12">
        <v>0</v>
      </c>
      <c r="L70" s="12">
        <v>46.6</v>
      </c>
      <c r="M70" s="13">
        <v>570</v>
      </c>
      <c r="O70" s="11" t="s">
        <v>9</v>
      </c>
      <c r="P70" s="12" t="s">
        <v>7</v>
      </c>
      <c r="Q70" s="16">
        <v>42485</v>
      </c>
      <c r="R70" s="12">
        <v>0</v>
      </c>
      <c r="S70" s="12">
        <v>1.0389999999999999</v>
      </c>
      <c r="T70" s="13">
        <v>93605000</v>
      </c>
    </row>
    <row r="71" spans="1:20" x14ac:dyDescent="0.25">
      <c r="A71" s="11" t="s">
        <v>6</v>
      </c>
      <c r="B71" s="12" t="s">
        <v>7</v>
      </c>
      <c r="C71" s="16">
        <v>42492</v>
      </c>
      <c r="D71" s="12">
        <v>0</v>
      </c>
      <c r="E71" s="12">
        <v>120.64</v>
      </c>
      <c r="F71" s="13">
        <v>211311570</v>
      </c>
      <c r="H71" s="11" t="s">
        <v>8</v>
      </c>
      <c r="I71" s="12" t="s">
        <v>7</v>
      </c>
      <c r="J71" s="16">
        <v>42492</v>
      </c>
      <c r="K71" s="12">
        <v>0</v>
      </c>
      <c r="L71" s="12">
        <v>47.4</v>
      </c>
      <c r="M71" s="13">
        <v>150</v>
      </c>
      <c r="O71" s="11" t="s">
        <v>9</v>
      </c>
      <c r="P71" s="12" t="s">
        <v>7</v>
      </c>
      <c r="Q71" s="16">
        <v>42492</v>
      </c>
      <c r="R71" s="12">
        <v>0</v>
      </c>
      <c r="S71" s="12">
        <v>1.034</v>
      </c>
      <c r="T71" s="13">
        <v>61624000</v>
      </c>
    </row>
    <row r="72" spans="1:20" x14ac:dyDescent="0.25">
      <c r="A72" s="11" t="s">
        <v>6</v>
      </c>
      <c r="B72" s="12" t="s">
        <v>7</v>
      </c>
      <c r="C72" s="16">
        <v>42499</v>
      </c>
      <c r="D72" s="12">
        <v>0</v>
      </c>
      <c r="E72" s="12">
        <v>121.07</v>
      </c>
      <c r="F72" s="13">
        <v>297479850</v>
      </c>
      <c r="H72" s="11" t="s">
        <v>8</v>
      </c>
      <c r="I72" s="12" t="s">
        <v>7</v>
      </c>
      <c r="J72" s="16">
        <v>42499</v>
      </c>
      <c r="K72" s="12">
        <v>0</v>
      </c>
      <c r="L72" s="12">
        <v>46.3</v>
      </c>
      <c r="M72" s="13">
        <v>1300</v>
      </c>
      <c r="O72" s="11" t="s">
        <v>9</v>
      </c>
      <c r="P72" s="12" t="s">
        <v>7</v>
      </c>
      <c r="Q72" s="16">
        <v>42499</v>
      </c>
      <c r="R72" s="12">
        <v>0</v>
      </c>
      <c r="S72" s="12">
        <v>1.0209999999999999</v>
      </c>
      <c r="T72" s="13">
        <v>131710000</v>
      </c>
    </row>
    <row r="73" spans="1:20" x14ac:dyDescent="0.25">
      <c r="A73" s="11" t="s">
        <v>6</v>
      </c>
      <c r="B73" s="12" t="s">
        <v>7</v>
      </c>
      <c r="C73" s="16">
        <v>42506</v>
      </c>
      <c r="D73" s="12">
        <v>0</v>
      </c>
      <c r="E73" s="12">
        <v>121.9</v>
      </c>
      <c r="F73" s="13">
        <v>308175790</v>
      </c>
      <c r="H73" s="11" t="s">
        <v>8</v>
      </c>
      <c r="I73" s="12" t="s">
        <v>7</v>
      </c>
      <c r="J73" s="16">
        <v>42506</v>
      </c>
      <c r="K73" s="12">
        <v>0</v>
      </c>
      <c r="L73" s="12">
        <v>46.9</v>
      </c>
      <c r="M73" s="13">
        <v>2800</v>
      </c>
      <c r="O73" s="11" t="s">
        <v>9</v>
      </c>
      <c r="P73" s="12" t="s">
        <v>7</v>
      </c>
      <c r="Q73" s="16">
        <v>42506</v>
      </c>
      <c r="R73" s="12">
        <v>0</v>
      </c>
      <c r="S73" s="12">
        <v>1.026</v>
      </c>
      <c r="T73" s="13">
        <v>21420000</v>
      </c>
    </row>
    <row r="74" spans="1:20" x14ac:dyDescent="0.25">
      <c r="A74" s="11" t="s">
        <v>6</v>
      </c>
      <c r="B74" s="12" t="s">
        <v>7</v>
      </c>
      <c r="C74" s="16">
        <v>42513</v>
      </c>
      <c r="D74" s="12">
        <v>0</v>
      </c>
      <c r="E74" s="12">
        <v>133.19999999999999</v>
      </c>
      <c r="F74" s="13">
        <v>439866020</v>
      </c>
      <c r="H74" s="11" t="s">
        <v>8</v>
      </c>
      <c r="I74" s="12" t="s">
        <v>7</v>
      </c>
      <c r="J74" s="16">
        <v>42513</v>
      </c>
      <c r="K74" s="12">
        <v>0</v>
      </c>
      <c r="L74" s="12">
        <v>47.4</v>
      </c>
      <c r="M74" s="13">
        <v>780</v>
      </c>
      <c r="O74" s="11" t="s">
        <v>9</v>
      </c>
      <c r="P74" s="12" t="s">
        <v>7</v>
      </c>
      <c r="Q74" s="16">
        <v>42513</v>
      </c>
      <c r="R74" s="12">
        <v>0</v>
      </c>
      <c r="S74" s="12">
        <v>1.024</v>
      </c>
      <c r="T74" s="13">
        <v>22829000</v>
      </c>
    </row>
    <row r="75" spans="1:20" x14ac:dyDescent="0.25">
      <c r="A75" s="11" t="s">
        <v>6</v>
      </c>
      <c r="B75" s="12" t="s">
        <v>7</v>
      </c>
      <c r="C75" s="16">
        <v>42520</v>
      </c>
      <c r="D75" s="12">
        <v>0</v>
      </c>
      <c r="E75" s="12">
        <v>131.59</v>
      </c>
      <c r="F75" s="13">
        <v>327253140</v>
      </c>
      <c r="H75" s="11" t="s">
        <v>8</v>
      </c>
      <c r="I75" s="12" t="s">
        <v>7</v>
      </c>
      <c r="J75" s="16">
        <v>42520</v>
      </c>
      <c r="K75" s="12">
        <v>0</v>
      </c>
      <c r="L75" s="12">
        <v>46.6</v>
      </c>
      <c r="M75" s="13">
        <v>760</v>
      </c>
      <c r="O75" s="11" t="s">
        <v>9</v>
      </c>
      <c r="P75" s="12" t="s">
        <v>7</v>
      </c>
      <c r="Q75" s="16">
        <v>42520</v>
      </c>
      <c r="R75" s="12">
        <v>0</v>
      </c>
      <c r="S75" s="12">
        <v>1.0409999999999999</v>
      </c>
      <c r="T75" s="13">
        <v>38132000</v>
      </c>
    </row>
    <row r="76" spans="1:20" x14ac:dyDescent="0.25">
      <c r="A76" s="11" t="s">
        <v>6</v>
      </c>
      <c r="B76" s="12" t="s">
        <v>7</v>
      </c>
      <c r="C76" s="16">
        <v>42527</v>
      </c>
      <c r="D76" s="12">
        <v>0</v>
      </c>
      <c r="E76" s="12">
        <v>133.5</v>
      </c>
      <c r="F76" s="13">
        <v>359579020</v>
      </c>
      <c r="H76" s="11" t="s">
        <v>8</v>
      </c>
      <c r="I76" s="12" t="s">
        <v>7</v>
      </c>
      <c r="J76" s="16">
        <v>42527</v>
      </c>
      <c r="K76" s="12">
        <v>0</v>
      </c>
      <c r="L76" s="12">
        <v>45.3</v>
      </c>
      <c r="M76" s="13">
        <v>690</v>
      </c>
      <c r="O76" s="11" t="s">
        <v>9</v>
      </c>
      <c r="P76" s="12" t="s">
        <v>7</v>
      </c>
      <c r="Q76" s="16">
        <v>42527</v>
      </c>
      <c r="R76" s="12">
        <v>0</v>
      </c>
      <c r="S76" s="12">
        <v>1.032</v>
      </c>
      <c r="T76" s="13">
        <v>27329000</v>
      </c>
    </row>
    <row r="77" spans="1:20" x14ac:dyDescent="0.25">
      <c r="A77" s="11" t="s">
        <v>6</v>
      </c>
      <c r="B77" s="12" t="s">
        <v>7</v>
      </c>
      <c r="C77" s="16">
        <v>42534</v>
      </c>
      <c r="D77" s="12">
        <v>0</v>
      </c>
      <c r="E77" s="12">
        <v>128.69999999999999</v>
      </c>
      <c r="F77" s="13">
        <v>323678810</v>
      </c>
      <c r="H77" s="11" t="s">
        <v>8</v>
      </c>
      <c r="I77" s="12" t="s">
        <v>7</v>
      </c>
      <c r="J77" s="16">
        <v>42534</v>
      </c>
      <c r="K77" s="12">
        <v>0</v>
      </c>
      <c r="L77" s="12">
        <v>44.9</v>
      </c>
      <c r="M77" s="13">
        <v>270</v>
      </c>
      <c r="O77" s="11" t="s">
        <v>9</v>
      </c>
      <c r="P77" s="12" t="s">
        <v>7</v>
      </c>
      <c r="Q77" s="16">
        <v>42534</v>
      </c>
      <c r="R77" s="12">
        <v>0</v>
      </c>
      <c r="S77" s="12">
        <v>1.0449999999999999</v>
      </c>
      <c r="T77" s="13">
        <v>16721000</v>
      </c>
    </row>
    <row r="78" spans="1:20" x14ac:dyDescent="0.25">
      <c r="A78" s="11" t="s">
        <v>6</v>
      </c>
      <c r="B78" s="12" t="s">
        <v>7</v>
      </c>
      <c r="C78" s="16">
        <v>42541</v>
      </c>
      <c r="D78" s="12">
        <v>0</v>
      </c>
      <c r="E78" s="12">
        <v>133.4</v>
      </c>
      <c r="F78" s="13">
        <v>308359650</v>
      </c>
      <c r="H78" s="11" t="s">
        <v>8</v>
      </c>
      <c r="I78" s="12" t="s">
        <v>7</v>
      </c>
      <c r="J78" s="16">
        <v>42541</v>
      </c>
      <c r="K78" s="12">
        <v>0</v>
      </c>
      <c r="L78" s="12">
        <v>44.2</v>
      </c>
      <c r="M78" s="13">
        <v>1520</v>
      </c>
      <c r="O78" s="11" t="s">
        <v>9</v>
      </c>
      <c r="P78" s="12" t="s">
        <v>7</v>
      </c>
      <c r="Q78" s="16">
        <v>42541</v>
      </c>
      <c r="R78" s="12">
        <v>0</v>
      </c>
      <c r="S78" s="12">
        <v>0.89800000000000002</v>
      </c>
      <c r="T78" s="13">
        <v>76045000</v>
      </c>
    </row>
    <row r="79" spans="1:20" x14ac:dyDescent="0.25">
      <c r="A79" s="11" t="s">
        <v>6</v>
      </c>
      <c r="B79" s="12" t="s">
        <v>7</v>
      </c>
      <c r="C79" s="16">
        <v>42548</v>
      </c>
      <c r="D79" s="12">
        <v>0</v>
      </c>
      <c r="E79" s="12">
        <v>133.85</v>
      </c>
      <c r="F79" s="13">
        <v>427469900</v>
      </c>
      <c r="H79" s="11" t="s">
        <v>8</v>
      </c>
      <c r="I79" s="12" t="s">
        <v>7</v>
      </c>
      <c r="J79" s="16">
        <v>42548</v>
      </c>
      <c r="K79" s="12">
        <v>0</v>
      </c>
      <c r="L79" s="12">
        <v>42.8</v>
      </c>
      <c r="M79" s="13">
        <v>2260</v>
      </c>
      <c r="O79" s="11" t="s">
        <v>9</v>
      </c>
      <c r="P79" s="12" t="s">
        <v>7</v>
      </c>
      <c r="Q79" s="16">
        <v>42548</v>
      </c>
      <c r="R79" s="12">
        <v>0</v>
      </c>
      <c r="S79" s="12">
        <v>0.89300000000000002</v>
      </c>
      <c r="T79" s="13">
        <v>30480000</v>
      </c>
    </row>
    <row r="80" spans="1:20" x14ac:dyDescent="0.25">
      <c r="A80" s="11" t="s">
        <v>6</v>
      </c>
      <c r="B80" s="12" t="s">
        <v>7</v>
      </c>
      <c r="C80" s="16">
        <v>42555</v>
      </c>
      <c r="D80" s="12">
        <v>0</v>
      </c>
      <c r="E80" s="12">
        <v>134.41</v>
      </c>
      <c r="F80" s="13">
        <v>305965030</v>
      </c>
      <c r="H80" s="11" t="s">
        <v>8</v>
      </c>
      <c r="I80" s="12" t="s">
        <v>7</v>
      </c>
      <c r="J80" s="16">
        <v>42555</v>
      </c>
      <c r="K80" s="12">
        <v>0</v>
      </c>
      <c r="L80" s="12">
        <v>46</v>
      </c>
      <c r="M80" s="13">
        <v>1210</v>
      </c>
      <c r="O80" s="11" t="s">
        <v>9</v>
      </c>
      <c r="P80" s="12" t="s">
        <v>7</v>
      </c>
      <c r="Q80" s="16">
        <v>42555</v>
      </c>
      <c r="R80" s="12">
        <v>0</v>
      </c>
      <c r="S80" s="12">
        <v>0.878</v>
      </c>
      <c r="T80" s="13">
        <v>27638000</v>
      </c>
    </row>
    <row r="81" spans="1:20" x14ac:dyDescent="0.25">
      <c r="A81" s="11" t="s">
        <v>6</v>
      </c>
      <c r="B81" s="12" t="s">
        <v>7</v>
      </c>
      <c r="C81" s="16">
        <v>42562</v>
      </c>
      <c r="D81" s="12">
        <v>0</v>
      </c>
      <c r="E81" s="12">
        <v>138.12</v>
      </c>
      <c r="F81" s="13">
        <v>334210780</v>
      </c>
      <c r="H81" s="11" t="s">
        <v>8</v>
      </c>
      <c r="I81" s="12" t="s">
        <v>7</v>
      </c>
      <c r="J81" s="16">
        <v>42562</v>
      </c>
      <c r="K81" s="12">
        <v>0</v>
      </c>
      <c r="L81" s="12">
        <v>44.1</v>
      </c>
      <c r="M81" s="13">
        <v>1470</v>
      </c>
      <c r="O81" s="11" t="s">
        <v>9</v>
      </c>
      <c r="P81" s="12" t="s">
        <v>7</v>
      </c>
      <c r="Q81" s="16">
        <v>42562</v>
      </c>
      <c r="R81" s="12">
        <v>0</v>
      </c>
      <c r="S81" s="12">
        <v>0.89</v>
      </c>
      <c r="T81" s="13">
        <v>24763000</v>
      </c>
    </row>
    <row r="82" spans="1:20" x14ac:dyDescent="0.25">
      <c r="A82" s="11" t="s">
        <v>6</v>
      </c>
      <c r="B82" s="12" t="s">
        <v>7</v>
      </c>
      <c r="C82" s="16">
        <v>42569</v>
      </c>
      <c r="D82" s="12">
        <v>0</v>
      </c>
      <c r="E82" s="12">
        <v>137.80000000000001</v>
      </c>
      <c r="F82" s="13">
        <v>229642590</v>
      </c>
      <c r="H82" s="11" t="s">
        <v>8</v>
      </c>
      <c r="I82" s="12" t="s">
        <v>7</v>
      </c>
      <c r="J82" s="16">
        <v>42569</v>
      </c>
      <c r="K82" s="12">
        <v>0</v>
      </c>
      <c r="L82" s="12">
        <v>44.7</v>
      </c>
      <c r="M82" s="13">
        <v>3200</v>
      </c>
      <c r="O82" s="11" t="s">
        <v>9</v>
      </c>
      <c r="P82" s="12" t="s">
        <v>7</v>
      </c>
      <c r="Q82" s="16">
        <v>42569</v>
      </c>
      <c r="R82" s="12">
        <v>0</v>
      </c>
      <c r="S82" s="12">
        <v>0.92</v>
      </c>
      <c r="T82" s="13">
        <v>16754000</v>
      </c>
    </row>
    <row r="83" spans="1:20" x14ac:dyDescent="0.25">
      <c r="A83" s="11" t="s">
        <v>6</v>
      </c>
      <c r="B83" s="12" t="s">
        <v>7</v>
      </c>
      <c r="C83" s="16">
        <v>42576</v>
      </c>
      <c r="D83" s="12">
        <v>0</v>
      </c>
      <c r="E83" s="12">
        <v>139.15</v>
      </c>
      <c r="F83" s="13">
        <v>290272490</v>
      </c>
      <c r="H83" s="11" t="s">
        <v>8</v>
      </c>
      <c r="I83" s="12" t="s">
        <v>7</v>
      </c>
      <c r="J83" s="16">
        <v>42576</v>
      </c>
      <c r="K83" s="12">
        <v>0</v>
      </c>
      <c r="L83" s="12">
        <v>44.2</v>
      </c>
      <c r="M83" s="13">
        <v>4730</v>
      </c>
      <c r="O83" s="11" t="s">
        <v>9</v>
      </c>
      <c r="P83" s="12" t="s">
        <v>7</v>
      </c>
      <c r="Q83" s="16">
        <v>42576</v>
      </c>
      <c r="R83" s="12">
        <v>0</v>
      </c>
      <c r="S83" s="12">
        <v>0.94199999999999995</v>
      </c>
      <c r="T83" s="13">
        <v>40452000</v>
      </c>
    </row>
    <row r="84" spans="1:20" x14ac:dyDescent="0.25">
      <c r="A84" s="11" t="s">
        <v>6</v>
      </c>
      <c r="B84" s="12" t="s">
        <v>7</v>
      </c>
      <c r="C84" s="16">
        <v>42583</v>
      </c>
      <c r="D84" s="12">
        <v>0</v>
      </c>
      <c r="E84" s="12">
        <v>138.69</v>
      </c>
      <c r="F84" s="13">
        <v>237287660</v>
      </c>
      <c r="H84" s="11" t="s">
        <v>8</v>
      </c>
      <c r="I84" s="12" t="s">
        <v>7</v>
      </c>
      <c r="J84" s="16">
        <v>42583</v>
      </c>
      <c r="K84" s="12">
        <v>0</v>
      </c>
      <c r="L84" s="12">
        <v>45.9</v>
      </c>
      <c r="M84" s="13">
        <v>2960</v>
      </c>
      <c r="O84" s="11" t="s">
        <v>9</v>
      </c>
      <c r="P84" s="12" t="s">
        <v>7</v>
      </c>
      <c r="Q84" s="16">
        <v>42583</v>
      </c>
      <c r="R84" s="12">
        <v>0</v>
      </c>
      <c r="S84" s="12">
        <v>0.93400000000000005</v>
      </c>
      <c r="T84" s="13">
        <v>30179000</v>
      </c>
    </row>
    <row r="85" spans="1:20" x14ac:dyDescent="0.25">
      <c r="A85" s="11" t="s">
        <v>6</v>
      </c>
      <c r="B85" s="12" t="s">
        <v>7</v>
      </c>
      <c r="C85" s="16">
        <v>42590</v>
      </c>
      <c r="D85" s="12">
        <v>0</v>
      </c>
      <c r="E85" s="12">
        <v>139.44999999999999</v>
      </c>
      <c r="F85" s="13">
        <v>214858690</v>
      </c>
      <c r="H85" s="11" t="s">
        <v>8</v>
      </c>
      <c r="I85" s="12" t="s">
        <v>7</v>
      </c>
      <c r="J85" s="16">
        <v>42590</v>
      </c>
      <c r="K85" s="12">
        <v>0</v>
      </c>
      <c r="L85" s="12">
        <v>46.9</v>
      </c>
      <c r="M85" s="13">
        <v>3260</v>
      </c>
      <c r="O85" s="11" t="s">
        <v>9</v>
      </c>
      <c r="P85" s="12" t="s">
        <v>7</v>
      </c>
      <c r="Q85" s="16">
        <v>42590</v>
      </c>
      <c r="R85" s="12">
        <v>0</v>
      </c>
      <c r="S85" s="12">
        <v>0.95</v>
      </c>
      <c r="T85" s="13">
        <v>32732000</v>
      </c>
    </row>
    <row r="86" spans="1:20" x14ac:dyDescent="0.25">
      <c r="A86" s="11" t="s">
        <v>6</v>
      </c>
      <c r="B86" s="12" t="s">
        <v>7</v>
      </c>
      <c r="C86" s="16">
        <v>42597</v>
      </c>
      <c r="D86" s="12">
        <v>0</v>
      </c>
      <c r="E86" s="12">
        <v>135.80000000000001</v>
      </c>
      <c r="F86" s="13">
        <v>252770900</v>
      </c>
      <c r="H86" s="11" t="s">
        <v>8</v>
      </c>
      <c r="I86" s="12" t="s">
        <v>7</v>
      </c>
      <c r="J86" s="16">
        <v>42597</v>
      </c>
      <c r="K86" s="12">
        <v>0</v>
      </c>
      <c r="L86" s="12">
        <v>46.9</v>
      </c>
      <c r="M86" s="13">
        <v>90</v>
      </c>
      <c r="O86" s="11" t="s">
        <v>9</v>
      </c>
      <c r="P86" s="12" t="s">
        <v>7</v>
      </c>
      <c r="Q86" s="16">
        <v>42597</v>
      </c>
      <c r="R86" s="12">
        <v>0</v>
      </c>
      <c r="S86" s="12">
        <v>0.93300000000000005</v>
      </c>
      <c r="T86" s="13">
        <v>27604000</v>
      </c>
    </row>
    <row r="87" spans="1:20" x14ac:dyDescent="0.25">
      <c r="A87" s="11" t="s">
        <v>6</v>
      </c>
      <c r="B87" s="12" t="s">
        <v>7</v>
      </c>
      <c r="C87" s="16">
        <v>42604</v>
      </c>
      <c r="D87" s="12">
        <v>0</v>
      </c>
      <c r="E87" s="12">
        <v>145.25</v>
      </c>
      <c r="F87" s="13">
        <v>304493800</v>
      </c>
      <c r="H87" s="11" t="s">
        <v>8</v>
      </c>
      <c r="I87" s="12" t="s">
        <v>7</v>
      </c>
      <c r="J87" s="16">
        <v>42604</v>
      </c>
      <c r="K87" s="12">
        <v>0</v>
      </c>
      <c r="L87" s="12">
        <v>46.7</v>
      </c>
      <c r="M87" s="13">
        <v>6470</v>
      </c>
      <c r="O87" s="11" t="s">
        <v>9</v>
      </c>
      <c r="P87" s="12" t="s">
        <v>7</v>
      </c>
      <c r="Q87" s="16">
        <v>42604</v>
      </c>
      <c r="R87" s="12">
        <v>0</v>
      </c>
      <c r="S87" s="12">
        <v>0.96099999999999997</v>
      </c>
      <c r="T87" s="13">
        <v>37955000</v>
      </c>
    </row>
    <row r="88" spans="1:20" x14ac:dyDescent="0.25">
      <c r="A88" s="11" t="s">
        <v>6</v>
      </c>
      <c r="B88" s="12" t="s">
        <v>7</v>
      </c>
      <c r="C88" s="16">
        <v>42611</v>
      </c>
      <c r="D88" s="12">
        <v>0</v>
      </c>
      <c r="E88" s="12">
        <v>146.88</v>
      </c>
      <c r="F88" s="13">
        <v>237271720</v>
      </c>
      <c r="H88" s="11" t="s">
        <v>8</v>
      </c>
      <c r="I88" s="12" t="s">
        <v>7</v>
      </c>
      <c r="J88" s="16">
        <v>42611</v>
      </c>
      <c r="K88" s="12">
        <v>0</v>
      </c>
      <c r="L88" s="12">
        <v>48.6</v>
      </c>
      <c r="M88" s="13">
        <v>4100</v>
      </c>
      <c r="O88" s="11" t="s">
        <v>9</v>
      </c>
      <c r="P88" s="12" t="s">
        <v>7</v>
      </c>
      <c r="Q88" s="16">
        <v>42611</v>
      </c>
      <c r="R88" s="12">
        <v>0</v>
      </c>
      <c r="S88" s="12">
        <v>0.93300000000000005</v>
      </c>
      <c r="T88" s="13">
        <v>59298000</v>
      </c>
    </row>
    <row r="89" spans="1:20" x14ac:dyDescent="0.25">
      <c r="A89" s="11" t="s">
        <v>6</v>
      </c>
      <c r="B89" s="12" t="s">
        <v>7</v>
      </c>
      <c r="C89" s="16">
        <v>42618</v>
      </c>
      <c r="D89" s="12">
        <v>0</v>
      </c>
      <c r="E89" s="12">
        <v>151.6</v>
      </c>
      <c r="F89" s="13">
        <v>313640040</v>
      </c>
      <c r="H89" s="11" t="s">
        <v>8</v>
      </c>
      <c r="I89" s="12" t="s">
        <v>7</v>
      </c>
      <c r="J89" s="16">
        <v>42618</v>
      </c>
      <c r="K89" s="12">
        <v>0</v>
      </c>
      <c r="L89" s="12">
        <v>50.4</v>
      </c>
      <c r="M89" s="13">
        <v>3810</v>
      </c>
      <c r="O89" s="11" t="s">
        <v>9</v>
      </c>
      <c r="P89" s="12" t="s">
        <v>7</v>
      </c>
      <c r="Q89" s="16">
        <v>42618</v>
      </c>
      <c r="R89" s="12">
        <v>0</v>
      </c>
      <c r="S89" s="12">
        <v>0.96</v>
      </c>
      <c r="T89" s="13">
        <v>39964000</v>
      </c>
    </row>
    <row r="90" spans="1:20" x14ac:dyDescent="0.25">
      <c r="A90" s="11" t="s">
        <v>6</v>
      </c>
      <c r="B90" s="12" t="s">
        <v>7</v>
      </c>
      <c r="C90" s="16">
        <v>42625</v>
      </c>
      <c r="D90" s="12">
        <v>0</v>
      </c>
      <c r="E90" s="12">
        <v>147</v>
      </c>
      <c r="F90" s="13">
        <v>226113280</v>
      </c>
      <c r="H90" s="11" t="s">
        <v>8</v>
      </c>
      <c r="I90" s="12" t="s">
        <v>7</v>
      </c>
      <c r="J90" s="16">
        <v>42625</v>
      </c>
      <c r="K90" s="12">
        <v>0</v>
      </c>
      <c r="L90" s="12">
        <v>48.1</v>
      </c>
      <c r="M90" s="13">
        <v>2460</v>
      </c>
      <c r="O90" s="11" t="s">
        <v>9</v>
      </c>
      <c r="P90" s="12" t="s">
        <v>7</v>
      </c>
      <c r="Q90" s="16">
        <v>42625</v>
      </c>
      <c r="R90" s="12">
        <v>0</v>
      </c>
      <c r="S90" s="12">
        <v>1.03</v>
      </c>
      <c r="T90" s="13">
        <v>53328000</v>
      </c>
    </row>
    <row r="91" spans="1:20" x14ac:dyDescent="0.25">
      <c r="A91" s="11" t="s">
        <v>6</v>
      </c>
      <c r="B91" s="12" t="s">
        <v>7</v>
      </c>
      <c r="C91" s="16">
        <v>42632</v>
      </c>
      <c r="D91" s="12">
        <v>0</v>
      </c>
      <c r="E91" s="12">
        <v>151.5</v>
      </c>
      <c r="F91" s="13">
        <v>235403570</v>
      </c>
      <c r="H91" s="11" t="s">
        <v>8</v>
      </c>
      <c r="I91" s="12" t="s">
        <v>7</v>
      </c>
      <c r="J91" s="16">
        <v>42632</v>
      </c>
      <c r="K91" s="12">
        <v>0</v>
      </c>
      <c r="L91" s="12">
        <v>48</v>
      </c>
      <c r="M91" s="13">
        <v>6450</v>
      </c>
      <c r="O91" s="11" t="s">
        <v>9</v>
      </c>
      <c r="P91" s="12" t="s">
        <v>7</v>
      </c>
      <c r="Q91" s="16">
        <v>42632</v>
      </c>
      <c r="R91" s="12">
        <v>0</v>
      </c>
      <c r="S91" s="12">
        <v>0.96499999999999997</v>
      </c>
      <c r="T91" s="13">
        <v>33216000</v>
      </c>
    </row>
    <row r="92" spans="1:20" x14ac:dyDescent="0.25">
      <c r="A92" s="11" t="s">
        <v>6</v>
      </c>
      <c r="B92" s="12" t="s">
        <v>7</v>
      </c>
      <c r="C92" s="16">
        <v>42639</v>
      </c>
      <c r="D92" s="12">
        <v>0</v>
      </c>
      <c r="E92" s="12">
        <v>145.34</v>
      </c>
      <c r="F92" s="13">
        <v>247642650</v>
      </c>
      <c r="H92" s="11" t="s">
        <v>8</v>
      </c>
      <c r="I92" s="12" t="s">
        <v>7</v>
      </c>
      <c r="J92" s="16">
        <v>42639</v>
      </c>
      <c r="K92" s="12">
        <v>0</v>
      </c>
      <c r="L92" s="12">
        <v>49.7</v>
      </c>
      <c r="M92" s="13">
        <v>7080</v>
      </c>
      <c r="O92" s="11" t="s">
        <v>9</v>
      </c>
      <c r="P92" s="12" t="s">
        <v>7</v>
      </c>
      <c r="Q92" s="16">
        <v>42639</v>
      </c>
      <c r="R92" s="12">
        <v>0</v>
      </c>
      <c r="S92" s="12">
        <v>0.96799999999999997</v>
      </c>
      <c r="T92" s="13">
        <v>20275000</v>
      </c>
    </row>
    <row r="93" spans="1:20" x14ac:dyDescent="0.25">
      <c r="A93" s="11" t="s">
        <v>6</v>
      </c>
      <c r="B93" s="12" t="s">
        <v>7</v>
      </c>
      <c r="C93" s="16">
        <v>42646</v>
      </c>
      <c r="D93" s="12">
        <v>0</v>
      </c>
      <c r="E93" s="12">
        <v>148.74</v>
      </c>
      <c r="F93" s="13">
        <v>214631100</v>
      </c>
      <c r="H93" s="11" t="s">
        <v>8</v>
      </c>
      <c r="I93" s="12" t="s">
        <v>7</v>
      </c>
      <c r="J93" s="16">
        <v>42646</v>
      </c>
      <c r="K93" s="12">
        <v>0</v>
      </c>
      <c r="L93" s="12">
        <v>50</v>
      </c>
      <c r="M93" s="13">
        <v>7530</v>
      </c>
      <c r="O93" s="11" t="s">
        <v>9</v>
      </c>
      <c r="P93" s="12" t="s">
        <v>7</v>
      </c>
      <c r="Q93" s="16">
        <v>42646</v>
      </c>
      <c r="R93" s="12">
        <v>0</v>
      </c>
      <c r="S93" s="12">
        <v>0.94199999999999995</v>
      </c>
      <c r="T93" s="13">
        <v>14638000</v>
      </c>
    </row>
    <row r="94" spans="1:20" x14ac:dyDescent="0.25">
      <c r="A94" s="11" t="s">
        <v>6</v>
      </c>
      <c r="B94" s="12" t="s">
        <v>7</v>
      </c>
      <c r="C94" s="16">
        <v>42653</v>
      </c>
      <c r="D94" s="12">
        <v>0</v>
      </c>
      <c r="E94" s="12">
        <v>146.72999999999999</v>
      </c>
      <c r="F94" s="13">
        <v>209225630</v>
      </c>
      <c r="H94" s="11" t="s">
        <v>8</v>
      </c>
      <c r="I94" s="12" t="s">
        <v>7</v>
      </c>
      <c r="J94" s="16">
        <v>42653</v>
      </c>
      <c r="K94" s="12">
        <v>0</v>
      </c>
      <c r="L94" s="12">
        <v>48.8</v>
      </c>
      <c r="M94" s="13">
        <v>1770</v>
      </c>
      <c r="O94" s="11" t="s">
        <v>9</v>
      </c>
      <c r="P94" s="12" t="s">
        <v>7</v>
      </c>
      <c r="Q94" s="16">
        <v>42653</v>
      </c>
      <c r="R94" s="12">
        <v>0</v>
      </c>
      <c r="S94" s="12">
        <v>0.93200000000000005</v>
      </c>
      <c r="T94" s="13">
        <v>11452000</v>
      </c>
    </row>
    <row r="95" spans="1:20" x14ac:dyDescent="0.25">
      <c r="A95" s="11" t="s">
        <v>6</v>
      </c>
      <c r="B95" s="12" t="s">
        <v>7</v>
      </c>
      <c r="C95" s="16">
        <v>42660</v>
      </c>
      <c r="D95" s="12">
        <v>0</v>
      </c>
      <c r="E95" s="12">
        <v>148.41999999999999</v>
      </c>
      <c r="F95" s="13">
        <v>165042040</v>
      </c>
      <c r="H95" s="11" t="s">
        <v>8</v>
      </c>
      <c r="I95" s="12" t="s">
        <v>7</v>
      </c>
      <c r="J95" s="16">
        <v>42660</v>
      </c>
      <c r="K95" s="12">
        <v>0</v>
      </c>
      <c r="L95" s="12">
        <v>52</v>
      </c>
      <c r="M95" s="13">
        <v>2770</v>
      </c>
      <c r="O95" s="11" t="s">
        <v>9</v>
      </c>
      <c r="P95" s="12" t="s">
        <v>7</v>
      </c>
      <c r="Q95" s="16">
        <v>42660</v>
      </c>
      <c r="R95" s="12">
        <v>0</v>
      </c>
      <c r="S95" s="12">
        <v>0.89100000000000001</v>
      </c>
      <c r="T95" s="13">
        <v>18757000</v>
      </c>
    </row>
    <row r="96" spans="1:20" x14ac:dyDescent="0.25">
      <c r="A96" s="11" t="s">
        <v>6</v>
      </c>
      <c r="B96" s="12" t="s">
        <v>7</v>
      </c>
      <c r="C96" s="16">
        <v>42667</v>
      </c>
      <c r="D96" s="12">
        <v>0</v>
      </c>
      <c r="E96" s="12">
        <v>149.19999999999999</v>
      </c>
      <c r="F96" s="13">
        <v>160724340</v>
      </c>
      <c r="H96" s="11" t="s">
        <v>8</v>
      </c>
      <c r="I96" s="12" t="s">
        <v>7</v>
      </c>
      <c r="J96" s="16">
        <v>42667</v>
      </c>
      <c r="K96" s="12">
        <v>0</v>
      </c>
      <c r="L96" s="12">
        <v>52.5</v>
      </c>
      <c r="M96" s="13">
        <v>1970</v>
      </c>
      <c r="O96" s="11" t="s">
        <v>9</v>
      </c>
      <c r="P96" s="12" t="s">
        <v>7</v>
      </c>
      <c r="Q96" s="16">
        <v>42667</v>
      </c>
      <c r="R96" s="12">
        <v>0</v>
      </c>
      <c r="S96" s="12">
        <v>0.89200000000000002</v>
      </c>
      <c r="T96" s="13">
        <v>56869000</v>
      </c>
    </row>
    <row r="97" spans="1:20" x14ac:dyDescent="0.25">
      <c r="A97" s="11" t="s">
        <v>6</v>
      </c>
      <c r="B97" s="12" t="s">
        <v>7</v>
      </c>
      <c r="C97" s="16">
        <v>42674</v>
      </c>
      <c r="D97" s="12">
        <v>0</v>
      </c>
      <c r="E97" s="12">
        <v>142.75</v>
      </c>
      <c r="F97" s="13">
        <v>172437640</v>
      </c>
      <c r="H97" s="11" t="s">
        <v>8</v>
      </c>
      <c r="I97" s="12" t="s">
        <v>7</v>
      </c>
      <c r="J97" s="16">
        <v>42674</v>
      </c>
      <c r="K97" s="12">
        <v>0</v>
      </c>
      <c r="L97" s="12">
        <v>53.9</v>
      </c>
      <c r="M97" s="13">
        <v>6730</v>
      </c>
      <c r="O97" s="11" t="s">
        <v>9</v>
      </c>
      <c r="P97" s="12" t="s">
        <v>7</v>
      </c>
      <c r="Q97" s="16">
        <v>42674</v>
      </c>
      <c r="R97" s="12">
        <v>0</v>
      </c>
      <c r="S97" s="12">
        <v>0.88800000000000001</v>
      </c>
      <c r="T97" s="13">
        <v>51244000</v>
      </c>
    </row>
    <row r="98" spans="1:20" x14ac:dyDescent="0.25">
      <c r="A98" s="11" t="s">
        <v>6</v>
      </c>
      <c r="B98" s="12" t="s">
        <v>7</v>
      </c>
      <c r="C98" s="16">
        <v>42681</v>
      </c>
      <c r="D98" s="12">
        <v>0</v>
      </c>
      <c r="E98" s="12">
        <v>151.51</v>
      </c>
      <c r="F98" s="13">
        <v>342127270</v>
      </c>
      <c r="H98" s="11" t="s">
        <v>8</v>
      </c>
      <c r="I98" s="12" t="s">
        <v>7</v>
      </c>
      <c r="J98" s="16">
        <v>42681</v>
      </c>
      <c r="K98" s="12">
        <v>0</v>
      </c>
      <c r="L98" s="12">
        <v>53.8</v>
      </c>
      <c r="M98" s="13">
        <v>6410</v>
      </c>
      <c r="O98" s="11" t="s">
        <v>9</v>
      </c>
      <c r="P98" s="12" t="s">
        <v>7</v>
      </c>
      <c r="Q98" s="16">
        <v>42681</v>
      </c>
      <c r="R98" s="12">
        <v>0</v>
      </c>
      <c r="S98" s="12">
        <v>0.90200000000000002</v>
      </c>
      <c r="T98" s="13">
        <v>31744000</v>
      </c>
    </row>
    <row r="99" spans="1:20" x14ac:dyDescent="0.25">
      <c r="A99" s="11" t="s">
        <v>6</v>
      </c>
      <c r="B99" s="12" t="s">
        <v>7</v>
      </c>
      <c r="C99" s="16">
        <v>42688</v>
      </c>
      <c r="D99" s="12">
        <v>0</v>
      </c>
      <c r="E99" s="12">
        <v>150.05000000000001</v>
      </c>
      <c r="F99" s="13">
        <v>198909130</v>
      </c>
      <c r="H99" s="11" t="s">
        <v>8</v>
      </c>
      <c r="I99" s="12" t="s">
        <v>7</v>
      </c>
      <c r="J99" s="16">
        <v>42688</v>
      </c>
      <c r="K99" s="12">
        <v>0</v>
      </c>
      <c r="L99" s="12">
        <v>57.1</v>
      </c>
      <c r="M99" s="13">
        <v>19030</v>
      </c>
      <c r="O99" s="11" t="s">
        <v>9</v>
      </c>
      <c r="P99" s="12" t="s">
        <v>7</v>
      </c>
      <c r="Q99" s="16">
        <v>42688</v>
      </c>
      <c r="R99" s="12">
        <v>0</v>
      </c>
      <c r="S99" s="12">
        <v>0.877</v>
      </c>
      <c r="T99" s="13">
        <v>36908000</v>
      </c>
    </row>
    <row r="100" spans="1:20" x14ac:dyDescent="0.25">
      <c r="A100" s="11" t="s">
        <v>6</v>
      </c>
      <c r="B100" s="12" t="s">
        <v>7</v>
      </c>
      <c r="C100" s="16">
        <v>42695</v>
      </c>
      <c r="D100" s="12">
        <v>0</v>
      </c>
      <c r="E100" s="12">
        <v>160.36000000000001</v>
      </c>
      <c r="F100" s="13">
        <v>282912210</v>
      </c>
      <c r="H100" s="11" t="s">
        <v>8</v>
      </c>
      <c r="I100" s="12" t="s">
        <v>7</v>
      </c>
      <c r="J100" s="16">
        <v>42695</v>
      </c>
      <c r="K100" s="12">
        <v>0</v>
      </c>
      <c r="L100" s="12">
        <v>56.6</v>
      </c>
      <c r="M100" s="13">
        <v>5960</v>
      </c>
      <c r="O100" s="11" t="s">
        <v>9</v>
      </c>
      <c r="P100" s="12" t="s">
        <v>7</v>
      </c>
      <c r="Q100" s="16">
        <v>42695</v>
      </c>
      <c r="R100" s="12">
        <v>0</v>
      </c>
      <c r="S100" s="12">
        <v>0.872</v>
      </c>
      <c r="T100" s="13">
        <v>31995000</v>
      </c>
    </row>
    <row r="101" spans="1:20" x14ac:dyDescent="0.25">
      <c r="A101" s="11" t="s">
        <v>6</v>
      </c>
      <c r="B101" s="12" t="s">
        <v>7</v>
      </c>
      <c r="C101" s="16">
        <v>42702</v>
      </c>
      <c r="D101" s="12">
        <v>0</v>
      </c>
      <c r="E101" s="12">
        <v>159.4</v>
      </c>
      <c r="F101" s="13">
        <v>242427610</v>
      </c>
      <c r="H101" s="11" t="s">
        <v>8</v>
      </c>
      <c r="I101" s="12" t="s">
        <v>7</v>
      </c>
      <c r="J101" s="16">
        <v>42702</v>
      </c>
      <c r="K101" s="12">
        <v>0</v>
      </c>
      <c r="L101" s="12">
        <v>55.1</v>
      </c>
      <c r="M101" s="13">
        <v>2860</v>
      </c>
      <c r="O101" s="11" t="s">
        <v>9</v>
      </c>
      <c r="P101" s="12" t="s">
        <v>7</v>
      </c>
      <c r="Q101" s="16">
        <v>42702</v>
      </c>
      <c r="R101" s="12">
        <v>0</v>
      </c>
      <c r="S101" s="12">
        <v>0.89</v>
      </c>
      <c r="T101" s="13">
        <v>65445000</v>
      </c>
    </row>
    <row r="102" spans="1:20" x14ac:dyDescent="0.25">
      <c r="A102" s="11" t="s">
        <v>6</v>
      </c>
      <c r="B102" s="12" t="s">
        <v>7</v>
      </c>
      <c r="C102" s="16">
        <v>42709</v>
      </c>
      <c r="D102" s="12">
        <v>0</v>
      </c>
      <c r="E102" s="12">
        <v>169.66</v>
      </c>
      <c r="F102" s="13">
        <v>323393730</v>
      </c>
      <c r="H102" s="11" t="s">
        <v>8</v>
      </c>
      <c r="I102" s="12" t="s">
        <v>7</v>
      </c>
      <c r="J102" s="16">
        <v>42709</v>
      </c>
      <c r="K102" s="12">
        <v>0</v>
      </c>
      <c r="L102" s="12">
        <v>55</v>
      </c>
      <c r="M102" s="13">
        <v>2940</v>
      </c>
      <c r="O102" s="11" t="s">
        <v>9</v>
      </c>
      <c r="P102" s="12" t="s">
        <v>7</v>
      </c>
      <c r="Q102" s="16">
        <v>42709</v>
      </c>
      <c r="R102" s="12">
        <v>0</v>
      </c>
      <c r="S102" s="12">
        <v>0.96799999999999997</v>
      </c>
      <c r="T102" s="13">
        <v>114110000</v>
      </c>
    </row>
    <row r="103" spans="1:20" x14ac:dyDescent="0.25">
      <c r="A103" s="11" t="s">
        <v>6</v>
      </c>
      <c r="B103" s="12" t="s">
        <v>7</v>
      </c>
      <c r="C103" s="16">
        <v>42716</v>
      </c>
      <c r="D103" s="12">
        <v>0</v>
      </c>
      <c r="E103" s="12">
        <v>173.9</v>
      </c>
      <c r="F103" s="13">
        <v>358002780</v>
      </c>
      <c r="H103" s="11" t="s">
        <v>8</v>
      </c>
      <c r="I103" s="12" t="s">
        <v>7</v>
      </c>
      <c r="J103" s="16">
        <v>42716</v>
      </c>
      <c r="K103" s="12">
        <v>0</v>
      </c>
      <c r="L103" s="12">
        <v>56.1</v>
      </c>
      <c r="M103" s="13">
        <v>4430</v>
      </c>
      <c r="O103" s="11" t="s">
        <v>9</v>
      </c>
      <c r="P103" s="12" t="s">
        <v>7</v>
      </c>
      <c r="Q103" s="16">
        <v>42716</v>
      </c>
      <c r="R103" s="12">
        <v>0</v>
      </c>
      <c r="S103" s="12">
        <v>1.06</v>
      </c>
      <c r="T103" s="13">
        <v>124809000</v>
      </c>
    </row>
    <row r="104" spans="1:20" x14ac:dyDescent="0.25">
      <c r="A104" s="11" t="s">
        <v>6</v>
      </c>
      <c r="B104" s="12" t="s">
        <v>7</v>
      </c>
      <c r="C104" s="16">
        <v>42723</v>
      </c>
      <c r="D104" s="12">
        <v>0</v>
      </c>
      <c r="E104" s="12">
        <v>171.15</v>
      </c>
      <c r="F104" s="13">
        <v>262815050</v>
      </c>
      <c r="H104" s="11" t="s">
        <v>8</v>
      </c>
      <c r="I104" s="12" t="s">
        <v>7</v>
      </c>
      <c r="J104" s="16">
        <v>42723</v>
      </c>
      <c r="K104" s="12">
        <v>0</v>
      </c>
      <c r="L104" s="12">
        <v>60.7</v>
      </c>
      <c r="M104" s="13">
        <v>5920</v>
      </c>
      <c r="O104" s="11" t="s">
        <v>9</v>
      </c>
      <c r="P104" s="12" t="s">
        <v>7</v>
      </c>
      <c r="Q104" s="16">
        <v>42723</v>
      </c>
      <c r="R104" s="12">
        <v>0</v>
      </c>
      <c r="S104" s="12">
        <v>0.90100000000000002</v>
      </c>
      <c r="T104" s="13">
        <v>121480000</v>
      </c>
    </row>
    <row r="105" spans="1:20" x14ac:dyDescent="0.25">
      <c r="A105" s="11" t="s">
        <v>6</v>
      </c>
      <c r="B105" s="12" t="s">
        <v>7</v>
      </c>
      <c r="C105" s="16">
        <v>42730</v>
      </c>
      <c r="D105" s="12">
        <v>0</v>
      </c>
      <c r="E105" s="12">
        <v>173.25</v>
      </c>
      <c r="F105" s="13">
        <v>163115480</v>
      </c>
      <c r="H105" s="11" t="s">
        <v>8</v>
      </c>
      <c r="I105" s="12" t="s">
        <v>7</v>
      </c>
      <c r="J105" s="16">
        <v>42730</v>
      </c>
      <c r="K105" s="12">
        <v>0</v>
      </c>
      <c r="L105" s="12">
        <v>60.9</v>
      </c>
      <c r="M105" s="13">
        <v>2580</v>
      </c>
      <c r="O105" s="11" t="s">
        <v>9</v>
      </c>
      <c r="P105" s="12" t="s">
        <v>7</v>
      </c>
      <c r="Q105" s="16">
        <v>42730</v>
      </c>
      <c r="R105" s="12">
        <v>0</v>
      </c>
      <c r="S105" s="12">
        <v>0.89800000000000002</v>
      </c>
      <c r="T105" s="13">
        <v>153215000</v>
      </c>
    </row>
    <row r="106" spans="1:20" x14ac:dyDescent="0.25">
      <c r="A106" s="11" t="s">
        <v>6</v>
      </c>
      <c r="B106" s="12" t="s">
        <v>7</v>
      </c>
      <c r="C106" s="16">
        <v>42737</v>
      </c>
      <c r="D106" s="12">
        <v>0</v>
      </c>
      <c r="E106" s="12">
        <v>170.69</v>
      </c>
      <c r="F106" s="13">
        <v>165799740</v>
      </c>
      <c r="H106" s="11" t="s">
        <v>8</v>
      </c>
      <c r="I106" s="12" t="s">
        <v>7</v>
      </c>
      <c r="J106" s="16">
        <v>42737</v>
      </c>
      <c r="K106" s="12">
        <v>0</v>
      </c>
      <c r="L106" s="12">
        <v>70.8</v>
      </c>
      <c r="M106" s="13">
        <v>11390</v>
      </c>
      <c r="O106" s="11" t="s">
        <v>9</v>
      </c>
      <c r="P106" s="12" t="s">
        <v>7</v>
      </c>
      <c r="Q106" s="16">
        <v>42737</v>
      </c>
      <c r="R106" s="12">
        <v>0</v>
      </c>
      <c r="S106" s="12">
        <v>0.93500000000000005</v>
      </c>
      <c r="T106" s="13">
        <v>28643000</v>
      </c>
    </row>
    <row r="107" spans="1:20" x14ac:dyDescent="0.25">
      <c r="A107" s="11" t="s">
        <v>6</v>
      </c>
      <c r="B107" s="12" t="s">
        <v>7</v>
      </c>
      <c r="C107" s="16">
        <v>42744</v>
      </c>
      <c r="D107" s="12">
        <v>0</v>
      </c>
      <c r="E107" s="12">
        <v>164.9</v>
      </c>
      <c r="F107" s="13">
        <v>282679800</v>
      </c>
      <c r="H107" s="11" t="s">
        <v>8</v>
      </c>
      <c r="I107" s="12" t="s">
        <v>7</v>
      </c>
      <c r="J107" s="16">
        <v>42744</v>
      </c>
      <c r="K107" s="12">
        <v>0</v>
      </c>
      <c r="L107" s="12">
        <v>71.2</v>
      </c>
      <c r="M107" s="13">
        <v>8150</v>
      </c>
      <c r="O107" s="11" t="s">
        <v>9</v>
      </c>
      <c r="P107" s="12" t="s">
        <v>7</v>
      </c>
      <c r="Q107" s="16">
        <v>42744</v>
      </c>
      <c r="R107" s="12">
        <v>0</v>
      </c>
      <c r="S107" s="12">
        <v>0.92900000000000005</v>
      </c>
      <c r="T107" s="13">
        <v>45906000</v>
      </c>
    </row>
    <row r="108" spans="1:20" x14ac:dyDescent="0.25">
      <c r="A108" s="11" t="s">
        <v>6</v>
      </c>
      <c r="B108" s="12" t="s">
        <v>7</v>
      </c>
      <c r="C108" s="16">
        <v>42751</v>
      </c>
      <c r="D108" s="12">
        <v>0</v>
      </c>
      <c r="E108" s="12">
        <v>167.49</v>
      </c>
      <c r="F108" s="13">
        <v>197085980</v>
      </c>
      <c r="H108" s="11" t="s">
        <v>8</v>
      </c>
      <c r="I108" s="12" t="s">
        <v>7</v>
      </c>
      <c r="J108" s="16">
        <v>42751</v>
      </c>
      <c r="K108" s="12">
        <v>0</v>
      </c>
      <c r="L108" s="12">
        <v>67.099999999999994</v>
      </c>
      <c r="M108" s="13">
        <v>3840</v>
      </c>
      <c r="O108" s="11" t="s">
        <v>9</v>
      </c>
      <c r="P108" s="12" t="s">
        <v>7</v>
      </c>
      <c r="Q108" s="16">
        <v>42751</v>
      </c>
      <c r="R108" s="12">
        <v>0</v>
      </c>
      <c r="S108" s="12">
        <v>0.95199999999999996</v>
      </c>
      <c r="T108" s="13">
        <v>37628000</v>
      </c>
    </row>
    <row r="109" spans="1:20" x14ac:dyDescent="0.25">
      <c r="A109" s="11" t="s">
        <v>6</v>
      </c>
      <c r="B109" s="12" t="s">
        <v>7</v>
      </c>
      <c r="C109" s="16">
        <v>42758</v>
      </c>
      <c r="D109" s="12">
        <v>0</v>
      </c>
      <c r="E109" s="12">
        <v>178.92</v>
      </c>
      <c r="F109" s="13">
        <v>251626560</v>
      </c>
      <c r="H109" s="11" t="s">
        <v>8</v>
      </c>
      <c r="I109" s="12" t="s">
        <v>7</v>
      </c>
      <c r="J109" s="16">
        <v>42758</v>
      </c>
      <c r="K109" s="12">
        <v>0</v>
      </c>
      <c r="L109" s="12">
        <v>67.900000000000006</v>
      </c>
      <c r="M109" s="13">
        <v>2170</v>
      </c>
      <c r="O109" s="11" t="s">
        <v>9</v>
      </c>
      <c r="P109" s="12" t="s">
        <v>7</v>
      </c>
      <c r="Q109" s="16">
        <v>42758</v>
      </c>
      <c r="R109" s="12">
        <v>0</v>
      </c>
      <c r="S109" s="12">
        <v>1.016</v>
      </c>
      <c r="T109" s="13">
        <v>45958000</v>
      </c>
    </row>
    <row r="110" spans="1:20" x14ac:dyDescent="0.25">
      <c r="A110" s="11" t="s">
        <v>6</v>
      </c>
      <c r="B110" s="12" t="s">
        <v>7</v>
      </c>
      <c r="C110" s="16">
        <v>42765</v>
      </c>
      <c r="D110" s="12">
        <v>0</v>
      </c>
      <c r="E110" s="12">
        <v>173.8</v>
      </c>
      <c r="F110" s="13">
        <v>200484470</v>
      </c>
      <c r="H110" s="11" t="s">
        <v>8</v>
      </c>
      <c r="I110" s="12" t="s">
        <v>7</v>
      </c>
      <c r="J110" s="16">
        <v>42765</v>
      </c>
      <c r="K110" s="12">
        <v>0</v>
      </c>
      <c r="L110" s="12">
        <v>69.400000000000006</v>
      </c>
      <c r="M110" s="13">
        <v>2240</v>
      </c>
      <c r="O110" s="11" t="s">
        <v>9</v>
      </c>
      <c r="P110" s="12" t="s">
        <v>7</v>
      </c>
      <c r="Q110" s="16">
        <v>42765</v>
      </c>
      <c r="R110" s="12">
        <v>0</v>
      </c>
      <c r="S110" s="12">
        <v>1.06</v>
      </c>
      <c r="T110" s="13">
        <v>63582000</v>
      </c>
    </row>
    <row r="111" spans="1:20" x14ac:dyDescent="0.25">
      <c r="A111" s="11" t="s">
        <v>6</v>
      </c>
      <c r="B111" s="12" t="s">
        <v>7</v>
      </c>
      <c r="C111" s="16">
        <v>42772</v>
      </c>
      <c r="D111" s="12">
        <v>0</v>
      </c>
      <c r="E111" s="12">
        <v>165.5</v>
      </c>
      <c r="F111" s="13">
        <v>208831640</v>
      </c>
      <c r="H111" s="11" t="s">
        <v>8</v>
      </c>
      <c r="I111" s="12" t="s">
        <v>7</v>
      </c>
      <c r="J111" s="16">
        <v>42772</v>
      </c>
      <c r="K111" s="12">
        <v>0</v>
      </c>
      <c r="L111" s="12">
        <v>67.8</v>
      </c>
      <c r="M111" s="13">
        <v>7380</v>
      </c>
      <c r="O111" s="11" t="s">
        <v>9</v>
      </c>
      <c r="P111" s="12" t="s">
        <v>7</v>
      </c>
      <c r="Q111" s="16">
        <v>42772</v>
      </c>
      <c r="R111" s="12">
        <v>0</v>
      </c>
      <c r="S111" s="12">
        <v>1.0229999999999999</v>
      </c>
      <c r="T111" s="13">
        <v>59482000</v>
      </c>
    </row>
    <row r="112" spans="1:20" x14ac:dyDescent="0.25">
      <c r="A112" s="11" t="s">
        <v>6</v>
      </c>
      <c r="B112" s="12" t="s">
        <v>7</v>
      </c>
      <c r="C112" s="16">
        <v>42779</v>
      </c>
      <c r="D112" s="12">
        <v>0</v>
      </c>
      <c r="E112" s="12">
        <v>165.49</v>
      </c>
      <c r="F112" s="13">
        <v>253249380</v>
      </c>
      <c r="H112" s="11" t="s">
        <v>8</v>
      </c>
      <c r="I112" s="12" t="s">
        <v>7</v>
      </c>
      <c r="J112" s="16">
        <v>42779</v>
      </c>
      <c r="K112" s="12">
        <v>0</v>
      </c>
      <c r="L112" s="12">
        <v>63.3</v>
      </c>
      <c r="M112" s="13">
        <v>1520</v>
      </c>
      <c r="O112" s="11" t="s">
        <v>9</v>
      </c>
      <c r="P112" s="12" t="s">
        <v>7</v>
      </c>
      <c r="Q112" s="16">
        <v>42779</v>
      </c>
      <c r="R112" s="12">
        <v>0</v>
      </c>
      <c r="S112" s="12">
        <v>1.01</v>
      </c>
      <c r="T112" s="13">
        <v>30673000</v>
      </c>
    </row>
    <row r="113" spans="1:20" x14ac:dyDescent="0.25">
      <c r="A113" s="11" t="s">
        <v>6</v>
      </c>
      <c r="B113" s="12" t="s">
        <v>7</v>
      </c>
      <c r="C113" s="16">
        <v>42786</v>
      </c>
      <c r="D113" s="12">
        <v>0</v>
      </c>
      <c r="E113" s="12">
        <v>165.51</v>
      </c>
      <c r="F113" s="13">
        <v>137003930</v>
      </c>
      <c r="H113" s="11" t="s">
        <v>8</v>
      </c>
      <c r="I113" s="12" t="s">
        <v>7</v>
      </c>
      <c r="J113" s="16">
        <v>42786</v>
      </c>
      <c r="K113" s="12">
        <v>0</v>
      </c>
      <c r="L113" s="12">
        <v>65</v>
      </c>
      <c r="M113" s="13">
        <v>790</v>
      </c>
      <c r="O113" s="11" t="s">
        <v>9</v>
      </c>
      <c r="P113" s="12" t="s">
        <v>7</v>
      </c>
      <c r="Q113" s="16">
        <v>42786</v>
      </c>
      <c r="R113" s="12">
        <v>0</v>
      </c>
      <c r="S113" s="12">
        <v>1.0029999999999999</v>
      </c>
      <c r="T113" s="13">
        <v>40702000</v>
      </c>
    </row>
    <row r="114" spans="1:20" x14ac:dyDescent="0.25">
      <c r="A114" s="11" t="s">
        <v>6</v>
      </c>
      <c r="B114" s="12" t="s">
        <v>7</v>
      </c>
      <c r="C114" s="16">
        <v>42793</v>
      </c>
      <c r="D114" s="12">
        <v>0</v>
      </c>
      <c r="E114" s="12">
        <v>164.4</v>
      </c>
      <c r="F114" s="13">
        <v>275821740</v>
      </c>
      <c r="H114" s="11" t="s">
        <v>8</v>
      </c>
      <c r="I114" s="12" t="s">
        <v>7</v>
      </c>
      <c r="J114" s="16">
        <v>42793</v>
      </c>
      <c r="K114" s="12">
        <v>0</v>
      </c>
      <c r="L114" s="12">
        <v>62.2</v>
      </c>
      <c r="M114" s="13">
        <v>740</v>
      </c>
      <c r="O114" s="11" t="s">
        <v>9</v>
      </c>
      <c r="P114" s="12" t="s">
        <v>7</v>
      </c>
      <c r="Q114" s="16">
        <v>42793</v>
      </c>
      <c r="R114" s="12">
        <v>0</v>
      </c>
      <c r="S114" s="12">
        <v>0.96899999999999997</v>
      </c>
      <c r="T114" s="13">
        <v>31671000</v>
      </c>
    </row>
    <row r="115" spans="1:20" x14ac:dyDescent="0.25">
      <c r="A115" s="11" t="s">
        <v>6</v>
      </c>
      <c r="B115" s="12" t="s">
        <v>7</v>
      </c>
      <c r="C115" s="16">
        <v>42800</v>
      </c>
      <c r="D115" s="12">
        <v>0</v>
      </c>
      <c r="E115" s="12">
        <v>157.5</v>
      </c>
      <c r="F115" s="13">
        <v>196705430</v>
      </c>
      <c r="H115" s="11" t="s">
        <v>8</v>
      </c>
      <c r="I115" s="12" t="s">
        <v>7</v>
      </c>
      <c r="J115" s="16">
        <v>42800</v>
      </c>
      <c r="K115" s="12">
        <v>0</v>
      </c>
      <c r="L115" s="12">
        <v>63.9</v>
      </c>
      <c r="M115" s="13">
        <v>3420</v>
      </c>
      <c r="O115" s="11" t="s">
        <v>9</v>
      </c>
      <c r="P115" s="12" t="s">
        <v>7</v>
      </c>
      <c r="Q115" s="16">
        <v>42800</v>
      </c>
      <c r="R115" s="12">
        <v>0</v>
      </c>
      <c r="S115" s="12">
        <v>0.98</v>
      </c>
      <c r="T115" s="13">
        <v>89078000</v>
      </c>
    </row>
    <row r="116" spans="1:20" x14ac:dyDescent="0.25">
      <c r="A116" s="11" t="s">
        <v>6</v>
      </c>
      <c r="B116" s="12" t="s">
        <v>7</v>
      </c>
      <c r="C116" s="16">
        <v>42807</v>
      </c>
      <c r="D116" s="12">
        <v>0</v>
      </c>
      <c r="E116" s="12">
        <v>161.15</v>
      </c>
      <c r="F116" s="13">
        <v>275938670</v>
      </c>
      <c r="H116" s="11" t="s">
        <v>8</v>
      </c>
      <c r="I116" s="12" t="s">
        <v>7</v>
      </c>
      <c r="J116" s="16">
        <v>42807</v>
      </c>
      <c r="K116" s="12">
        <v>0</v>
      </c>
      <c r="L116" s="12">
        <v>65.5</v>
      </c>
      <c r="M116" s="13">
        <v>270</v>
      </c>
      <c r="O116" s="11" t="s">
        <v>9</v>
      </c>
      <c r="P116" s="12" t="s">
        <v>7</v>
      </c>
      <c r="Q116" s="16">
        <v>42807</v>
      </c>
      <c r="R116" s="12">
        <v>0</v>
      </c>
      <c r="S116" s="12">
        <v>1.05</v>
      </c>
      <c r="T116" s="13">
        <v>85524000</v>
      </c>
    </row>
    <row r="117" spans="1:20" x14ac:dyDescent="0.25">
      <c r="A117" s="11" t="s">
        <v>6</v>
      </c>
      <c r="B117" s="12" t="s">
        <v>7</v>
      </c>
      <c r="C117" s="16">
        <v>42814</v>
      </c>
      <c r="D117" s="12">
        <v>0</v>
      </c>
      <c r="E117" s="12">
        <v>164.52</v>
      </c>
      <c r="F117" s="13">
        <v>193969770</v>
      </c>
      <c r="H117" s="11" t="s">
        <v>8</v>
      </c>
      <c r="I117" s="12" t="s">
        <v>7</v>
      </c>
      <c r="J117" s="16">
        <v>42814</v>
      </c>
      <c r="K117" s="12">
        <v>0</v>
      </c>
      <c r="L117" s="12">
        <v>65</v>
      </c>
      <c r="M117" s="13">
        <v>150</v>
      </c>
      <c r="O117" s="11" t="s">
        <v>9</v>
      </c>
      <c r="P117" s="12" t="s">
        <v>7</v>
      </c>
      <c r="Q117" s="16">
        <v>42814</v>
      </c>
      <c r="R117" s="12">
        <v>0</v>
      </c>
      <c r="S117" s="12">
        <v>1.008</v>
      </c>
      <c r="T117" s="13">
        <v>31787000</v>
      </c>
    </row>
    <row r="118" spans="1:20" x14ac:dyDescent="0.25">
      <c r="A118" s="11" t="s">
        <v>6</v>
      </c>
      <c r="B118" s="12" t="s">
        <v>7</v>
      </c>
      <c r="C118" s="16">
        <v>42821</v>
      </c>
      <c r="D118" s="12">
        <v>0</v>
      </c>
      <c r="E118" s="12">
        <v>159.80000000000001</v>
      </c>
      <c r="F118" s="13">
        <v>148119090</v>
      </c>
      <c r="H118" s="11" t="s">
        <v>8</v>
      </c>
      <c r="I118" s="12" t="s">
        <v>7</v>
      </c>
      <c r="J118" s="16">
        <v>42821</v>
      </c>
      <c r="K118" s="12">
        <v>0</v>
      </c>
      <c r="L118" s="12">
        <v>62.9</v>
      </c>
      <c r="M118" s="13">
        <v>10260</v>
      </c>
      <c r="O118" s="11" t="s">
        <v>9</v>
      </c>
      <c r="P118" s="12" t="s">
        <v>7</v>
      </c>
      <c r="Q118" s="16">
        <v>42821</v>
      </c>
      <c r="R118" s="12">
        <v>0</v>
      </c>
      <c r="S118" s="12">
        <v>0.997</v>
      </c>
      <c r="T118" s="13">
        <v>23030000</v>
      </c>
    </row>
    <row r="119" spans="1:20" x14ac:dyDescent="0.25">
      <c r="A119" s="11" t="s">
        <v>6</v>
      </c>
      <c r="B119" s="12" t="s">
        <v>7</v>
      </c>
      <c r="C119" s="16">
        <v>42828</v>
      </c>
      <c r="D119" s="12">
        <v>0</v>
      </c>
      <c r="E119" s="12">
        <v>161.49</v>
      </c>
      <c r="F119" s="13">
        <v>197974040</v>
      </c>
      <c r="H119" s="11" t="s">
        <v>8</v>
      </c>
      <c r="I119" s="12" t="s">
        <v>7</v>
      </c>
      <c r="J119" s="16">
        <v>42828</v>
      </c>
      <c r="K119" s="12">
        <v>0</v>
      </c>
      <c r="L119" s="12">
        <v>60.8</v>
      </c>
      <c r="M119" s="13">
        <v>7140</v>
      </c>
      <c r="O119" s="11" t="s">
        <v>9</v>
      </c>
      <c r="P119" s="12" t="s">
        <v>7</v>
      </c>
      <c r="Q119" s="16">
        <v>42828</v>
      </c>
      <c r="R119" s="12">
        <v>0</v>
      </c>
      <c r="S119" s="12">
        <v>0.97</v>
      </c>
      <c r="T119" s="13">
        <v>28127000</v>
      </c>
    </row>
    <row r="120" spans="1:20" x14ac:dyDescent="0.25">
      <c r="A120" s="11" t="s">
        <v>6</v>
      </c>
      <c r="B120" s="12" t="s">
        <v>7</v>
      </c>
      <c r="C120" s="16">
        <v>42835</v>
      </c>
      <c r="D120" s="12">
        <v>0</v>
      </c>
      <c r="E120" s="12">
        <v>149.24</v>
      </c>
      <c r="F120" s="13">
        <v>275446370</v>
      </c>
      <c r="H120" s="11" t="s">
        <v>8</v>
      </c>
      <c r="I120" s="12" t="s">
        <v>7</v>
      </c>
      <c r="J120" s="16">
        <v>42835</v>
      </c>
      <c r="K120" s="12">
        <v>0</v>
      </c>
      <c r="L120" s="12">
        <v>60.9</v>
      </c>
      <c r="M120" s="13">
        <v>1030</v>
      </c>
      <c r="O120" s="11" t="s">
        <v>9</v>
      </c>
      <c r="P120" s="12" t="s">
        <v>7</v>
      </c>
      <c r="Q120" s="16">
        <v>42835</v>
      </c>
      <c r="R120" s="12">
        <v>0</v>
      </c>
      <c r="S120" s="12">
        <v>0.94799999999999995</v>
      </c>
      <c r="T120" s="13">
        <v>12268000</v>
      </c>
    </row>
    <row r="121" spans="1:20" x14ac:dyDescent="0.25">
      <c r="A121" s="11" t="s">
        <v>6</v>
      </c>
      <c r="B121" s="12" t="s">
        <v>7</v>
      </c>
      <c r="C121" s="16">
        <v>42842</v>
      </c>
      <c r="D121" s="12">
        <v>0</v>
      </c>
      <c r="E121" s="12">
        <v>159.59</v>
      </c>
      <c r="F121" s="13">
        <v>269570590</v>
      </c>
      <c r="H121" s="11" t="s">
        <v>8</v>
      </c>
      <c r="I121" s="12" t="s">
        <v>7</v>
      </c>
      <c r="J121" s="16">
        <v>42842</v>
      </c>
      <c r="K121" s="12">
        <v>0</v>
      </c>
      <c r="L121" s="12">
        <v>58</v>
      </c>
      <c r="M121" s="13">
        <v>3930</v>
      </c>
      <c r="O121" s="11" t="s">
        <v>9</v>
      </c>
      <c r="P121" s="12" t="s">
        <v>7</v>
      </c>
      <c r="Q121" s="16">
        <v>42842</v>
      </c>
      <c r="R121" s="12">
        <v>0</v>
      </c>
      <c r="S121" s="12">
        <v>0.94899999999999995</v>
      </c>
      <c r="T121" s="13">
        <v>10243000</v>
      </c>
    </row>
    <row r="122" spans="1:20" x14ac:dyDescent="0.25">
      <c r="A122" s="11" t="s">
        <v>6</v>
      </c>
      <c r="B122" s="12" t="s">
        <v>7</v>
      </c>
      <c r="C122" s="16">
        <v>42849</v>
      </c>
      <c r="D122" s="12">
        <v>0</v>
      </c>
      <c r="E122" s="12">
        <v>165.2</v>
      </c>
      <c r="F122" s="13">
        <v>222527550</v>
      </c>
      <c r="H122" s="11" t="s">
        <v>8</v>
      </c>
      <c r="I122" s="12" t="s">
        <v>7</v>
      </c>
      <c r="J122" s="16">
        <v>42849</v>
      </c>
      <c r="K122" s="12">
        <v>0</v>
      </c>
      <c r="L122" s="12">
        <v>56.9</v>
      </c>
      <c r="M122" s="13">
        <v>12720</v>
      </c>
      <c r="O122" s="11" t="s">
        <v>9</v>
      </c>
      <c r="P122" s="12" t="s">
        <v>7</v>
      </c>
      <c r="Q122" s="16">
        <v>42849</v>
      </c>
      <c r="R122" s="12">
        <v>0</v>
      </c>
      <c r="S122" s="12">
        <v>1.004</v>
      </c>
      <c r="T122" s="13">
        <v>20291000</v>
      </c>
    </row>
    <row r="123" spans="1:20" x14ac:dyDescent="0.25">
      <c r="A123" s="11" t="s">
        <v>6</v>
      </c>
      <c r="B123" s="12" t="s">
        <v>7</v>
      </c>
      <c r="C123" s="16">
        <v>42856</v>
      </c>
      <c r="D123" s="12">
        <v>0</v>
      </c>
      <c r="E123" s="12">
        <v>165.8</v>
      </c>
      <c r="F123" s="13">
        <v>149187150</v>
      </c>
      <c r="H123" s="11" t="s">
        <v>8</v>
      </c>
      <c r="I123" s="12" t="s">
        <v>7</v>
      </c>
      <c r="J123" s="16">
        <v>42856</v>
      </c>
      <c r="K123" s="12">
        <v>0</v>
      </c>
      <c r="L123" s="12">
        <v>56</v>
      </c>
      <c r="M123" s="13">
        <v>2800</v>
      </c>
      <c r="O123" s="11" t="s">
        <v>9</v>
      </c>
      <c r="P123" s="12" t="s">
        <v>7</v>
      </c>
      <c r="Q123" s="16">
        <v>42856</v>
      </c>
      <c r="R123" s="12">
        <v>0</v>
      </c>
      <c r="S123" s="12">
        <v>0.98499999999999999</v>
      </c>
      <c r="T123" s="13">
        <v>10578000</v>
      </c>
    </row>
    <row r="124" spans="1:20" x14ac:dyDescent="0.25">
      <c r="A124" s="11" t="s">
        <v>6</v>
      </c>
      <c r="B124" s="12" t="s">
        <v>7</v>
      </c>
      <c r="C124" s="16">
        <v>42863</v>
      </c>
      <c r="D124" s="12">
        <v>0</v>
      </c>
      <c r="E124" s="12">
        <v>167.7</v>
      </c>
      <c r="F124" s="13">
        <v>140423580</v>
      </c>
      <c r="H124" s="11" t="s">
        <v>8</v>
      </c>
      <c r="I124" s="12" t="s">
        <v>7</v>
      </c>
      <c r="J124" s="16">
        <v>42863</v>
      </c>
      <c r="K124" s="12">
        <v>0</v>
      </c>
      <c r="L124" s="12">
        <v>53.6</v>
      </c>
      <c r="M124" s="13">
        <v>2410</v>
      </c>
      <c r="O124" s="11" t="s">
        <v>9</v>
      </c>
      <c r="P124" s="12" t="s">
        <v>7</v>
      </c>
      <c r="Q124" s="16">
        <v>42863</v>
      </c>
      <c r="R124" s="12">
        <v>0</v>
      </c>
      <c r="S124" s="12">
        <v>0.98299999999999998</v>
      </c>
      <c r="T124" s="13">
        <v>2838000</v>
      </c>
    </row>
    <row r="125" spans="1:20" x14ac:dyDescent="0.25">
      <c r="A125" s="11" t="s">
        <v>6</v>
      </c>
      <c r="B125" s="12" t="s">
        <v>7</v>
      </c>
      <c r="C125" s="16">
        <v>42870</v>
      </c>
      <c r="D125" s="12">
        <v>0</v>
      </c>
      <c r="E125" s="12">
        <v>168.87</v>
      </c>
      <c r="F125" s="13">
        <v>213558390</v>
      </c>
      <c r="H125" s="11" t="s">
        <v>8</v>
      </c>
      <c r="I125" s="12" t="s">
        <v>7</v>
      </c>
      <c r="J125" s="16">
        <v>42870</v>
      </c>
      <c r="K125" s="12">
        <v>0</v>
      </c>
      <c r="L125" s="12">
        <v>53</v>
      </c>
      <c r="M125" s="13">
        <v>2830</v>
      </c>
      <c r="O125" s="11" t="s">
        <v>9</v>
      </c>
      <c r="P125" s="12" t="s">
        <v>7</v>
      </c>
      <c r="Q125" s="16">
        <v>42870</v>
      </c>
      <c r="R125" s="12">
        <v>0</v>
      </c>
      <c r="S125" s="12">
        <v>0.9</v>
      </c>
      <c r="T125" s="13">
        <v>31905000</v>
      </c>
    </row>
    <row r="126" spans="1:20" x14ac:dyDescent="0.25">
      <c r="A126" s="11" t="s">
        <v>6</v>
      </c>
      <c r="B126" s="12" t="s">
        <v>7</v>
      </c>
      <c r="C126" s="16">
        <v>42877</v>
      </c>
      <c r="D126" s="12">
        <v>0</v>
      </c>
      <c r="E126" s="12">
        <v>160.69999999999999</v>
      </c>
      <c r="F126" s="13">
        <v>196508420</v>
      </c>
      <c r="H126" s="11" t="s">
        <v>8</v>
      </c>
      <c r="I126" s="12" t="s">
        <v>7</v>
      </c>
      <c r="J126" s="16">
        <v>42877</v>
      </c>
      <c r="K126" s="12">
        <v>0</v>
      </c>
      <c r="L126" s="12">
        <v>51.5</v>
      </c>
      <c r="M126" s="13">
        <v>6130</v>
      </c>
      <c r="O126" s="11" t="s">
        <v>9</v>
      </c>
      <c r="P126" s="12" t="s">
        <v>7</v>
      </c>
      <c r="Q126" s="16">
        <v>42877</v>
      </c>
      <c r="R126" s="12">
        <v>0</v>
      </c>
      <c r="S126" s="12">
        <v>0.87</v>
      </c>
      <c r="T126" s="13">
        <v>11973000</v>
      </c>
    </row>
    <row r="127" spans="1:20" x14ac:dyDescent="0.25">
      <c r="A127" s="11" t="s">
        <v>6</v>
      </c>
      <c r="B127" s="12" t="s">
        <v>7</v>
      </c>
      <c r="C127" s="16">
        <v>42884</v>
      </c>
      <c r="D127" s="12">
        <v>0</v>
      </c>
      <c r="E127" s="12">
        <v>157.13999999999999</v>
      </c>
      <c r="F127" s="13">
        <v>241791120</v>
      </c>
      <c r="H127" s="11" t="s">
        <v>8</v>
      </c>
      <c r="I127" s="12" t="s">
        <v>7</v>
      </c>
      <c r="J127" s="16">
        <v>42884</v>
      </c>
      <c r="K127" s="12">
        <v>0</v>
      </c>
      <c r="L127" s="12">
        <v>51.5</v>
      </c>
      <c r="M127" s="13">
        <v>3170</v>
      </c>
      <c r="O127" s="11" t="s">
        <v>9</v>
      </c>
      <c r="P127" s="12" t="s">
        <v>7</v>
      </c>
      <c r="Q127" s="16">
        <v>42884</v>
      </c>
      <c r="R127" s="12">
        <v>0</v>
      </c>
      <c r="S127" s="12">
        <v>0.873</v>
      </c>
      <c r="T127" s="13">
        <v>23062000</v>
      </c>
    </row>
    <row r="128" spans="1:20" x14ac:dyDescent="0.25">
      <c r="A128" s="11" t="s">
        <v>6</v>
      </c>
      <c r="B128" s="12" t="s">
        <v>7</v>
      </c>
      <c r="C128" s="16">
        <v>42891</v>
      </c>
      <c r="D128" s="12">
        <v>0</v>
      </c>
      <c r="E128" s="12">
        <v>150.13</v>
      </c>
      <c r="F128" s="13">
        <v>240237080</v>
      </c>
      <c r="H128" s="11" t="s">
        <v>8</v>
      </c>
      <c r="I128" s="12" t="s">
        <v>7</v>
      </c>
      <c r="J128" s="16">
        <v>42891</v>
      </c>
      <c r="K128" s="12">
        <v>0</v>
      </c>
      <c r="L128" s="12">
        <v>53.5</v>
      </c>
      <c r="M128" s="13">
        <v>2020</v>
      </c>
      <c r="O128" s="11" t="s">
        <v>9</v>
      </c>
      <c r="P128" s="12" t="s">
        <v>7</v>
      </c>
      <c r="Q128" s="16">
        <v>42891</v>
      </c>
      <c r="R128" s="12">
        <v>0</v>
      </c>
      <c r="S128" s="12">
        <v>0.875</v>
      </c>
      <c r="T128" s="13">
        <v>24183000</v>
      </c>
    </row>
    <row r="129" spans="1:20" x14ac:dyDescent="0.25">
      <c r="A129" s="11" t="s">
        <v>6</v>
      </c>
      <c r="B129" s="12" t="s">
        <v>7</v>
      </c>
      <c r="C129" s="16">
        <v>42898</v>
      </c>
      <c r="D129" s="12">
        <v>0</v>
      </c>
      <c r="E129" s="12">
        <v>141.63</v>
      </c>
      <c r="F129" s="13">
        <v>374631730</v>
      </c>
      <c r="H129" s="11" t="s">
        <v>8</v>
      </c>
      <c r="I129" s="12" t="s">
        <v>7</v>
      </c>
      <c r="J129" s="16">
        <v>42898</v>
      </c>
      <c r="K129" s="12">
        <v>0</v>
      </c>
      <c r="L129" s="12">
        <v>50.5</v>
      </c>
      <c r="M129" s="13">
        <v>710</v>
      </c>
      <c r="O129" s="11" t="s">
        <v>9</v>
      </c>
      <c r="P129" s="12" t="s">
        <v>7</v>
      </c>
      <c r="Q129" s="16">
        <v>42898</v>
      </c>
      <c r="R129" s="12">
        <v>0</v>
      </c>
      <c r="S129" s="12">
        <v>0.82099999999999995</v>
      </c>
      <c r="T129" s="13">
        <v>39076000</v>
      </c>
    </row>
    <row r="130" spans="1:20" x14ac:dyDescent="0.25">
      <c r="A130" s="11" t="s">
        <v>6</v>
      </c>
      <c r="B130" s="12" t="s">
        <v>7</v>
      </c>
      <c r="C130" s="16">
        <v>42905</v>
      </c>
      <c r="D130" s="12">
        <v>0</v>
      </c>
      <c r="E130" s="12">
        <v>144.1</v>
      </c>
      <c r="F130" s="13">
        <v>258973860</v>
      </c>
      <c r="H130" s="11" t="s">
        <v>8</v>
      </c>
      <c r="I130" s="12" t="s">
        <v>7</v>
      </c>
      <c r="J130" s="16">
        <v>42905</v>
      </c>
      <c r="K130" s="12">
        <v>0</v>
      </c>
      <c r="L130" s="12">
        <v>52.5</v>
      </c>
      <c r="M130" s="13">
        <v>470</v>
      </c>
      <c r="O130" s="11" t="s">
        <v>9</v>
      </c>
      <c r="P130" s="12" t="s">
        <v>7</v>
      </c>
      <c r="Q130" s="16">
        <v>42905</v>
      </c>
      <c r="R130" s="12">
        <v>0</v>
      </c>
      <c r="S130" s="12">
        <v>0.80900000000000005</v>
      </c>
      <c r="T130" s="13">
        <v>24513000</v>
      </c>
    </row>
    <row r="131" spans="1:20" x14ac:dyDescent="0.25">
      <c r="A131" s="11" t="s">
        <v>6</v>
      </c>
      <c r="B131" s="12" t="s">
        <v>7</v>
      </c>
      <c r="C131" s="16">
        <v>42912</v>
      </c>
      <c r="D131" s="12">
        <v>0</v>
      </c>
      <c r="E131" s="12">
        <v>145.59</v>
      </c>
      <c r="F131" s="13">
        <v>259253270</v>
      </c>
      <c r="H131" s="11" t="s">
        <v>8</v>
      </c>
      <c r="I131" s="12" t="s">
        <v>7</v>
      </c>
      <c r="J131" s="16">
        <v>42912</v>
      </c>
      <c r="K131" s="12">
        <v>0</v>
      </c>
      <c r="L131" s="12">
        <v>51.6</v>
      </c>
      <c r="M131" s="13">
        <v>1050</v>
      </c>
      <c r="O131" s="11" t="s">
        <v>9</v>
      </c>
      <c r="P131" s="12" t="s">
        <v>7</v>
      </c>
      <c r="Q131" s="16">
        <v>42912</v>
      </c>
      <c r="R131" s="12">
        <v>0</v>
      </c>
      <c r="S131" s="12">
        <v>0.79100000000000004</v>
      </c>
      <c r="T131" s="13">
        <v>16811000</v>
      </c>
    </row>
    <row r="132" spans="1:20" x14ac:dyDescent="0.25">
      <c r="A132" s="11" t="s">
        <v>6</v>
      </c>
      <c r="B132" s="12" t="s">
        <v>7</v>
      </c>
      <c r="C132" s="16">
        <v>42919</v>
      </c>
      <c r="D132" s="12">
        <v>0</v>
      </c>
      <c r="E132" s="12">
        <v>152.16</v>
      </c>
      <c r="F132" s="13">
        <v>235485890</v>
      </c>
      <c r="H132" s="11" t="s">
        <v>8</v>
      </c>
      <c r="I132" s="12" t="s">
        <v>7</v>
      </c>
      <c r="J132" s="16">
        <v>42919</v>
      </c>
      <c r="K132" s="12">
        <v>0</v>
      </c>
      <c r="L132" s="12">
        <v>53.7</v>
      </c>
      <c r="M132" s="13">
        <v>1030</v>
      </c>
      <c r="O132" s="11" t="s">
        <v>9</v>
      </c>
      <c r="P132" s="12" t="s">
        <v>7</v>
      </c>
      <c r="Q132" s="16">
        <v>42919</v>
      </c>
      <c r="R132" s="12">
        <v>0</v>
      </c>
      <c r="S132" s="12">
        <v>0.81899999999999995</v>
      </c>
      <c r="T132" s="13">
        <v>19593000</v>
      </c>
    </row>
    <row r="133" spans="1:20" x14ac:dyDescent="0.25">
      <c r="A133" s="11" t="s">
        <v>6</v>
      </c>
      <c r="B133" s="12" t="s">
        <v>7</v>
      </c>
      <c r="C133" s="16">
        <v>42926</v>
      </c>
      <c r="D133" s="12">
        <v>0</v>
      </c>
      <c r="E133" s="12">
        <v>161.4</v>
      </c>
      <c r="F133" s="13">
        <v>306696750</v>
      </c>
      <c r="H133" s="11" t="s">
        <v>8</v>
      </c>
      <c r="I133" s="12" t="s">
        <v>7</v>
      </c>
      <c r="J133" s="16">
        <v>42926</v>
      </c>
      <c r="K133" s="12">
        <v>0</v>
      </c>
      <c r="L133" s="12">
        <v>51.6</v>
      </c>
      <c r="M133" s="13">
        <v>900</v>
      </c>
      <c r="O133" s="11" t="s">
        <v>9</v>
      </c>
      <c r="P133" s="12" t="s">
        <v>7</v>
      </c>
      <c r="Q133" s="16">
        <v>42926</v>
      </c>
      <c r="R133" s="12">
        <v>0</v>
      </c>
      <c r="S133" s="12">
        <v>0.84499999999999997</v>
      </c>
      <c r="T133" s="13">
        <v>19984000</v>
      </c>
    </row>
    <row r="134" spans="1:20" x14ac:dyDescent="0.25">
      <c r="A134" s="11" t="s">
        <v>6</v>
      </c>
      <c r="B134" s="12" t="s">
        <v>7</v>
      </c>
      <c r="C134" s="16">
        <v>42933</v>
      </c>
      <c r="D134" s="12">
        <v>0</v>
      </c>
      <c r="E134" s="12">
        <v>162.1</v>
      </c>
      <c r="F134" s="13">
        <v>210129590</v>
      </c>
      <c r="H134" s="11" t="s">
        <v>8</v>
      </c>
      <c r="I134" s="12" t="s">
        <v>7</v>
      </c>
      <c r="J134" s="16">
        <v>42933</v>
      </c>
      <c r="K134" s="12">
        <v>0</v>
      </c>
      <c r="L134" s="12">
        <v>51.9</v>
      </c>
      <c r="M134" s="13">
        <v>70</v>
      </c>
      <c r="O134" s="11" t="s">
        <v>9</v>
      </c>
      <c r="P134" s="12" t="s">
        <v>7</v>
      </c>
      <c r="Q134" s="16">
        <v>42933</v>
      </c>
      <c r="R134" s="12">
        <v>0</v>
      </c>
      <c r="S134" s="12">
        <v>0.84199999999999997</v>
      </c>
      <c r="T134" s="13">
        <v>16351000</v>
      </c>
    </row>
    <row r="135" spans="1:20" x14ac:dyDescent="0.25">
      <c r="A135" s="11" t="s">
        <v>6</v>
      </c>
      <c r="B135" s="12" t="s">
        <v>7</v>
      </c>
      <c r="C135" s="16">
        <v>42940</v>
      </c>
      <c r="D135" s="12">
        <v>0</v>
      </c>
      <c r="E135" s="12">
        <v>165.4</v>
      </c>
      <c r="F135" s="13">
        <v>248798590</v>
      </c>
      <c r="H135" s="11" t="s">
        <v>8</v>
      </c>
      <c r="I135" s="12" t="s">
        <v>7</v>
      </c>
      <c r="J135" s="16">
        <v>42940</v>
      </c>
      <c r="K135" s="12">
        <v>0</v>
      </c>
      <c r="L135" s="12">
        <v>51.1</v>
      </c>
      <c r="M135" s="13">
        <v>2940</v>
      </c>
      <c r="O135" s="11" t="s">
        <v>9</v>
      </c>
      <c r="P135" s="12" t="s">
        <v>7</v>
      </c>
      <c r="Q135" s="16">
        <v>42940</v>
      </c>
      <c r="R135" s="12">
        <v>0</v>
      </c>
      <c r="S135" s="12">
        <v>0.86599999999999999</v>
      </c>
      <c r="T135" s="13">
        <v>50635000</v>
      </c>
    </row>
    <row r="136" spans="1:20" x14ac:dyDescent="0.25">
      <c r="A136" s="11" t="s">
        <v>6</v>
      </c>
      <c r="B136" s="12" t="s">
        <v>7</v>
      </c>
      <c r="C136" s="16">
        <v>42947</v>
      </c>
      <c r="D136" s="12">
        <v>0</v>
      </c>
      <c r="E136" s="12">
        <v>169.73</v>
      </c>
      <c r="F136" s="13">
        <v>250000470</v>
      </c>
      <c r="H136" s="11" t="s">
        <v>8</v>
      </c>
      <c r="I136" s="12" t="s">
        <v>7</v>
      </c>
      <c r="J136" s="16">
        <v>42947</v>
      </c>
      <c r="K136" s="12">
        <v>0</v>
      </c>
      <c r="L136" s="12">
        <v>53.4</v>
      </c>
      <c r="M136" s="13">
        <v>1570</v>
      </c>
      <c r="O136" s="11" t="s">
        <v>9</v>
      </c>
      <c r="P136" s="12" t="s">
        <v>7</v>
      </c>
      <c r="Q136" s="16">
        <v>42947</v>
      </c>
      <c r="R136" s="12">
        <v>0</v>
      </c>
      <c r="S136" s="12">
        <v>0.85299999999999998</v>
      </c>
      <c r="T136" s="13">
        <v>13925000</v>
      </c>
    </row>
    <row r="137" spans="1:20" x14ac:dyDescent="0.25">
      <c r="A137" s="11" t="s">
        <v>6</v>
      </c>
      <c r="B137" s="12" t="s">
        <v>7</v>
      </c>
      <c r="C137" s="16">
        <v>42954</v>
      </c>
      <c r="D137" s="12">
        <v>0</v>
      </c>
      <c r="E137" s="12">
        <v>172.05</v>
      </c>
      <c r="F137" s="13">
        <v>225917380</v>
      </c>
      <c r="H137" s="11" t="s">
        <v>8</v>
      </c>
      <c r="I137" s="12" t="s">
        <v>7</v>
      </c>
      <c r="J137" s="16">
        <v>42954</v>
      </c>
      <c r="K137" s="12">
        <v>0</v>
      </c>
      <c r="L137" s="12">
        <v>53.2</v>
      </c>
      <c r="M137" s="13">
        <v>1100</v>
      </c>
      <c r="O137" s="11" t="s">
        <v>9</v>
      </c>
      <c r="P137" s="12" t="s">
        <v>7</v>
      </c>
      <c r="Q137" s="16">
        <v>42954</v>
      </c>
      <c r="R137" s="12">
        <v>0</v>
      </c>
      <c r="S137" s="12">
        <v>0.84699999999999998</v>
      </c>
      <c r="T137" s="13">
        <v>15322000</v>
      </c>
    </row>
    <row r="138" spans="1:20" x14ac:dyDescent="0.25">
      <c r="A138" s="11" t="s">
        <v>6</v>
      </c>
      <c r="B138" s="12" t="s">
        <v>7</v>
      </c>
      <c r="C138" s="16">
        <v>42961</v>
      </c>
      <c r="D138" s="12">
        <v>0</v>
      </c>
      <c r="E138" s="12">
        <v>169.5</v>
      </c>
      <c r="F138" s="13">
        <v>181555940</v>
      </c>
      <c r="H138" s="11" t="s">
        <v>8</v>
      </c>
      <c r="I138" s="12" t="s">
        <v>7</v>
      </c>
      <c r="J138" s="16">
        <v>42961</v>
      </c>
      <c r="K138" s="12">
        <v>0</v>
      </c>
      <c r="L138" s="12">
        <v>57.6</v>
      </c>
      <c r="M138" s="13">
        <v>4860</v>
      </c>
      <c r="O138" s="11" t="s">
        <v>9</v>
      </c>
      <c r="P138" s="12" t="s">
        <v>7</v>
      </c>
      <c r="Q138" s="16">
        <v>42961</v>
      </c>
      <c r="R138" s="12">
        <v>0</v>
      </c>
      <c r="S138" s="12">
        <v>0.88</v>
      </c>
      <c r="T138" s="13">
        <v>28841000</v>
      </c>
    </row>
    <row r="139" spans="1:20" x14ac:dyDescent="0.25">
      <c r="A139" s="11" t="s">
        <v>6</v>
      </c>
      <c r="B139" s="12" t="s">
        <v>7</v>
      </c>
      <c r="C139" s="16">
        <v>42968</v>
      </c>
      <c r="D139" s="12">
        <v>0</v>
      </c>
      <c r="E139" s="12">
        <v>180.51</v>
      </c>
      <c r="F139" s="13">
        <v>277434370</v>
      </c>
      <c r="H139" s="11" t="s">
        <v>8</v>
      </c>
      <c r="I139" s="12" t="s">
        <v>7</v>
      </c>
      <c r="J139" s="16">
        <v>42968</v>
      </c>
      <c r="K139" s="12">
        <v>0</v>
      </c>
      <c r="L139" s="12">
        <v>53.5</v>
      </c>
      <c r="M139" s="13">
        <v>1570</v>
      </c>
      <c r="O139" s="11" t="s">
        <v>9</v>
      </c>
      <c r="P139" s="12" t="s">
        <v>7</v>
      </c>
      <c r="Q139" s="16">
        <v>42968</v>
      </c>
      <c r="R139" s="12">
        <v>0</v>
      </c>
      <c r="S139" s="12">
        <v>0.93</v>
      </c>
      <c r="T139" s="13">
        <v>40114000</v>
      </c>
    </row>
    <row r="140" spans="1:20" x14ac:dyDescent="0.25">
      <c r="A140" s="11" t="s">
        <v>6</v>
      </c>
      <c r="B140" s="12" t="s">
        <v>7</v>
      </c>
      <c r="C140" s="16">
        <v>42975</v>
      </c>
      <c r="D140" s="12">
        <v>0</v>
      </c>
      <c r="E140" s="12">
        <v>183.66</v>
      </c>
      <c r="F140" s="13">
        <v>221267890</v>
      </c>
      <c r="H140" s="11" t="s">
        <v>8</v>
      </c>
      <c r="I140" s="12" t="s">
        <v>7</v>
      </c>
      <c r="J140" s="16">
        <v>42975</v>
      </c>
      <c r="K140" s="12">
        <v>0</v>
      </c>
      <c r="L140" s="12">
        <v>58.9</v>
      </c>
      <c r="M140" s="13">
        <v>2940</v>
      </c>
      <c r="O140" s="11" t="s">
        <v>9</v>
      </c>
      <c r="P140" s="12" t="s">
        <v>7</v>
      </c>
      <c r="Q140" s="16">
        <v>42975</v>
      </c>
      <c r="R140" s="12">
        <v>0</v>
      </c>
      <c r="S140" s="12">
        <v>0.89200000000000002</v>
      </c>
      <c r="T140" s="13">
        <v>56423000</v>
      </c>
    </row>
    <row r="141" spans="1:20" x14ac:dyDescent="0.25">
      <c r="A141" s="11" t="s">
        <v>6</v>
      </c>
      <c r="B141" s="12" t="s">
        <v>7</v>
      </c>
      <c r="C141" s="16">
        <v>42982</v>
      </c>
      <c r="D141" s="12">
        <v>0</v>
      </c>
      <c r="E141" s="12">
        <v>185.89</v>
      </c>
      <c r="F141" s="13">
        <v>199936950</v>
      </c>
      <c r="H141" s="11" t="s">
        <v>8</v>
      </c>
      <c r="I141" s="12" t="s">
        <v>7</v>
      </c>
      <c r="J141" s="16">
        <v>42982</v>
      </c>
      <c r="K141" s="12">
        <v>0</v>
      </c>
      <c r="L141" s="12">
        <v>58</v>
      </c>
      <c r="M141" s="13">
        <v>450</v>
      </c>
      <c r="O141" s="11" t="s">
        <v>9</v>
      </c>
      <c r="P141" s="12" t="s">
        <v>7</v>
      </c>
      <c r="Q141" s="16">
        <v>42982</v>
      </c>
      <c r="R141" s="12">
        <v>0</v>
      </c>
      <c r="S141" s="12">
        <v>0.89</v>
      </c>
      <c r="T141" s="13">
        <v>23244000</v>
      </c>
    </row>
    <row r="142" spans="1:20" x14ac:dyDescent="0.25">
      <c r="A142" s="11" t="s">
        <v>6</v>
      </c>
      <c r="B142" s="12" t="s">
        <v>7</v>
      </c>
      <c r="C142" s="16">
        <v>42989</v>
      </c>
      <c r="D142" s="12">
        <v>0</v>
      </c>
      <c r="E142" s="12">
        <v>188.75</v>
      </c>
      <c r="F142" s="13">
        <v>242866550</v>
      </c>
      <c r="H142" s="11" t="s">
        <v>8</v>
      </c>
      <c r="I142" s="12" t="s">
        <v>7</v>
      </c>
      <c r="J142" s="16">
        <v>42989</v>
      </c>
      <c r="K142" s="12">
        <v>0</v>
      </c>
      <c r="L142" s="12">
        <v>57.9</v>
      </c>
      <c r="M142" s="13">
        <v>2560</v>
      </c>
      <c r="O142" s="11" t="s">
        <v>9</v>
      </c>
      <c r="P142" s="12" t="s">
        <v>7</v>
      </c>
      <c r="Q142" s="16">
        <v>42989</v>
      </c>
      <c r="R142" s="12">
        <v>0</v>
      </c>
      <c r="S142" s="12">
        <v>0.878</v>
      </c>
      <c r="T142" s="13">
        <v>9915000</v>
      </c>
    </row>
    <row r="143" spans="1:20" x14ac:dyDescent="0.25">
      <c r="A143" s="11" t="s">
        <v>6</v>
      </c>
      <c r="B143" s="12" t="s">
        <v>7</v>
      </c>
      <c r="C143" s="16">
        <v>42996</v>
      </c>
      <c r="D143" s="12">
        <v>0</v>
      </c>
      <c r="E143" s="12">
        <v>187.55</v>
      </c>
      <c r="F143" s="13">
        <v>199945170</v>
      </c>
      <c r="H143" s="11" t="s">
        <v>8</v>
      </c>
      <c r="I143" s="12" t="s">
        <v>7</v>
      </c>
      <c r="J143" s="16">
        <v>42996</v>
      </c>
      <c r="K143" s="12">
        <v>0</v>
      </c>
      <c r="L143" s="12">
        <v>55.9</v>
      </c>
      <c r="M143" s="13">
        <v>5560</v>
      </c>
      <c r="O143" s="11" t="s">
        <v>9</v>
      </c>
      <c r="P143" s="12" t="s">
        <v>7</v>
      </c>
      <c r="Q143" s="16">
        <v>42996</v>
      </c>
      <c r="R143" s="12">
        <v>0</v>
      </c>
      <c r="S143" s="12">
        <v>0.88900000000000001</v>
      </c>
      <c r="T143" s="13">
        <v>21379000</v>
      </c>
    </row>
    <row r="144" spans="1:20" x14ac:dyDescent="0.25">
      <c r="A144" s="11" t="s">
        <v>6</v>
      </c>
      <c r="B144" s="12" t="s">
        <v>7</v>
      </c>
      <c r="C144" s="16">
        <v>43003</v>
      </c>
      <c r="D144" s="12">
        <v>0</v>
      </c>
      <c r="E144" s="12">
        <v>192.33</v>
      </c>
      <c r="F144" s="13">
        <v>266726960</v>
      </c>
      <c r="H144" s="11" t="s">
        <v>8</v>
      </c>
      <c r="I144" s="12" t="s">
        <v>7</v>
      </c>
      <c r="J144" s="16">
        <v>43003</v>
      </c>
      <c r="K144" s="12">
        <v>0</v>
      </c>
      <c r="L144" s="12">
        <v>58</v>
      </c>
      <c r="M144" s="13">
        <v>2300</v>
      </c>
      <c r="O144" s="11" t="s">
        <v>9</v>
      </c>
      <c r="P144" s="12" t="s">
        <v>7</v>
      </c>
      <c r="Q144" s="16">
        <v>43003</v>
      </c>
      <c r="R144" s="12">
        <v>0</v>
      </c>
      <c r="S144" s="12">
        <v>0.88200000000000001</v>
      </c>
      <c r="T144" s="13">
        <v>7100000</v>
      </c>
    </row>
    <row r="145" spans="1:20" x14ac:dyDescent="0.25">
      <c r="A145" s="11" t="s">
        <v>6</v>
      </c>
      <c r="B145" s="12" t="s">
        <v>7</v>
      </c>
      <c r="C145" s="16">
        <v>43010</v>
      </c>
      <c r="D145" s="12">
        <v>0</v>
      </c>
      <c r="E145" s="12">
        <v>194.16</v>
      </c>
      <c r="F145" s="13">
        <v>193015170</v>
      </c>
      <c r="H145" s="11" t="s">
        <v>8</v>
      </c>
      <c r="I145" s="12" t="s">
        <v>7</v>
      </c>
      <c r="J145" s="16">
        <v>43010</v>
      </c>
      <c r="K145" s="12">
        <v>0</v>
      </c>
      <c r="L145" s="12">
        <v>55.5</v>
      </c>
      <c r="M145" s="13">
        <v>1510</v>
      </c>
      <c r="O145" s="11" t="s">
        <v>9</v>
      </c>
      <c r="P145" s="12" t="s">
        <v>7</v>
      </c>
      <c r="Q145" s="16">
        <v>43010</v>
      </c>
      <c r="R145" s="12">
        <v>0</v>
      </c>
      <c r="S145" s="12">
        <v>0.89</v>
      </c>
      <c r="T145" s="13">
        <v>18081000</v>
      </c>
    </row>
    <row r="146" spans="1:20" x14ac:dyDescent="0.25">
      <c r="A146" s="11" t="s">
        <v>6</v>
      </c>
      <c r="B146" s="12" t="s">
        <v>7</v>
      </c>
      <c r="C146" s="16">
        <v>43017</v>
      </c>
      <c r="D146" s="12">
        <v>0</v>
      </c>
      <c r="E146" s="12">
        <v>196.48</v>
      </c>
      <c r="F146" s="13">
        <v>168899220</v>
      </c>
      <c r="H146" s="11" t="s">
        <v>8</v>
      </c>
      <c r="I146" s="12" t="s">
        <v>7</v>
      </c>
      <c r="J146" s="16">
        <v>43017</v>
      </c>
      <c r="K146" s="12">
        <v>0</v>
      </c>
      <c r="L146" s="12">
        <v>56.8</v>
      </c>
      <c r="M146" s="13">
        <v>530</v>
      </c>
      <c r="O146" s="11" t="s">
        <v>9</v>
      </c>
      <c r="P146" s="12" t="s">
        <v>7</v>
      </c>
      <c r="Q146" s="16">
        <v>43017</v>
      </c>
      <c r="R146" s="12">
        <v>0</v>
      </c>
      <c r="S146" s="12">
        <v>0.88300000000000001</v>
      </c>
      <c r="T146" s="13">
        <v>12919000</v>
      </c>
    </row>
    <row r="147" spans="1:20" x14ac:dyDescent="0.25">
      <c r="A147" s="11" t="s">
        <v>6</v>
      </c>
      <c r="B147" s="12" t="s">
        <v>7</v>
      </c>
      <c r="C147" s="16">
        <v>43024</v>
      </c>
      <c r="D147" s="12">
        <v>0</v>
      </c>
      <c r="E147" s="12">
        <v>192.97</v>
      </c>
      <c r="F147" s="13">
        <v>166128530</v>
      </c>
      <c r="H147" s="11" t="s">
        <v>8</v>
      </c>
      <c r="I147" s="12" t="s">
        <v>7</v>
      </c>
      <c r="J147" s="16">
        <v>43024</v>
      </c>
      <c r="K147" s="12">
        <v>0</v>
      </c>
      <c r="L147" s="12">
        <v>55.9</v>
      </c>
      <c r="M147" s="13">
        <v>1810</v>
      </c>
      <c r="O147" s="11" t="s">
        <v>9</v>
      </c>
      <c r="P147" s="12" t="s">
        <v>7</v>
      </c>
      <c r="Q147" s="16">
        <v>43024</v>
      </c>
      <c r="R147" s="12">
        <v>0</v>
      </c>
      <c r="S147" s="12">
        <v>0.85299999999999998</v>
      </c>
      <c r="T147" s="13">
        <v>25709000</v>
      </c>
    </row>
    <row r="148" spans="1:20" x14ac:dyDescent="0.25">
      <c r="A148" s="11" t="s">
        <v>6</v>
      </c>
      <c r="B148" s="12" t="s">
        <v>7</v>
      </c>
      <c r="C148" s="16">
        <v>43031</v>
      </c>
      <c r="D148" s="12">
        <v>0</v>
      </c>
      <c r="E148" s="12">
        <v>196.05</v>
      </c>
      <c r="F148" s="13">
        <v>159946690</v>
      </c>
      <c r="H148" s="11" t="s">
        <v>8</v>
      </c>
      <c r="I148" s="12" t="s">
        <v>7</v>
      </c>
      <c r="J148" s="16">
        <v>43031</v>
      </c>
      <c r="K148" s="12">
        <v>0</v>
      </c>
      <c r="L148" s="12">
        <v>57.9</v>
      </c>
      <c r="M148" s="13">
        <v>510</v>
      </c>
      <c r="O148" s="11" t="s">
        <v>9</v>
      </c>
      <c r="P148" s="12" t="s">
        <v>7</v>
      </c>
      <c r="Q148" s="16">
        <v>43031</v>
      </c>
      <c r="R148" s="12">
        <v>0</v>
      </c>
      <c r="S148" s="12">
        <v>0.84499999999999997</v>
      </c>
      <c r="T148" s="13">
        <v>17685000</v>
      </c>
    </row>
    <row r="149" spans="1:20" x14ac:dyDescent="0.25">
      <c r="A149" s="11" t="s">
        <v>6</v>
      </c>
      <c r="B149" s="12" t="s">
        <v>7</v>
      </c>
      <c r="C149" s="16">
        <v>43038</v>
      </c>
      <c r="D149" s="12">
        <v>0</v>
      </c>
      <c r="E149" s="12">
        <v>193.8</v>
      </c>
      <c r="F149" s="13">
        <v>162235960</v>
      </c>
      <c r="H149" s="11" t="s">
        <v>8</v>
      </c>
      <c r="I149" s="12" t="s">
        <v>7</v>
      </c>
      <c r="J149" s="16">
        <v>43038</v>
      </c>
      <c r="K149" s="12">
        <v>0</v>
      </c>
      <c r="L149" s="12">
        <v>58.2</v>
      </c>
      <c r="M149" s="13">
        <v>5910</v>
      </c>
      <c r="O149" s="11" t="s">
        <v>9</v>
      </c>
      <c r="P149" s="12" t="s">
        <v>7</v>
      </c>
      <c r="Q149" s="16">
        <v>43038</v>
      </c>
      <c r="R149" s="12">
        <v>0</v>
      </c>
      <c r="S149" s="12">
        <v>0.83599999999999997</v>
      </c>
      <c r="T149" s="13">
        <v>12213000</v>
      </c>
    </row>
    <row r="150" spans="1:20" x14ac:dyDescent="0.25">
      <c r="A150" s="11" t="s">
        <v>6</v>
      </c>
      <c r="B150" s="12" t="s">
        <v>7</v>
      </c>
      <c r="C150" s="16">
        <v>43045</v>
      </c>
      <c r="D150" s="12">
        <v>0</v>
      </c>
      <c r="E150" s="12">
        <v>217.7</v>
      </c>
      <c r="F150" s="13">
        <v>483688180</v>
      </c>
      <c r="H150" s="11" t="s">
        <v>8</v>
      </c>
      <c r="I150" s="12" t="s">
        <v>7</v>
      </c>
      <c r="J150" s="16">
        <v>43045</v>
      </c>
      <c r="K150" s="12">
        <v>0</v>
      </c>
      <c r="L150" s="12">
        <v>58.5</v>
      </c>
      <c r="M150" s="13">
        <v>2790</v>
      </c>
      <c r="O150" s="11" t="s">
        <v>9</v>
      </c>
      <c r="P150" s="12" t="s">
        <v>7</v>
      </c>
      <c r="Q150" s="16">
        <v>43045</v>
      </c>
      <c r="R150" s="12">
        <v>0</v>
      </c>
      <c r="S150" s="12">
        <v>0.84399999999999997</v>
      </c>
      <c r="T150" s="13">
        <v>7614000</v>
      </c>
    </row>
    <row r="151" spans="1:20" x14ac:dyDescent="0.25">
      <c r="A151" s="11" t="s">
        <v>6</v>
      </c>
      <c r="B151" s="12" t="s">
        <v>7</v>
      </c>
      <c r="C151" s="16">
        <v>43052</v>
      </c>
      <c r="D151" s="12">
        <v>0</v>
      </c>
      <c r="E151" s="12">
        <v>225.65</v>
      </c>
      <c r="F151" s="13">
        <v>292883780</v>
      </c>
      <c r="H151" s="11" t="s">
        <v>8</v>
      </c>
      <c r="I151" s="12" t="s">
        <v>7</v>
      </c>
      <c r="J151" s="16">
        <v>43052</v>
      </c>
      <c r="K151" s="12">
        <v>0</v>
      </c>
      <c r="L151" s="12">
        <v>54.4</v>
      </c>
      <c r="M151" s="13">
        <v>1700</v>
      </c>
      <c r="O151" s="11" t="s">
        <v>9</v>
      </c>
      <c r="P151" s="12" t="s">
        <v>7</v>
      </c>
      <c r="Q151" s="16">
        <v>43052</v>
      </c>
      <c r="R151" s="12">
        <v>0</v>
      </c>
      <c r="S151" s="12">
        <v>0.84099999999999997</v>
      </c>
      <c r="T151" s="13">
        <v>57293000</v>
      </c>
    </row>
    <row r="152" spans="1:20" x14ac:dyDescent="0.25">
      <c r="A152" s="11" t="s">
        <v>6</v>
      </c>
      <c r="B152" s="12" t="s">
        <v>7</v>
      </c>
      <c r="C152" s="16">
        <v>43059</v>
      </c>
      <c r="D152" s="12">
        <v>0</v>
      </c>
      <c r="E152" s="12">
        <v>228</v>
      </c>
      <c r="F152" s="13">
        <v>227776590</v>
      </c>
      <c r="H152" s="11" t="s">
        <v>8</v>
      </c>
      <c r="I152" s="12" t="s">
        <v>7</v>
      </c>
      <c r="J152" s="16">
        <v>43059</v>
      </c>
      <c r="K152" s="12">
        <v>0</v>
      </c>
      <c r="L152" s="12">
        <v>53.5</v>
      </c>
      <c r="M152" s="13">
        <v>3140</v>
      </c>
      <c r="O152" s="11" t="s">
        <v>9</v>
      </c>
      <c r="P152" s="12" t="s">
        <v>7</v>
      </c>
      <c r="Q152" s="16">
        <v>43059</v>
      </c>
      <c r="R152" s="12">
        <v>0</v>
      </c>
      <c r="S152" s="12">
        <v>0.85</v>
      </c>
      <c r="T152" s="13">
        <v>9589000</v>
      </c>
    </row>
    <row r="153" spans="1:20" x14ac:dyDescent="0.25">
      <c r="A153" s="11" t="s">
        <v>6</v>
      </c>
      <c r="B153" s="12" t="s">
        <v>7</v>
      </c>
      <c r="C153" s="16">
        <v>43066</v>
      </c>
      <c r="D153" s="12">
        <v>0</v>
      </c>
      <c r="E153" s="12">
        <v>221.5</v>
      </c>
      <c r="F153" s="13">
        <v>185375380</v>
      </c>
      <c r="H153" s="11" t="s">
        <v>8</v>
      </c>
      <c r="I153" s="12" t="s">
        <v>7</v>
      </c>
      <c r="J153" s="16">
        <v>43066</v>
      </c>
      <c r="K153" s="12">
        <v>0</v>
      </c>
      <c r="L153" s="12">
        <v>53.1</v>
      </c>
      <c r="M153" s="13">
        <v>570</v>
      </c>
      <c r="O153" s="11" t="s">
        <v>9</v>
      </c>
      <c r="P153" s="12" t="s">
        <v>7</v>
      </c>
      <c r="Q153" s="16">
        <v>43066</v>
      </c>
      <c r="R153" s="12">
        <v>0</v>
      </c>
      <c r="S153" s="12">
        <v>0.83599999999999997</v>
      </c>
      <c r="T153" s="13">
        <v>6807000</v>
      </c>
    </row>
    <row r="154" spans="1:20" x14ac:dyDescent="0.25">
      <c r="A154" s="11" t="s">
        <v>6</v>
      </c>
      <c r="B154" s="12" t="s">
        <v>7</v>
      </c>
      <c r="C154" s="16">
        <v>43073</v>
      </c>
      <c r="D154" s="12">
        <v>0</v>
      </c>
      <c r="E154" s="12">
        <v>220.89</v>
      </c>
      <c r="F154" s="13">
        <v>162731230</v>
      </c>
      <c r="H154" s="11" t="s">
        <v>8</v>
      </c>
      <c r="I154" s="12" t="s">
        <v>7</v>
      </c>
      <c r="J154" s="16">
        <v>43073</v>
      </c>
      <c r="K154" s="12">
        <v>0</v>
      </c>
      <c r="L154" s="12">
        <v>52.7</v>
      </c>
      <c r="M154" s="13">
        <v>2200</v>
      </c>
      <c r="O154" s="11" t="s">
        <v>9</v>
      </c>
      <c r="P154" s="12" t="s">
        <v>7</v>
      </c>
      <c r="Q154" s="16">
        <v>43073</v>
      </c>
      <c r="R154" s="12">
        <v>0</v>
      </c>
      <c r="S154" s="12">
        <v>0.81599999999999995</v>
      </c>
      <c r="T154" s="13">
        <v>11587000</v>
      </c>
    </row>
    <row r="155" spans="1:20" x14ac:dyDescent="0.25">
      <c r="A155" s="11" t="s">
        <v>6</v>
      </c>
      <c r="B155" s="12" t="s">
        <v>7</v>
      </c>
      <c r="C155" s="16">
        <v>43080</v>
      </c>
      <c r="D155" s="12">
        <v>0</v>
      </c>
      <c r="E155" s="12">
        <v>226.53</v>
      </c>
      <c r="F155" s="13">
        <v>234017560</v>
      </c>
      <c r="H155" s="11" t="s">
        <v>8</v>
      </c>
      <c r="I155" s="12" t="s">
        <v>7</v>
      </c>
      <c r="J155" s="16">
        <v>43080</v>
      </c>
      <c r="K155" s="12">
        <v>0</v>
      </c>
      <c r="L155" s="12">
        <v>54.7</v>
      </c>
      <c r="M155" s="13">
        <v>1150</v>
      </c>
      <c r="O155" s="11" t="s">
        <v>9</v>
      </c>
      <c r="P155" s="12" t="s">
        <v>7</v>
      </c>
      <c r="Q155" s="16">
        <v>43080</v>
      </c>
      <c r="R155" s="12">
        <v>0</v>
      </c>
      <c r="S155" s="12">
        <v>0.84799999999999998</v>
      </c>
      <c r="T155" s="13">
        <v>34545000</v>
      </c>
    </row>
    <row r="156" spans="1:20" x14ac:dyDescent="0.25">
      <c r="A156" s="11" t="s">
        <v>6</v>
      </c>
      <c r="B156" s="12" t="s">
        <v>7</v>
      </c>
      <c r="C156" s="16">
        <v>43087</v>
      </c>
      <c r="D156" s="12">
        <v>0</v>
      </c>
      <c r="E156" s="12">
        <v>221.44</v>
      </c>
      <c r="F156" s="13">
        <v>149985050</v>
      </c>
      <c r="H156" s="11" t="s">
        <v>8</v>
      </c>
      <c r="I156" s="12" t="s">
        <v>7</v>
      </c>
      <c r="J156" s="16">
        <v>43087</v>
      </c>
      <c r="K156" s="12">
        <v>0</v>
      </c>
      <c r="L156" s="12">
        <v>56.1</v>
      </c>
      <c r="M156" s="13">
        <v>2190</v>
      </c>
      <c r="O156" s="11" t="s">
        <v>9</v>
      </c>
      <c r="P156" s="12" t="s">
        <v>7</v>
      </c>
      <c r="Q156" s="16">
        <v>43087</v>
      </c>
      <c r="R156" s="12">
        <v>0</v>
      </c>
      <c r="S156" s="12">
        <v>0.875</v>
      </c>
      <c r="T156" s="13">
        <v>47233000</v>
      </c>
    </row>
    <row r="157" spans="1:20" x14ac:dyDescent="0.25">
      <c r="A157" s="11" t="s">
        <v>6</v>
      </c>
      <c r="B157" s="12" t="s">
        <v>7</v>
      </c>
      <c r="C157" s="16">
        <v>43094</v>
      </c>
      <c r="D157" s="12">
        <v>0</v>
      </c>
      <c r="E157" s="12">
        <v>225.2</v>
      </c>
      <c r="F157" s="13">
        <v>96586820</v>
      </c>
      <c r="H157" s="11" t="s">
        <v>8</v>
      </c>
      <c r="I157" s="12" t="s">
        <v>7</v>
      </c>
      <c r="J157" s="16">
        <v>43094</v>
      </c>
      <c r="K157" s="12">
        <v>0</v>
      </c>
      <c r="L157" s="12">
        <v>54.6</v>
      </c>
      <c r="M157" s="13">
        <v>1060</v>
      </c>
      <c r="O157" s="11" t="s">
        <v>9</v>
      </c>
      <c r="P157" s="12" t="s">
        <v>7</v>
      </c>
      <c r="Q157" s="16">
        <v>43094</v>
      </c>
      <c r="R157" s="12">
        <v>0</v>
      </c>
      <c r="S157" s="12">
        <v>0.89900000000000002</v>
      </c>
      <c r="T157" s="13">
        <v>102703000</v>
      </c>
    </row>
    <row r="158" spans="1:20" x14ac:dyDescent="0.25">
      <c r="A158" s="11" t="s">
        <v>6</v>
      </c>
      <c r="B158" s="12" t="s">
        <v>7</v>
      </c>
      <c r="C158" s="16">
        <v>43101</v>
      </c>
      <c r="D158" s="12">
        <v>0</v>
      </c>
      <c r="E158" s="12">
        <v>238.6</v>
      </c>
      <c r="F158" s="13">
        <v>119727330</v>
      </c>
      <c r="H158" s="11" t="s">
        <v>8</v>
      </c>
      <c r="I158" s="12" t="s">
        <v>7</v>
      </c>
      <c r="J158" s="16">
        <v>43101</v>
      </c>
      <c r="K158" s="12">
        <v>0</v>
      </c>
      <c r="L158" s="12">
        <v>54.5</v>
      </c>
      <c r="M158" s="13">
        <v>40</v>
      </c>
      <c r="O158" s="11" t="s">
        <v>9</v>
      </c>
      <c r="P158" s="12" t="s">
        <v>7</v>
      </c>
      <c r="Q158" s="16">
        <v>43101</v>
      </c>
      <c r="R158" s="12">
        <v>0</v>
      </c>
      <c r="S158" s="12">
        <v>0.89600000000000002</v>
      </c>
      <c r="T158" s="13">
        <v>5089000</v>
      </c>
    </row>
    <row r="159" spans="1:20" x14ac:dyDescent="0.25">
      <c r="A159" s="11" t="s">
        <v>6</v>
      </c>
      <c r="B159" s="12" t="s">
        <v>7</v>
      </c>
      <c r="C159" s="16">
        <v>43108</v>
      </c>
      <c r="D159" s="12">
        <v>0</v>
      </c>
      <c r="E159" s="12">
        <v>237.75</v>
      </c>
      <c r="F159" s="13">
        <v>166507540</v>
      </c>
      <c r="H159" s="11" t="s">
        <v>8</v>
      </c>
      <c r="I159" s="12" t="s">
        <v>7</v>
      </c>
      <c r="J159" s="16">
        <v>43108</v>
      </c>
      <c r="K159" s="12">
        <v>0</v>
      </c>
      <c r="L159" s="12">
        <v>57</v>
      </c>
      <c r="M159" s="13">
        <v>1530</v>
      </c>
      <c r="O159" s="11" t="s">
        <v>9</v>
      </c>
      <c r="P159" s="12" t="s">
        <v>7</v>
      </c>
      <c r="Q159" s="16">
        <v>43108</v>
      </c>
      <c r="R159" s="12">
        <v>0</v>
      </c>
      <c r="S159" s="12">
        <v>0.88100000000000001</v>
      </c>
      <c r="T159" s="13">
        <v>18977000</v>
      </c>
    </row>
    <row r="160" spans="1:20" x14ac:dyDescent="0.25">
      <c r="A160" s="11" t="s">
        <v>6</v>
      </c>
      <c r="B160" s="12" t="s">
        <v>7</v>
      </c>
      <c r="C160" s="16">
        <v>43115</v>
      </c>
      <c r="D160" s="12">
        <v>0</v>
      </c>
      <c r="E160" s="12">
        <v>242.45</v>
      </c>
      <c r="F160" s="13">
        <v>184832810</v>
      </c>
      <c r="H160" s="11" t="s">
        <v>8</v>
      </c>
      <c r="I160" s="12" t="s">
        <v>7</v>
      </c>
      <c r="J160" s="16">
        <v>43115</v>
      </c>
      <c r="K160" s="12">
        <v>0</v>
      </c>
      <c r="L160" s="12">
        <v>59.5</v>
      </c>
      <c r="M160" s="13">
        <v>6140</v>
      </c>
      <c r="O160" s="11" t="s">
        <v>9</v>
      </c>
      <c r="P160" s="12" t="s">
        <v>7</v>
      </c>
      <c r="Q160" s="16">
        <v>43115</v>
      </c>
      <c r="R160" s="12">
        <v>0</v>
      </c>
      <c r="S160" s="12">
        <v>0.85899999999999999</v>
      </c>
      <c r="T160" s="13">
        <v>20546000</v>
      </c>
    </row>
    <row r="161" spans="1:20" x14ac:dyDescent="0.25">
      <c r="A161" s="11" t="s">
        <v>6</v>
      </c>
      <c r="B161" s="12" t="s">
        <v>7</v>
      </c>
      <c r="C161" s="16">
        <v>43122</v>
      </c>
      <c r="D161" s="12">
        <v>0</v>
      </c>
      <c r="E161" s="12">
        <v>247</v>
      </c>
      <c r="F161" s="13">
        <v>190484480</v>
      </c>
      <c r="H161" s="11" t="s">
        <v>8</v>
      </c>
      <c r="I161" s="12" t="s">
        <v>7</v>
      </c>
      <c r="J161" s="16">
        <v>43122</v>
      </c>
      <c r="K161" s="12">
        <v>0</v>
      </c>
      <c r="L161" s="12">
        <v>60</v>
      </c>
      <c r="M161" s="13">
        <v>5370</v>
      </c>
      <c r="O161" s="11" t="s">
        <v>9</v>
      </c>
      <c r="P161" s="12" t="s">
        <v>7</v>
      </c>
      <c r="Q161" s="16">
        <v>43122</v>
      </c>
      <c r="R161" s="12">
        <v>0</v>
      </c>
      <c r="S161" s="12">
        <v>0.85799999999999998</v>
      </c>
      <c r="T161" s="13">
        <v>13265000</v>
      </c>
    </row>
    <row r="162" spans="1:20" x14ac:dyDescent="0.25">
      <c r="A162" s="11" t="s">
        <v>6</v>
      </c>
      <c r="B162" s="12" t="s">
        <v>7</v>
      </c>
      <c r="C162" s="16">
        <v>43129</v>
      </c>
      <c r="D162" s="12">
        <v>0</v>
      </c>
      <c r="E162" s="12">
        <v>257.32</v>
      </c>
      <c r="F162" s="13">
        <v>316214960</v>
      </c>
      <c r="H162" s="11" t="s">
        <v>8</v>
      </c>
      <c r="I162" s="12" t="s">
        <v>7</v>
      </c>
      <c r="J162" s="16">
        <v>43129</v>
      </c>
      <c r="K162" s="12">
        <v>0</v>
      </c>
      <c r="L162" s="12">
        <v>57</v>
      </c>
      <c r="M162" s="13">
        <v>2240</v>
      </c>
      <c r="O162" s="11" t="s">
        <v>9</v>
      </c>
      <c r="P162" s="12" t="s">
        <v>7</v>
      </c>
      <c r="Q162" s="16">
        <v>43129</v>
      </c>
      <c r="R162" s="12">
        <v>0</v>
      </c>
      <c r="S162" s="12">
        <v>0.84</v>
      </c>
      <c r="T162" s="13">
        <v>13661000</v>
      </c>
    </row>
    <row r="163" spans="1:20" x14ac:dyDescent="0.25">
      <c r="A163" s="11" t="s">
        <v>6</v>
      </c>
      <c r="B163" s="12" t="s">
        <v>7</v>
      </c>
      <c r="C163" s="16">
        <v>43136</v>
      </c>
      <c r="D163" s="12">
        <v>0</v>
      </c>
      <c r="E163" s="12">
        <v>250.11</v>
      </c>
      <c r="F163" s="13">
        <v>304733120</v>
      </c>
      <c r="H163" s="11" t="s">
        <v>8</v>
      </c>
      <c r="I163" s="12" t="s">
        <v>7</v>
      </c>
      <c r="J163" s="16">
        <v>43136</v>
      </c>
      <c r="K163" s="12">
        <v>0</v>
      </c>
      <c r="L163" s="12">
        <v>56.6</v>
      </c>
      <c r="M163" s="13">
        <v>940</v>
      </c>
      <c r="O163" s="11" t="s">
        <v>9</v>
      </c>
      <c r="P163" s="12" t="s">
        <v>7</v>
      </c>
      <c r="Q163" s="16">
        <v>43136</v>
      </c>
      <c r="R163" s="12">
        <v>0</v>
      </c>
      <c r="S163" s="12">
        <v>0.81799999999999995</v>
      </c>
      <c r="T163" s="13">
        <v>18747000</v>
      </c>
    </row>
    <row r="164" spans="1:20" x14ac:dyDescent="0.25">
      <c r="A164" s="11" t="s">
        <v>6</v>
      </c>
      <c r="B164" s="12" t="s">
        <v>7</v>
      </c>
      <c r="C164" s="16">
        <v>43143</v>
      </c>
      <c r="D164" s="12">
        <v>0</v>
      </c>
      <c r="E164" s="12">
        <v>266.99</v>
      </c>
      <c r="F164" s="13">
        <v>258832410</v>
      </c>
      <c r="H164" s="11" t="s">
        <v>8</v>
      </c>
      <c r="I164" s="12" t="s">
        <v>7</v>
      </c>
      <c r="J164" s="16">
        <v>43143</v>
      </c>
      <c r="K164" s="12">
        <v>0</v>
      </c>
      <c r="L164" s="12">
        <v>56.2</v>
      </c>
      <c r="M164" s="13">
        <v>4320</v>
      </c>
      <c r="O164" s="11" t="s">
        <v>9</v>
      </c>
      <c r="P164" s="12" t="s">
        <v>7</v>
      </c>
      <c r="Q164" s="16">
        <v>43143</v>
      </c>
      <c r="R164" s="12">
        <v>0</v>
      </c>
      <c r="S164" s="12">
        <v>0.81</v>
      </c>
      <c r="T164" s="13">
        <v>15837000</v>
      </c>
    </row>
    <row r="165" spans="1:20" x14ac:dyDescent="0.25">
      <c r="A165" s="11" t="s">
        <v>6</v>
      </c>
      <c r="B165" s="12" t="s">
        <v>7</v>
      </c>
      <c r="C165" s="16">
        <v>43150</v>
      </c>
      <c r="D165" s="12">
        <v>0</v>
      </c>
      <c r="E165" s="12">
        <v>277.49</v>
      </c>
      <c r="F165" s="13">
        <v>170047290</v>
      </c>
      <c r="H165" s="11" t="s">
        <v>8</v>
      </c>
      <c r="I165" s="12" t="s">
        <v>7</v>
      </c>
      <c r="J165" s="16">
        <v>43150</v>
      </c>
      <c r="K165" s="12">
        <v>0</v>
      </c>
      <c r="L165" s="12">
        <v>57.7</v>
      </c>
      <c r="M165" s="13">
        <v>2450</v>
      </c>
      <c r="O165" s="11" t="s">
        <v>9</v>
      </c>
      <c r="P165" s="12" t="s">
        <v>7</v>
      </c>
      <c r="Q165" s="16">
        <v>43150</v>
      </c>
      <c r="R165" s="12">
        <v>0</v>
      </c>
      <c r="S165" s="12">
        <v>0.80800000000000005</v>
      </c>
      <c r="T165" s="13">
        <v>17007000</v>
      </c>
    </row>
    <row r="166" spans="1:20" x14ac:dyDescent="0.25">
      <c r="A166" s="11" t="s">
        <v>6</v>
      </c>
      <c r="B166" s="12" t="s">
        <v>7</v>
      </c>
      <c r="C166" s="16">
        <v>43157</v>
      </c>
      <c r="D166" s="12">
        <v>0</v>
      </c>
      <c r="E166" s="12">
        <v>273</v>
      </c>
      <c r="F166" s="13">
        <v>245760910</v>
      </c>
      <c r="H166" s="11" t="s">
        <v>8</v>
      </c>
      <c r="I166" s="12" t="s">
        <v>7</v>
      </c>
      <c r="J166" s="16">
        <v>43157</v>
      </c>
      <c r="K166" s="12">
        <v>0</v>
      </c>
      <c r="L166" s="12">
        <v>57.6</v>
      </c>
      <c r="M166" s="13">
        <v>1750</v>
      </c>
      <c r="O166" s="11" t="s">
        <v>9</v>
      </c>
      <c r="P166" s="12" t="s">
        <v>7</v>
      </c>
      <c r="Q166" s="16">
        <v>43157</v>
      </c>
      <c r="R166" s="12">
        <v>0</v>
      </c>
      <c r="S166" s="12">
        <v>0.80400000000000005</v>
      </c>
      <c r="T166" s="13">
        <v>14178000</v>
      </c>
    </row>
    <row r="167" spans="1:20" x14ac:dyDescent="0.25">
      <c r="A167" s="11" t="s">
        <v>6</v>
      </c>
      <c r="B167" s="12" t="s">
        <v>7</v>
      </c>
      <c r="C167" s="16">
        <v>43164</v>
      </c>
      <c r="D167" s="12">
        <v>0</v>
      </c>
      <c r="E167" s="12">
        <v>274.60000000000002</v>
      </c>
      <c r="F167" s="13">
        <v>151065240</v>
      </c>
      <c r="H167" s="11" t="s">
        <v>8</v>
      </c>
      <c r="I167" s="12" t="s">
        <v>7</v>
      </c>
      <c r="J167" s="16">
        <v>43164</v>
      </c>
      <c r="K167" s="12">
        <v>0</v>
      </c>
      <c r="L167" s="12">
        <v>57.9</v>
      </c>
      <c r="M167" s="13">
        <v>1550</v>
      </c>
      <c r="O167" s="11" t="s">
        <v>9</v>
      </c>
      <c r="P167" s="12" t="s">
        <v>7</v>
      </c>
      <c r="Q167" s="16">
        <v>43164</v>
      </c>
      <c r="R167" s="12">
        <v>0</v>
      </c>
      <c r="S167" s="12">
        <v>0.8</v>
      </c>
      <c r="T167" s="13">
        <v>33272000</v>
      </c>
    </row>
    <row r="168" spans="1:20" x14ac:dyDescent="0.25">
      <c r="A168" s="11" t="s">
        <v>6</v>
      </c>
      <c r="B168" s="12" t="s">
        <v>7</v>
      </c>
      <c r="C168" s="16">
        <v>43171</v>
      </c>
      <c r="D168" s="12">
        <v>0</v>
      </c>
      <c r="E168" s="12">
        <v>256.14999999999998</v>
      </c>
      <c r="F168" s="13">
        <v>290059220</v>
      </c>
      <c r="H168" s="11" t="s">
        <v>8</v>
      </c>
      <c r="I168" s="12" t="s">
        <v>7</v>
      </c>
      <c r="J168" s="16">
        <v>43171</v>
      </c>
      <c r="K168" s="12">
        <v>0</v>
      </c>
      <c r="L168" s="12">
        <v>57</v>
      </c>
      <c r="M168" s="13">
        <v>2930</v>
      </c>
      <c r="O168" s="11" t="s">
        <v>9</v>
      </c>
      <c r="P168" s="12" t="s">
        <v>7</v>
      </c>
      <c r="Q168" s="16">
        <v>43171</v>
      </c>
      <c r="R168" s="12">
        <v>0</v>
      </c>
      <c r="S168" s="12">
        <v>0.80300000000000005</v>
      </c>
      <c r="T168" s="13">
        <v>10290000</v>
      </c>
    </row>
    <row r="169" spans="1:20" x14ac:dyDescent="0.25">
      <c r="A169" s="11" t="s">
        <v>6</v>
      </c>
      <c r="B169" s="12" t="s">
        <v>7</v>
      </c>
      <c r="C169" s="16">
        <v>43178</v>
      </c>
      <c r="D169" s="12">
        <v>0</v>
      </c>
      <c r="E169" s="12">
        <v>262</v>
      </c>
      <c r="F169" s="13">
        <v>277214050</v>
      </c>
      <c r="H169" s="11" t="s">
        <v>8</v>
      </c>
      <c r="I169" s="12" t="s">
        <v>7</v>
      </c>
      <c r="J169" s="16">
        <v>43178</v>
      </c>
      <c r="K169" s="12">
        <v>0</v>
      </c>
      <c r="L169" s="12">
        <v>57.9</v>
      </c>
      <c r="M169" s="13">
        <v>3130</v>
      </c>
      <c r="O169" s="11" t="s">
        <v>9</v>
      </c>
      <c r="P169" s="12" t="s">
        <v>7</v>
      </c>
      <c r="Q169" s="16">
        <v>43178</v>
      </c>
      <c r="R169" s="12">
        <v>0</v>
      </c>
      <c r="S169" s="12">
        <v>0.78</v>
      </c>
      <c r="T169" s="13">
        <v>11064000</v>
      </c>
    </row>
    <row r="170" spans="1:20" x14ac:dyDescent="0.25">
      <c r="A170" s="11" t="s">
        <v>6</v>
      </c>
      <c r="B170" s="12" t="s">
        <v>7</v>
      </c>
      <c r="C170" s="16">
        <v>43185</v>
      </c>
      <c r="D170" s="12">
        <v>0</v>
      </c>
      <c r="E170" s="12">
        <v>253.57</v>
      </c>
      <c r="F170" s="13">
        <v>190358620</v>
      </c>
      <c r="H170" s="11" t="s">
        <v>8</v>
      </c>
      <c r="I170" s="12" t="s">
        <v>7</v>
      </c>
      <c r="J170" s="16">
        <v>43185</v>
      </c>
      <c r="K170" s="12">
        <v>0</v>
      </c>
      <c r="L170" s="12">
        <v>58</v>
      </c>
      <c r="M170" s="13">
        <v>4420</v>
      </c>
      <c r="O170" s="11" t="s">
        <v>9</v>
      </c>
      <c r="P170" s="12" t="s">
        <v>7</v>
      </c>
      <c r="Q170" s="16">
        <v>43185</v>
      </c>
      <c r="R170" s="12">
        <v>0</v>
      </c>
      <c r="S170" s="12">
        <v>0.77</v>
      </c>
      <c r="T170" s="13">
        <v>8666000</v>
      </c>
    </row>
    <row r="171" spans="1:20" x14ac:dyDescent="0.25">
      <c r="A171" s="11" t="s">
        <v>6</v>
      </c>
      <c r="B171" s="12" t="s">
        <v>7</v>
      </c>
      <c r="C171" s="16">
        <v>43192</v>
      </c>
      <c r="D171" s="12">
        <v>0</v>
      </c>
      <c r="E171" s="12">
        <v>256.76</v>
      </c>
      <c r="F171" s="13">
        <v>244330490</v>
      </c>
      <c r="H171" s="11" t="s">
        <v>8</v>
      </c>
      <c r="I171" s="12" t="s">
        <v>7</v>
      </c>
      <c r="J171" s="16">
        <v>43192</v>
      </c>
      <c r="K171" s="12">
        <v>0</v>
      </c>
      <c r="L171" s="12">
        <v>59.1</v>
      </c>
      <c r="M171" s="13">
        <v>2200</v>
      </c>
      <c r="O171" s="11" t="s">
        <v>9</v>
      </c>
      <c r="P171" s="12" t="s">
        <v>7</v>
      </c>
      <c r="Q171" s="16">
        <v>43192</v>
      </c>
      <c r="R171" s="12">
        <v>0</v>
      </c>
      <c r="S171" s="12">
        <v>0.75900000000000001</v>
      </c>
      <c r="T171" s="13">
        <v>24497000</v>
      </c>
    </row>
    <row r="172" spans="1:20" x14ac:dyDescent="0.25">
      <c r="A172" s="11" t="s">
        <v>6</v>
      </c>
      <c r="B172" s="12" t="s">
        <v>7</v>
      </c>
      <c r="C172" s="16">
        <v>43199</v>
      </c>
      <c r="D172" s="12">
        <v>0</v>
      </c>
      <c r="E172" s="12">
        <v>204.7</v>
      </c>
      <c r="F172" s="13">
        <v>922907440</v>
      </c>
      <c r="H172" s="11" t="s">
        <v>8</v>
      </c>
      <c r="I172" s="12" t="s">
        <v>7</v>
      </c>
      <c r="J172" s="16">
        <v>43199</v>
      </c>
      <c r="K172" s="12">
        <v>0</v>
      </c>
      <c r="L172" s="12">
        <v>57.5</v>
      </c>
      <c r="M172" s="13">
        <v>890</v>
      </c>
      <c r="O172" s="11" t="s">
        <v>9</v>
      </c>
      <c r="P172" s="12" t="s">
        <v>7</v>
      </c>
      <c r="Q172" s="16">
        <v>43199</v>
      </c>
      <c r="R172" s="12">
        <v>0</v>
      </c>
      <c r="S172" s="12">
        <v>0.71199999999999997</v>
      </c>
      <c r="T172" s="13">
        <v>28208000</v>
      </c>
    </row>
    <row r="173" spans="1:20" x14ac:dyDescent="0.25">
      <c r="A173" s="11" t="s">
        <v>6</v>
      </c>
      <c r="B173" s="12" t="s">
        <v>7</v>
      </c>
      <c r="C173" s="16">
        <v>43206</v>
      </c>
      <c r="D173" s="12">
        <v>0</v>
      </c>
      <c r="E173" s="12">
        <v>215.36</v>
      </c>
      <c r="F173" s="13">
        <v>735054470</v>
      </c>
      <c r="H173" s="11" t="s">
        <v>8</v>
      </c>
      <c r="I173" s="12" t="s">
        <v>7</v>
      </c>
      <c r="J173" s="16">
        <v>43206</v>
      </c>
      <c r="K173" s="12">
        <v>0</v>
      </c>
      <c r="L173" s="12">
        <v>58</v>
      </c>
      <c r="M173" s="13">
        <v>600</v>
      </c>
      <c r="O173" s="11" t="s">
        <v>9</v>
      </c>
      <c r="P173" s="12" t="s">
        <v>7</v>
      </c>
      <c r="Q173" s="16">
        <v>43206</v>
      </c>
      <c r="R173" s="12">
        <v>0</v>
      </c>
      <c r="S173" s="12">
        <v>0.71699999999999997</v>
      </c>
      <c r="T173" s="13">
        <v>31129000</v>
      </c>
    </row>
    <row r="174" spans="1:20" x14ac:dyDescent="0.25">
      <c r="A174" s="11" t="s">
        <v>6</v>
      </c>
      <c r="B174" s="12" t="s">
        <v>7</v>
      </c>
      <c r="C174" s="16">
        <v>43213</v>
      </c>
      <c r="D174" s="12">
        <v>0</v>
      </c>
      <c r="E174" s="12">
        <v>224.8</v>
      </c>
      <c r="F174" s="13">
        <v>436116690</v>
      </c>
      <c r="H174" s="11" t="s">
        <v>8</v>
      </c>
      <c r="I174" s="12" t="s">
        <v>7</v>
      </c>
      <c r="J174" s="16">
        <v>43213</v>
      </c>
      <c r="K174" s="12">
        <v>0</v>
      </c>
      <c r="L174" s="12">
        <v>58.4</v>
      </c>
      <c r="M174" s="13">
        <v>5370</v>
      </c>
      <c r="O174" s="11" t="s">
        <v>9</v>
      </c>
      <c r="P174" s="12" t="s">
        <v>7</v>
      </c>
      <c r="Q174" s="16">
        <v>43213</v>
      </c>
      <c r="R174" s="12">
        <v>0</v>
      </c>
      <c r="S174" s="12">
        <v>0.73499999999999999</v>
      </c>
      <c r="T174" s="13">
        <v>10934000</v>
      </c>
    </row>
    <row r="175" spans="1:20" x14ac:dyDescent="0.25">
      <c r="A175" s="11" t="s">
        <v>6</v>
      </c>
      <c r="B175" s="12" t="s">
        <v>7</v>
      </c>
      <c r="C175" s="16">
        <v>43220</v>
      </c>
      <c r="D175" s="12">
        <v>0</v>
      </c>
      <c r="E175" s="12">
        <v>228.55</v>
      </c>
      <c r="F175" s="13">
        <v>207165160</v>
      </c>
      <c r="H175" s="11" t="s">
        <v>8</v>
      </c>
      <c r="I175" s="12" t="s">
        <v>7</v>
      </c>
      <c r="J175" s="16">
        <v>43220</v>
      </c>
      <c r="K175" s="12">
        <v>0</v>
      </c>
      <c r="L175" s="12">
        <v>59</v>
      </c>
      <c r="M175" s="13">
        <v>270</v>
      </c>
      <c r="O175" s="11" t="s">
        <v>9</v>
      </c>
      <c r="P175" s="12" t="s">
        <v>7</v>
      </c>
      <c r="Q175" s="16">
        <v>43220</v>
      </c>
      <c r="R175" s="12">
        <v>0</v>
      </c>
      <c r="S175" s="12">
        <v>0.74399999999999999</v>
      </c>
      <c r="T175" s="13">
        <v>8431000</v>
      </c>
    </row>
    <row r="176" spans="1:20" x14ac:dyDescent="0.25">
      <c r="A176" s="11" t="s">
        <v>6</v>
      </c>
      <c r="B176" s="12" t="s">
        <v>7</v>
      </c>
      <c r="C176" s="16">
        <v>43227</v>
      </c>
      <c r="D176" s="12">
        <v>0</v>
      </c>
      <c r="E176" s="12">
        <v>235.72</v>
      </c>
      <c r="F176" s="13">
        <v>220523880</v>
      </c>
      <c r="H176" s="11" t="s">
        <v>8</v>
      </c>
      <c r="I176" s="12" t="s">
        <v>7</v>
      </c>
      <c r="J176" s="16">
        <v>43227</v>
      </c>
      <c r="K176" s="12">
        <v>0</v>
      </c>
      <c r="L176" s="12">
        <v>59</v>
      </c>
      <c r="M176" s="13">
        <v>550</v>
      </c>
      <c r="O176" s="11" t="s">
        <v>9</v>
      </c>
      <c r="P176" s="12" t="s">
        <v>7</v>
      </c>
      <c r="Q176" s="16">
        <v>43227</v>
      </c>
      <c r="R176" s="12">
        <v>0</v>
      </c>
      <c r="S176" s="12">
        <v>0.746</v>
      </c>
      <c r="T176" s="13">
        <v>11222000</v>
      </c>
    </row>
    <row r="177" spans="1:20" x14ac:dyDescent="0.25">
      <c r="A177" s="11" t="s">
        <v>6</v>
      </c>
      <c r="B177" s="12" t="s">
        <v>7</v>
      </c>
      <c r="C177" s="16">
        <v>43234</v>
      </c>
      <c r="D177" s="12">
        <v>0</v>
      </c>
      <c r="E177" s="12">
        <v>222.2</v>
      </c>
      <c r="F177" s="13">
        <v>261732400</v>
      </c>
      <c r="H177" s="11" t="s">
        <v>8</v>
      </c>
      <c r="I177" s="12" t="s">
        <v>7</v>
      </c>
      <c r="J177" s="16">
        <v>43234</v>
      </c>
      <c r="K177" s="12">
        <v>0</v>
      </c>
      <c r="L177" s="12">
        <v>59.8</v>
      </c>
      <c r="M177" s="13">
        <v>1220</v>
      </c>
      <c r="O177" s="11" t="s">
        <v>9</v>
      </c>
      <c r="P177" s="12" t="s">
        <v>7</v>
      </c>
      <c r="Q177" s="16">
        <v>43234</v>
      </c>
      <c r="R177" s="12">
        <v>0</v>
      </c>
      <c r="S177" s="12">
        <v>0.73499999999999999</v>
      </c>
      <c r="T177" s="13">
        <v>5853000</v>
      </c>
    </row>
    <row r="178" spans="1:20" x14ac:dyDescent="0.25">
      <c r="A178" s="11" t="s">
        <v>6</v>
      </c>
      <c r="B178" s="12" t="s">
        <v>7</v>
      </c>
      <c r="C178" s="16">
        <v>43241</v>
      </c>
      <c r="D178" s="12">
        <v>0</v>
      </c>
      <c r="E178" s="12">
        <v>220</v>
      </c>
      <c r="F178" s="13">
        <v>218466160</v>
      </c>
      <c r="H178" s="11" t="s">
        <v>8</v>
      </c>
      <c r="I178" s="12" t="s">
        <v>7</v>
      </c>
      <c r="J178" s="16">
        <v>43241</v>
      </c>
      <c r="K178" s="12">
        <v>0</v>
      </c>
      <c r="L178" s="12">
        <v>59.9</v>
      </c>
      <c r="M178" s="13">
        <v>5520</v>
      </c>
      <c r="O178" s="11" t="s">
        <v>9</v>
      </c>
      <c r="P178" s="12" t="s">
        <v>7</v>
      </c>
      <c r="Q178" s="16">
        <v>43241</v>
      </c>
      <c r="R178" s="12">
        <v>0</v>
      </c>
      <c r="S178" s="12">
        <v>0.72299999999999998</v>
      </c>
      <c r="T178" s="13">
        <v>5074000</v>
      </c>
    </row>
    <row r="179" spans="1:20" x14ac:dyDescent="0.25">
      <c r="A179" s="11" t="s">
        <v>6</v>
      </c>
      <c r="B179" s="12" t="s">
        <v>7</v>
      </c>
      <c r="C179" s="16">
        <v>43248</v>
      </c>
      <c r="D179" s="12">
        <v>0</v>
      </c>
      <c r="E179" s="12">
        <v>220</v>
      </c>
      <c r="F179" s="13">
        <v>210702420</v>
      </c>
      <c r="H179" s="11" t="s">
        <v>8</v>
      </c>
      <c r="I179" s="12" t="s">
        <v>7</v>
      </c>
      <c r="J179" s="16">
        <v>43248</v>
      </c>
      <c r="K179" s="12">
        <v>0</v>
      </c>
      <c r="L179" s="12">
        <v>57.3</v>
      </c>
      <c r="M179" s="13">
        <v>1640</v>
      </c>
      <c r="O179" s="11" t="s">
        <v>9</v>
      </c>
      <c r="P179" s="12" t="s">
        <v>7</v>
      </c>
      <c r="Q179" s="16">
        <v>43248</v>
      </c>
      <c r="R179" s="12">
        <v>0</v>
      </c>
      <c r="S179" s="12">
        <v>0.72</v>
      </c>
      <c r="T179" s="13">
        <v>6581000</v>
      </c>
    </row>
    <row r="180" spans="1:20" x14ac:dyDescent="0.25">
      <c r="A180" s="11" t="s">
        <v>6</v>
      </c>
      <c r="B180" s="12" t="s">
        <v>7</v>
      </c>
      <c r="C180" s="16">
        <v>43255</v>
      </c>
      <c r="D180" s="12">
        <v>0</v>
      </c>
      <c r="E180" s="12">
        <v>212.6</v>
      </c>
      <c r="F180" s="13">
        <v>226106840</v>
      </c>
      <c r="H180" s="11" t="s">
        <v>8</v>
      </c>
      <c r="I180" s="12" t="s">
        <v>7</v>
      </c>
      <c r="J180" s="16">
        <v>43255</v>
      </c>
      <c r="K180" s="12">
        <v>0</v>
      </c>
      <c r="L180" s="12">
        <v>59.1</v>
      </c>
      <c r="M180" s="13">
        <v>2490</v>
      </c>
      <c r="O180" s="11" t="s">
        <v>9</v>
      </c>
      <c r="P180" s="12" t="s">
        <v>7</v>
      </c>
      <c r="Q180" s="16">
        <v>43255</v>
      </c>
      <c r="R180" s="12">
        <v>0</v>
      </c>
      <c r="S180" s="12">
        <v>0.72199999999999998</v>
      </c>
      <c r="T180" s="13">
        <v>23915000</v>
      </c>
    </row>
    <row r="181" spans="1:20" x14ac:dyDescent="0.25">
      <c r="A181" s="11" t="s">
        <v>6</v>
      </c>
      <c r="B181" s="12" t="s">
        <v>7</v>
      </c>
      <c r="C181" s="16">
        <v>43262</v>
      </c>
      <c r="D181" s="12">
        <v>0</v>
      </c>
      <c r="E181" s="12">
        <v>209.36</v>
      </c>
      <c r="F181" s="13">
        <v>205881870</v>
      </c>
      <c r="H181" s="11" t="s">
        <v>8</v>
      </c>
      <c r="I181" s="12" t="s">
        <v>7</v>
      </c>
      <c r="J181" s="16">
        <v>43262</v>
      </c>
      <c r="K181" s="12">
        <v>0</v>
      </c>
      <c r="L181" s="12">
        <v>59.4</v>
      </c>
      <c r="M181" s="13">
        <v>110</v>
      </c>
      <c r="O181" s="11" t="s">
        <v>9</v>
      </c>
      <c r="P181" s="12" t="s">
        <v>7</v>
      </c>
      <c r="Q181" s="16">
        <v>43262</v>
      </c>
      <c r="R181" s="12">
        <v>0</v>
      </c>
      <c r="S181" s="12">
        <v>0.7</v>
      </c>
      <c r="T181" s="13">
        <v>30444000</v>
      </c>
    </row>
    <row r="182" spans="1:20" x14ac:dyDescent="0.25">
      <c r="A182" s="11" t="s">
        <v>6</v>
      </c>
      <c r="B182" s="12" t="s">
        <v>7</v>
      </c>
      <c r="C182" s="16">
        <v>43269</v>
      </c>
      <c r="D182" s="12">
        <v>0</v>
      </c>
      <c r="E182" s="12">
        <v>214.43</v>
      </c>
      <c r="F182" s="13">
        <v>299674360</v>
      </c>
      <c r="H182" s="11" t="s">
        <v>8</v>
      </c>
      <c r="I182" s="12" t="s">
        <v>7</v>
      </c>
      <c r="J182" s="16">
        <v>43269</v>
      </c>
      <c r="K182" s="12">
        <v>0</v>
      </c>
      <c r="L182" s="12">
        <v>58</v>
      </c>
      <c r="M182" s="13">
        <v>230</v>
      </c>
      <c r="O182" s="11" t="s">
        <v>9</v>
      </c>
      <c r="P182" s="12" t="s">
        <v>7</v>
      </c>
      <c r="Q182" s="16">
        <v>43269</v>
      </c>
      <c r="R182" s="12">
        <v>0</v>
      </c>
      <c r="S182" s="12">
        <v>0.68300000000000005</v>
      </c>
      <c r="T182" s="13">
        <v>18688000</v>
      </c>
    </row>
    <row r="183" spans="1:20" x14ac:dyDescent="0.25">
      <c r="A183" s="11" t="s">
        <v>6</v>
      </c>
      <c r="B183" s="12" t="s">
        <v>7</v>
      </c>
      <c r="C183" s="16">
        <v>43276</v>
      </c>
      <c r="D183" s="12">
        <v>0</v>
      </c>
      <c r="E183" s="12">
        <v>218</v>
      </c>
      <c r="F183" s="13">
        <v>315984730</v>
      </c>
      <c r="H183" s="11" t="s">
        <v>8</v>
      </c>
      <c r="I183" s="12" t="s">
        <v>7</v>
      </c>
      <c r="J183" s="16">
        <v>43276</v>
      </c>
      <c r="K183" s="12">
        <v>0</v>
      </c>
      <c r="L183" s="12">
        <v>56.5</v>
      </c>
      <c r="M183" s="13">
        <v>910</v>
      </c>
      <c r="O183" s="11" t="s">
        <v>9</v>
      </c>
      <c r="P183" s="12" t="s">
        <v>7</v>
      </c>
      <c r="Q183" s="16">
        <v>43276</v>
      </c>
      <c r="R183" s="12">
        <v>0</v>
      </c>
      <c r="S183" s="12">
        <v>0.69199999999999995</v>
      </c>
      <c r="T183" s="13">
        <v>17651000</v>
      </c>
    </row>
    <row r="184" spans="1:20" x14ac:dyDescent="0.25">
      <c r="A184" s="11" t="s">
        <v>6</v>
      </c>
      <c r="B184" s="12" t="s">
        <v>7</v>
      </c>
      <c r="C184" s="16">
        <v>43283</v>
      </c>
      <c r="D184" s="12">
        <v>0</v>
      </c>
      <c r="E184" s="12">
        <v>226.71</v>
      </c>
      <c r="F184" s="13">
        <v>222878010</v>
      </c>
      <c r="H184" s="11" t="s">
        <v>8</v>
      </c>
      <c r="I184" s="12" t="s">
        <v>7</v>
      </c>
      <c r="J184" s="16">
        <v>43283</v>
      </c>
      <c r="K184" s="12">
        <v>0</v>
      </c>
      <c r="L184" s="12">
        <v>56</v>
      </c>
      <c r="M184" s="13">
        <v>330</v>
      </c>
      <c r="O184" s="11" t="s">
        <v>9</v>
      </c>
      <c r="P184" s="12" t="s">
        <v>7</v>
      </c>
      <c r="Q184" s="16">
        <v>43283</v>
      </c>
      <c r="R184" s="12">
        <v>0</v>
      </c>
      <c r="S184" s="12">
        <v>0.69399999999999995</v>
      </c>
      <c r="T184" s="13">
        <v>17246000</v>
      </c>
    </row>
    <row r="185" spans="1:20" x14ac:dyDescent="0.25">
      <c r="A185" s="11" t="s">
        <v>6</v>
      </c>
      <c r="B185" s="12" t="s">
        <v>7</v>
      </c>
      <c r="C185" s="16">
        <v>43290</v>
      </c>
      <c r="D185" s="12">
        <v>0</v>
      </c>
      <c r="E185" s="12">
        <v>229.85</v>
      </c>
      <c r="F185" s="13">
        <v>231710630</v>
      </c>
      <c r="H185" s="11" t="s">
        <v>8</v>
      </c>
      <c r="I185" s="12" t="s">
        <v>7</v>
      </c>
      <c r="J185" s="16">
        <v>43290</v>
      </c>
      <c r="K185" s="12">
        <v>0</v>
      </c>
      <c r="L185" s="12">
        <v>56</v>
      </c>
      <c r="M185" s="13">
        <v>1120</v>
      </c>
      <c r="O185" s="11" t="s">
        <v>9</v>
      </c>
      <c r="P185" s="12" t="s">
        <v>7</v>
      </c>
      <c r="Q185" s="16">
        <v>43290</v>
      </c>
      <c r="R185" s="12">
        <v>0</v>
      </c>
      <c r="S185" s="12">
        <v>0.68799999999999994</v>
      </c>
      <c r="T185" s="13">
        <v>22953000</v>
      </c>
    </row>
    <row r="186" spans="1:20" x14ac:dyDescent="0.25">
      <c r="A186" s="11" t="s">
        <v>6</v>
      </c>
      <c r="B186" s="12" t="s">
        <v>7</v>
      </c>
      <c r="C186" s="16">
        <v>43297</v>
      </c>
      <c r="D186" s="12">
        <v>0</v>
      </c>
      <c r="E186" s="12">
        <v>204.34</v>
      </c>
      <c r="F186" s="13">
        <v>379398330</v>
      </c>
      <c r="H186" s="11" t="s">
        <v>8</v>
      </c>
      <c r="I186" s="12" t="s">
        <v>7</v>
      </c>
      <c r="J186" s="16">
        <v>43297</v>
      </c>
      <c r="K186" s="12">
        <v>0</v>
      </c>
      <c r="L186" s="12">
        <v>56</v>
      </c>
      <c r="M186" s="13">
        <v>670</v>
      </c>
      <c r="O186" s="11" t="s">
        <v>9</v>
      </c>
      <c r="P186" s="12" t="s">
        <v>7</v>
      </c>
      <c r="Q186" s="16">
        <v>43297</v>
      </c>
      <c r="R186" s="12">
        <v>0</v>
      </c>
      <c r="S186" s="12">
        <v>0.71</v>
      </c>
      <c r="T186" s="13">
        <v>34009000</v>
      </c>
    </row>
    <row r="187" spans="1:20" x14ac:dyDescent="0.25">
      <c r="A187" s="11" t="s">
        <v>6</v>
      </c>
      <c r="B187" s="12" t="s">
        <v>7</v>
      </c>
      <c r="C187" s="16">
        <v>43304</v>
      </c>
      <c r="D187" s="12">
        <v>0</v>
      </c>
      <c r="E187" s="12">
        <v>208.9</v>
      </c>
      <c r="F187" s="13">
        <v>304669400</v>
      </c>
      <c r="H187" s="11" t="s">
        <v>8</v>
      </c>
      <c r="I187" s="12" t="s">
        <v>7</v>
      </c>
      <c r="J187" s="16">
        <v>43304</v>
      </c>
      <c r="K187" s="12">
        <v>0</v>
      </c>
      <c r="L187" s="12">
        <v>57</v>
      </c>
      <c r="M187" s="13">
        <v>760</v>
      </c>
      <c r="O187" s="11" t="s">
        <v>9</v>
      </c>
      <c r="P187" s="12" t="s">
        <v>7</v>
      </c>
      <c r="Q187" s="16">
        <v>43304</v>
      </c>
      <c r="R187" s="12">
        <v>0</v>
      </c>
      <c r="S187" s="12">
        <v>0.73299999999999998</v>
      </c>
      <c r="T187" s="13">
        <v>28015000</v>
      </c>
    </row>
    <row r="188" spans="1:20" x14ac:dyDescent="0.25">
      <c r="A188" s="11" t="s">
        <v>6</v>
      </c>
      <c r="B188" s="12" t="s">
        <v>7</v>
      </c>
      <c r="C188" s="16">
        <v>43311</v>
      </c>
      <c r="D188" s="12">
        <v>0</v>
      </c>
      <c r="E188" s="12">
        <v>202.21</v>
      </c>
      <c r="F188" s="13">
        <v>263580670</v>
      </c>
      <c r="H188" s="11" t="s">
        <v>8</v>
      </c>
      <c r="I188" s="12" t="s">
        <v>7</v>
      </c>
      <c r="J188" s="16">
        <v>43311</v>
      </c>
      <c r="K188" s="12">
        <v>0</v>
      </c>
      <c r="L188" s="12">
        <v>56</v>
      </c>
      <c r="M188" s="13">
        <v>830</v>
      </c>
      <c r="O188" s="11" t="s">
        <v>9</v>
      </c>
      <c r="P188" s="12" t="s">
        <v>7</v>
      </c>
      <c r="Q188" s="16">
        <v>43311</v>
      </c>
      <c r="R188" s="12">
        <v>0</v>
      </c>
      <c r="S188" s="12">
        <v>0.71799999999999997</v>
      </c>
      <c r="T188" s="13">
        <v>12884000</v>
      </c>
    </row>
    <row r="189" spans="1:20" x14ac:dyDescent="0.25">
      <c r="A189" s="11" t="s">
        <v>6</v>
      </c>
      <c r="B189" s="12" t="s">
        <v>7</v>
      </c>
      <c r="C189" s="16">
        <v>43318</v>
      </c>
      <c r="D189" s="12">
        <v>0</v>
      </c>
      <c r="E189" s="12">
        <v>186.15</v>
      </c>
      <c r="F189" s="13">
        <v>529288330</v>
      </c>
      <c r="H189" s="11" t="s">
        <v>8</v>
      </c>
      <c r="I189" s="12" t="s">
        <v>7</v>
      </c>
      <c r="J189" s="16">
        <v>43318</v>
      </c>
      <c r="K189" s="12">
        <v>0</v>
      </c>
      <c r="L189" s="12">
        <v>56</v>
      </c>
      <c r="M189" s="13">
        <v>230</v>
      </c>
      <c r="O189" s="11" t="s">
        <v>9</v>
      </c>
      <c r="P189" s="12" t="s">
        <v>7</v>
      </c>
      <c r="Q189" s="16">
        <v>43318</v>
      </c>
      <c r="R189" s="12">
        <v>0</v>
      </c>
      <c r="S189" s="12">
        <v>0.70799999999999996</v>
      </c>
      <c r="T189" s="13">
        <v>12129000</v>
      </c>
    </row>
    <row r="190" spans="1:20" x14ac:dyDescent="0.25">
      <c r="A190" s="11" t="s">
        <v>6</v>
      </c>
      <c r="B190" s="12" t="s">
        <v>7</v>
      </c>
      <c r="C190" s="16">
        <v>43325</v>
      </c>
      <c r="D190" s="12">
        <v>0</v>
      </c>
      <c r="E190" s="12">
        <v>189.55</v>
      </c>
      <c r="F190" s="13">
        <v>367106550</v>
      </c>
      <c r="H190" s="11" t="s">
        <v>8</v>
      </c>
      <c r="I190" s="12" t="s">
        <v>7</v>
      </c>
      <c r="J190" s="16">
        <v>43325</v>
      </c>
      <c r="K190" s="12">
        <v>0</v>
      </c>
      <c r="L190" s="12">
        <v>54.2</v>
      </c>
      <c r="M190" s="13">
        <v>300</v>
      </c>
      <c r="O190" s="11" t="s">
        <v>9</v>
      </c>
      <c r="P190" s="12" t="s">
        <v>7</v>
      </c>
      <c r="Q190" s="16">
        <v>43325</v>
      </c>
      <c r="R190" s="12">
        <v>0</v>
      </c>
      <c r="S190" s="12">
        <v>0.70699999999999996</v>
      </c>
      <c r="T190" s="13">
        <v>15300000</v>
      </c>
    </row>
    <row r="191" spans="1:20" x14ac:dyDescent="0.25">
      <c r="A191" s="11" t="s">
        <v>6</v>
      </c>
      <c r="B191" s="12" t="s">
        <v>7</v>
      </c>
      <c r="C191" s="16">
        <v>43332</v>
      </c>
      <c r="D191" s="12">
        <v>0</v>
      </c>
      <c r="E191" s="12">
        <v>180.39</v>
      </c>
      <c r="F191" s="13">
        <v>437100660</v>
      </c>
      <c r="H191" s="11" t="s">
        <v>8</v>
      </c>
      <c r="I191" s="12" t="s">
        <v>7</v>
      </c>
      <c r="J191" s="16">
        <v>43332</v>
      </c>
      <c r="K191" s="12">
        <v>0</v>
      </c>
      <c r="L191" s="12">
        <v>53.2</v>
      </c>
      <c r="M191" s="13">
        <v>400</v>
      </c>
      <c r="O191" s="11" t="s">
        <v>9</v>
      </c>
      <c r="P191" s="12" t="s">
        <v>7</v>
      </c>
      <c r="Q191" s="16">
        <v>43332</v>
      </c>
      <c r="R191" s="12">
        <v>0</v>
      </c>
      <c r="S191" s="12">
        <v>0.69299999999999995</v>
      </c>
      <c r="T191" s="13">
        <v>10682000</v>
      </c>
    </row>
    <row r="192" spans="1:20" x14ac:dyDescent="0.25">
      <c r="A192" s="11" t="s">
        <v>6</v>
      </c>
      <c r="B192" s="12" t="s">
        <v>7</v>
      </c>
      <c r="C192" s="16">
        <v>43339</v>
      </c>
      <c r="D192" s="12">
        <v>0</v>
      </c>
      <c r="E192" s="12">
        <v>182</v>
      </c>
      <c r="F192" s="13">
        <v>270716550</v>
      </c>
      <c r="H192" s="11" t="s">
        <v>8</v>
      </c>
      <c r="I192" s="12" t="s">
        <v>7</v>
      </c>
      <c r="J192" s="16">
        <v>43339</v>
      </c>
      <c r="K192" s="12">
        <v>0</v>
      </c>
      <c r="L192" s="12">
        <v>54.8</v>
      </c>
      <c r="M192" s="13">
        <v>1620</v>
      </c>
      <c r="O192" s="11" t="s">
        <v>9</v>
      </c>
      <c r="P192" s="12" t="s">
        <v>7</v>
      </c>
      <c r="Q192" s="16">
        <v>43339</v>
      </c>
      <c r="R192" s="12">
        <v>0</v>
      </c>
      <c r="S192" s="12">
        <v>0.7</v>
      </c>
      <c r="T192" s="13">
        <v>10759000</v>
      </c>
    </row>
    <row r="193" spans="1:20" x14ac:dyDescent="0.25">
      <c r="A193" s="11" t="s">
        <v>6</v>
      </c>
      <c r="B193" s="12" t="s">
        <v>7</v>
      </c>
      <c r="C193" s="16">
        <v>43346</v>
      </c>
      <c r="D193" s="12">
        <v>0</v>
      </c>
      <c r="E193" s="12">
        <v>174.9</v>
      </c>
      <c r="F193" s="13">
        <v>250527130</v>
      </c>
      <c r="H193" s="11" t="s">
        <v>8</v>
      </c>
      <c r="I193" s="12" t="s">
        <v>7</v>
      </c>
      <c r="J193" s="16">
        <v>43346</v>
      </c>
      <c r="K193" s="12">
        <v>0</v>
      </c>
      <c r="L193" s="12">
        <v>53.8</v>
      </c>
      <c r="M193" s="13">
        <v>410</v>
      </c>
      <c r="O193" s="11" t="s">
        <v>9</v>
      </c>
      <c r="P193" s="12" t="s">
        <v>7</v>
      </c>
      <c r="Q193" s="16">
        <v>43346</v>
      </c>
      <c r="R193" s="12">
        <v>0</v>
      </c>
      <c r="S193" s="12">
        <v>0.68799999999999994</v>
      </c>
      <c r="T193" s="13">
        <v>7039000</v>
      </c>
    </row>
    <row r="194" spans="1:20" x14ac:dyDescent="0.25">
      <c r="A194" s="11" t="s">
        <v>6</v>
      </c>
      <c r="B194" s="12" t="s">
        <v>7</v>
      </c>
      <c r="C194" s="16">
        <v>43353</v>
      </c>
      <c r="D194" s="12">
        <v>0</v>
      </c>
      <c r="E194" s="12">
        <v>188.71</v>
      </c>
      <c r="F194" s="13">
        <v>587404010</v>
      </c>
      <c r="H194" s="11" t="s">
        <v>8</v>
      </c>
      <c r="I194" s="12" t="s">
        <v>7</v>
      </c>
      <c r="J194" s="16">
        <v>43353</v>
      </c>
      <c r="K194" s="12">
        <v>0</v>
      </c>
      <c r="L194" s="12">
        <v>52</v>
      </c>
      <c r="M194" s="13">
        <v>690</v>
      </c>
      <c r="O194" s="11" t="s">
        <v>9</v>
      </c>
      <c r="P194" s="12" t="s">
        <v>7</v>
      </c>
      <c r="Q194" s="16">
        <v>43353</v>
      </c>
      <c r="R194" s="12">
        <v>0</v>
      </c>
      <c r="S194" s="12">
        <v>0.69299999999999995</v>
      </c>
      <c r="T194" s="13">
        <v>11848000</v>
      </c>
    </row>
    <row r="195" spans="1:20" x14ac:dyDescent="0.25">
      <c r="A195" s="11" t="s">
        <v>6</v>
      </c>
      <c r="B195" s="12" t="s">
        <v>7</v>
      </c>
      <c r="C195" s="16">
        <v>43360</v>
      </c>
      <c r="D195" s="12">
        <v>0</v>
      </c>
      <c r="E195" s="12">
        <v>193.44</v>
      </c>
      <c r="F195" s="13">
        <v>453879050</v>
      </c>
      <c r="H195" s="11" t="s">
        <v>8</v>
      </c>
      <c r="I195" s="12" t="s">
        <v>7</v>
      </c>
      <c r="J195" s="16">
        <v>43360</v>
      </c>
      <c r="K195" s="12">
        <v>0</v>
      </c>
      <c r="L195" s="12">
        <v>60</v>
      </c>
      <c r="M195" s="13">
        <v>2100</v>
      </c>
      <c r="O195" s="11" t="s">
        <v>9</v>
      </c>
      <c r="P195" s="12" t="s">
        <v>7</v>
      </c>
      <c r="Q195" s="16">
        <v>43360</v>
      </c>
      <c r="R195" s="12">
        <v>0</v>
      </c>
      <c r="S195" s="12">
        <v>0.69499999999999995</v>
      </c>
      <c r="T195" s="13">
        <v>16182000</v>
      </c>
    </row>
    <row r="196" spans="1:20" x14ac:dyDescent="0.25">
      <c r="A196" s="11" t="s">
        <v>6</v>
      </c>
      <c r="B196" s="12" t="s">
        <v>7</v>
      </c>
      <c r="C196" s="16">
        <v>43367</v>
      </c>
      <c r="D196" s="12">
        <v>0</v>
      </c>
      <c r="E196" s="12">
        <v>203.32</v>
      </c>
      <c r="F196" s="13">
        <v>431220610</v>
      </c>
      <c r="H196" s="11" t="s">
        <v>8</v>
      </c>
      <c r="I196" s="12" t="s">
        <v>7</v>
      </c>
      <c r="J196" s="16">
        <v>43367</v>
      </c>
      <c r="K196" s="12">
        <v>0</v>
      </c>
      <c r="L196" s="12">
        <v>58.2</v>
      </c>
      <c r="M196" s="13">
        <v>1630</v>
      </c>
      <c r="O196" s="11" t="s">
        <v>9</v>
      </c>
      <c r="P196" s="12" t="s">
        <v>7</v>
      </c>
      <c r="Q196" s="16">
        <v>43367</v>
      </c>
      <c r="R196" s="12">
        <v>0</v>
      </c>
      <c r="S196" s="12">
        <v>0.70099999999999996</v>
      </c>
      <c r="T196" s="13">
        <v>31220000</v>
      </c>
    </row>
    <row r="197" spans="1:20" x14ac:dyDescent="0.25">
      <c r="A197" s="11" t="s">
        <v>6</v>
      </c>
      <c r="B197" s="12" t="s">
        <v>7</v>
      </c>
      <c r="C197" s="16">
        <v>43374</v>
      </c>
      <c r="D197" s="12">
        <v>0</v>
      </c>
      <c r="E197" s="12">
        <v>187.2</v>
      </c>
      <c r="F197" s="13">
        <v>401428000</v>
      </c>
      <c r="H197" s="11" t="s">
        <v>8</v>
      </c>
      <c r="I197" s="12" t="s">
        <v>7</v>
      </c>
      <c r="J197" s="16">
        <v>43374</v>
      </c>
      <c r="K197" s="12">
        <v>0</v>
      </c>
      <c r="L197" s="12">
        <v>60</v>
      </c>
      <c r="M197" s="13">
        <v>2650</v>
      </c>
      <c r="O197" s="11" t="s">
        <v>9</v>
      </c>
      <c r="P197" s="12" t="s">
        <v>7</v>
      </c>
      <c r="Q197" s="16">
        <v>43374</v>
      </c>
      <c r="R197" s="12">
        <v>0</v>
      </c>
      <c r="S197" s="12">
        <v>0.70499999999999996</v>
      </c>
      <c r="T197" s="13">
        <v>13183000</v>
      </c>
    </row>
    <row r="198" spans="1:20" x14ac:dyDescent="0.25">
      <c r="A198" s="11" t="s">
        <v>6</v>
      </c>
      <c r="B198" s="12" t="s">
        <v>7</v>
      </c>
      <c r="C198" s="16">
        <v>43381</v>
      </c>
      <c r="D198" s="12">
        <v>0</v>
      </c>
      <c r="E198" s="12">
        <v>191.85</v>
      </c>
      <c r="F198" s="13">
        <v>424418420</v>
      </c>
      <c r="H198" s="11" t="s">
        <v>8</v>
      </c>
      <c r="I198" s="12" t="s">
        <v>7</v>
      </c>
      <c r="J198" s="16">
        <v>43381</v>
      </c>
      <c r="K198" s="12">
        <v>0</v>
      </c>
      <c r="L198" s="12">
        <v>58.2</v>
      </c>
      <c r="M198" s="13">
        <v>660</v>
      </c>
      <c r="O198" s="11" t="s">
        <v>9</v>
      </c>
      <c r="P198" s="12" t="s">
        <v>7</v>
      </c>
      <c r="Q198" s="16">
        <v>43381</v>
      </c>
      <c r="R198" s="12">
        <v>0</v>
      </c>
      <c r="S198" s="12">
        <v>0.69</v>
      </c>
      <c r="T198" s="13">
        <v>14595000</v>
      </c>
    </row>
    <row r="199" spans="1:20" x14ac:dyDescent="0.25">
      <c r="A199" s="11" t="s">
        <v>6</v>
      </c>
      <c r="B199" s="12" t="s">
        <v>7</v>
      </c>
      <c r="C199" s="16">
        <v>43388</v>
      </c>
      <c r="D199" s="12">
        <v>0</v>
      </c>
      <c r="E199" s="12">
        <v>183.8</v>
      </c>
      <c r="F199" s="13">
        <v>343654980</v>
      </c>
      <c r="H199" s="11" t="s">
        <v>8</v>
      </c>
      <c r="I199" s="12" t="s">
        <v>7</v>
      </c>
      <c r="J199" s="16">
        <v>43388</v>
      </c>
      <c r="K199" s="12">
        <v>0</v>
      </c>
      <c r="L199" s="12">
        <v>60</v>
      </c>
      <c r="M199" s="13">
        <v>1940</v>
      </c>
      <c r="O199" s="11" t="s">
        <v>9</v>
      </c>
      <c r="P199" s="12" t="s">
        <v>7</v>
      </c>
      <c r="Q199" s="16">
        <v>43388</v>
      </c>
      <c r="R199" s="12">
        <v>0</v>
      </c>
      <c r="S199" s="12">
        <v>0.69599999999999995</v>
      </c>
      <c r="T199" s="13">
        <v>11845000</v>
      </c>
    </row>
    <row r="200" spans="1:20" x14ac:dyDescent="0.25">
      <c r="A200" s="11" t="s">
        <v>6</v>
      </c>
      <c r="B200" s="12" t="s">
        <v>7</v>
      </c>
      <c r="C200" s="16">
        <v>43395</v>
      </c>
      <c r="D200" s="12">
        <v>0</v>
      </c>
      <c r="E200" s="12">
        <v>181</v>
      </c>
      <c r="F200" s="13">
        <v>450552890</v>
      </c>
      <c r="H200" s="11" t="s">
        <v>8</v>
      </c>
      <c r="I200" s="12" t="s">
        <v>7</v>
      </c>
      <c r="J200" s="16">
        <v>43395</v>
      </c>
      <c r="K200" s="12">
        <v>0</v>
      </c>
      <c r="L200" s="12">
        <v>61.6</v>
      </c>
      <c r="M200" s="13">
        <v>990</v>
      </c>
      <c r="O200" s="11" t="s">
        <v>9</v>
      </c>
      <c r="P200" s="12" t="s">
        <v>7</v>
      </c>
      <c r="Q200" s="16">
        <v>43395</v>
      </c>
      <c r="R200" s="12">
        <v>0</v>
      </c>
      <c r="S200" s="12">
        <v>0.68300000000000005</v>
      </c>
      <c r="T200" s="13">
        <v>16601000</v>
      </c>
    </row>
    <row r="201" spans="1:20" x14ac:dyDescent="0.25">
      <c r="A201" s="11" t="s">
        <v>6</v>
      </c>
      <c r="B201" s="12" t="s">
        <v>7</v>
      </c>
      <c r="C201" s="16">
        <v>43402</v>
      </c>
      <c r="D201" s="12">
        <v>0</v>
      </c>
      <c r="E201" s="12">
        <v>192.6</v>
      </c>
      <c r="F201" s="13">
        <v>336399850</v>
      </c>
      <c r="H201" s="11" t="s">
        <v>8</v>
      </c>
      <c r="I201" s="12" t="s">
        <v>7</v>
      </c>
      <c r="J201" s="16">
        <v>43402</v>
      </c>
      <c r="K201" s="12">
        <v>0</v>
      </c>
      <c r="L201" s="12">
        <v>61.8</v>
      </c>
      <c r="M201" s="13">
        <v>630</v>
      </c>
      <c r="O201" s="11" t="s">
        <v>9</v>
      </c>
      <c r="P201" s="12" t="s">
        <v>7</v>
      </c>
      <c r="Q201" s="16">
        <v>43402</v>
      </c>
      <c r="R201" s="12">
        <v>0</v>
      </c>
      <c r="S201" s="12">
        <v>0.69850000000000001</v>
      </c>
      <c r="T201" s="13">
        <v>22490000</v>
      </c>
    </row>
    <row r="202" spans="1:20" x14ac:dyDescent="0.25">
      <c r="A202" s="11" t="s">
        <v>6</v>
      </c>
      <c r="B202" s="12" t="s">
        <v>7</v>
      </c>
      <c r="C202" s="16">
        <v>43409</v>
      </c>
      <c r="D202" s="12">
        <v>0</v>
      </c>
      <c r="E202" s="12">
        <v>195.75</v>
      </c>
      <c r="F202" s="13">
        <v>355373930</v>
      </c>
      <c r="H202" s="11" t="s">
        <v>8</v>
      </c>
      <c r="I202" s="12" t="s">
        <v>7</v>
      </c>
      <c r="J202" s="16">
        <v>43409</v>
      </c>
      <c r="K202" s="12">
        <v>0</v>
      </c>
      <c r="L202" s="12">
        <v>61.2</v>
      </c>
      <c r="M202" s="13">
        <v>1220</v>
      </c>
      <c r="O202" s="11" t="s">
        <v>9</v>
      </c>
      <c r="P202" s="12" t="s">
        <v>7</v>
      </c>
      <c r="Q202" s="16">
        <v>43409</v>
      </c>
      <c r="R202" s="12">
        <v>0</v>
      </c>
      <c r="S202" s="12">
        <v>0.6835</v>
      </c>
      <c r="T202" s="13">
        <v>4069000</v>
      </c>
    </row>
    <row r="203" spans="1:20" x14ac:dyDescent="0.25">
      <c r="A203" s="11" t="s">
        <v>6</v>
      </c>
      <c r="B203" s="12" t="s">
        <v>7</v>
      </c>
      <c r="C203" s="16">
        <v>43416</v>
      </c>
      <c r="D203" s="12">
        <v>0</v>
      </c>
      <c r="E203" s="12">
        <v>199.26</v>
      </c>
      <c r="F203" s="13">
        <v>372882720</v>
      </c>
      <c r="H203" s="11" t="s">
        <v>8</v>
      </c>
      <c r="I203" s="12" t="s">
        <v>7</v>
      </c>
      <c r="J203" s="16">
        <v>43416</v>
      </c>
      <c r="K203" s="12">
        <v>0</v>
      </c>
      <c r="L203" s="12">
        <v>62.8</v>
      </c>
      <c r="M203" s="13">
        <v>650</v>
      </c>
      <c r="O203" s="11" t="s">
        <v>9</v>
      </c>
      <c r="P203" s="12" t="s">
        <v>7</v>
      </c>
      <c r="Q203" s="16">
        <v>43416</v>
      </c>
      <c r="R203" s="12">
        <v>0</v>
      </c>
      <c r="S203" s="12">
        <v>0.68500000000000005</v>
      </c>
      <c r="T203" s="13">
        <v>5546000</v>
      </c>
    </row>
    <row r="204" spans="1:20" x14ac:dyDescent="0.25">
      <c r="A204" s="11" t="s">
        <v>6</v>
      </c>
      <c r="B204" s="12" t="s">
        <v>7</v>
      </c>
      <c r="C204" s="16">
        <v>43423</v>
      </c>
      <c r="D204" s="12">
        <v>0</v>
      </c>
      <c r="E204" s="12">
        <v>197.3</v>
      </c>
      <c r="F204" s="13">
        <v>276142380</v>
      </c>
      <c r="H204" s="11" t="s">
        <v>8</v>
      </c>
      <c r="I204" s="12" t="s">
        <v>7</v>
      </c>
      <c r="J204" s="16">
        <v>43423</v>
      </c>
      <c r="K204" s="12">
        <v>0</v>
      </c>
      <c r="L204" s="12">
        <v>63</v>
      </c>
      <c r="M204" s="13">
        <v>1090</v>
      </c>
      <c r="O204" s="11" t="s">
        <v>9</v>
      </c>
      <c r="P204" s="12" t="s">
        <v>7</v>
      </c>
      <c r="Q204" s="16">
        <v>43423</v>
      </c>
      <c r="R204" s="12">
        <v>0</v>
      </c>
      <c r="S204" s="12">
        <v>0.67649999999999999</v>
      </c>
      <c r="T204" s="13">
        <v>17916000</v>
      </c>
    </row>
    <row r="205" spans="1:20" x14ac:dyDescent="0.25">
      <c r="A205" s="11" t="s">
        <v>6</v>
      </c>
      <c r="B205" s="12" t="s">
        <v>7</v>
      </c>
      <c r="C205" s="16">
        <v>43430</v>
      </c>
      <c r="D205" s="12">
        <v>0</v>
      </c>
      <c r="E205" s="12">
        <v>194</v>
      </c>
      <c r="F205" s="13">
        <v>416255450</v>
      </c>
      <c r="H205" s="11" t="s">
        <v>8</v>
      </c>
      <c r="I205" s="12" t="s">
        <v>7</v>
      </c>
      <c r="J205" s="16">
        <v>43430</v>
      </c>
      <c r="K205" s="12">
        <v>0</v>
      </c>
      <c r="L205" s="12">
        <v>61.6</v>
      </c>
      <c r="M205" s="13">
        <v>1280</v>
      </c>
      <c r="O205" s="11" t="s">
        <v>9</v>
      </c>
      <c r="P205" s="12" t="s">
        <v>7</v>
      </c>
      <c r="Q205" s="16">
        <v>43430</v>
      </c>
      <c r="R205" s="12">
        <v>0</v>
      </c>
      <c r="S205" s="12">
        <v>0.67549999999999999</v>
      </c>
      <c r="T205" s="13">
        <v>7360000</v>
      </c>
    </row>
    <row r="206" spans="1:20" x14ac:dyDescent="0.25">
      <c r="A206" s="11" t="s">
        <v>6</v>
      </c>
      <c r="B206" s="12" t="s">
        <v>7</v>
      </c>
      <c r="C206" s="16">
        <v>43437</v>
      </c>
      <c r="D206" s="12">
        <v>0</v>
      </c>
      <c r="E206" s="12">
        <v>195.01</v>
      </c>
      <c r="F206" s="13">
        <v>318162900</v>
      </c>
      <c r="H206" s="11" t="s">
        <v>8</v>
      </c>
      <c r="I206" s="12" t="s">
        <v>7</v>
      </c>
      <c r="J206" s="16">
        <v>43437</v>
      </c>
      <c r="K206" s="12">
        <v>0</v>
      </c>
      <c r="L206" s="12">
        <v>61.8</v>
      </c>
      <c r="M206" s="13">
        <v>810</v>
      </c>
      <c r="O206" s="11" t="s">
        <v>9</v>
      </c>
      <c r="P206" s="12" t="s">
        <v>7</v>
      </c>
      <c r="Q206" s="16">
        <v>43437</v>
      </c>
      <c r="R206" s="12">
        <v>0</v>
      </c>
      <c r="S206" s="12">
        <v>0.67100000000000004</v>
      </c>
      <c r="T206" s="13">
        <v>9490000</v>
      </c>
    </row>
    <row r="207" spans="1:20" x14ac:dyDescent="0.25">
      <c r="A207" s="11" t="s">
        <v>6</v>
      </c>
      <c r="B207" s="12" t="s">
        <v>7</v>
      </c>
      <c r="C207" s="16">
        <v>43444</v>
      </c>
      <c r="D207" s="12">
        <v>0</v>
      </c>
      <c r="E207" s="12">
        <v>184.93</v>
      </c>
      <c r="F207" s="13">
        <v>284493370</v>
      </c>
      <c r="H207" s="11" t="s">
        <v>8</v>
      </c>
      <c r="I207" s="12" t="s">
        <v>7</v>
      </c>
      <c r="J207" s="16">
        <v>43444</v>
      </c>
      <c r="K207" s="12">
        <v>0</v>
      </c>
      <c r="L207" s="12">
        <v>59</v>
      </c>
      <c r="M207" s="13">
        <v>1000</v>
      </c>
      <c r="O207" s="11" t="s">
        <v>9</v>
      </c>
      <c r="P207" s="12" t="s">
        <v>7</v>
      </c>
      <c r="Q207" s="16">
        <v>43444</v>
      </c>
      <c r="R207" s="12">
        <v>0</v>
      </c>
      <c r="S207" s="12">
        <v>0.66749999999999998</v>
      </c>
      <c r="T207" s="13">
        <v>6281000</v>
      </c>
    </row>
    <row r="208" spans="1:20" x14ac:dyDescent="0.25">
      <c r="A208" s="11" t="s">
        <v>6</v>
      </c>
      <c r="B208" s="12" t="s">
        <v>7</v>
      </c>
      <c r="C208" s="16">
        <v>43451</v>
      </c>
      <c r="D208" s="12">
        <v>0</v>
      </c>
      <c r="E208" s="12">
        <v>186.79</v>
      </c>
      <c r="F208" s="13">
        <v>350928790</v>
      </c>
      <c r="H208" s="11" t="s">
        <v>8</v>
      </c>
      <c r="I208" s="12" t="s">
        <v>7</v>
      </c>
      <c r="J208" s="16">
        <v>43451</v>
      </c>
      <c r="K208" s="12">
        <v>0</v>
      </c>
      <c r="L208" s="12">
        <v>58.4</v>
      </c>
      <c r="M208" s="13">
        <v>3650</v>
      </c>
      <c r="O208" s="11" t="s">
        <v>9</v>
      </c>
      <c r="P208" s="12" t="s">
        <v>7</v>
      </c>
      <c r="Q208" s="16">
        <v>43451</v>
      </c>
      <c r="R208" s="12">
        <v>0</v>
      </c>
      <c r="S208" s="12">
        <v>0.66049999999999998</v>
      </c>
      <c r="T208" s="13">
        <v>14170000</v>
      </c>
    </row>
    <row r="209" spans="1:20" x14ac:dyDescent="0.25">
      <c r="A209" s="11" t="s">
        <v>6</v>
      </c>
      <c r="B209" s="12" t="s">
        <v>7</v>
      </c>
      <c r="C209" s="16">
        <v>43458</v>
      </c>
      <c r="D209" s="12">
        <v>0</v>
      </c>
      <c r="E209" s="12">
        <v>186.3</v>
      </c>
      <c r="F209" s="13">
        <v>193975710</v>
      </c>
      <c r="H209" s="11" t="s">
        <v>8</v>
      </c>
      <c r="I209" s="12" t="s">
        <v>7</v>
      </c>
      <c r="J209" s="16">
        <v>43458</v>
      </c>
      <c r="K209" s="12">
        <v>0</v>
      </c>
      <c r="L209" s="12">
        <v>59.2</v>
      </c>
      <c r="M209" s="13">
        <v>1350</v>
      </c>
      <c r="O209" s="11" t="s">
        <v>9</v>
      </c>
      <c r="P209" s="12" t="s">
        <v>7</v>
      </c>
      <c r="Q209" s="16">
        <v>43458</v>
      </c>
      <c r="R209" s="12">
        <v>0</v>
      </c>
      <c r="S209" s="12">
        <v>0.66</v>
      </c>
      <c r="T209" s="13">
        <v>9023000</v>
      </c>
    </row>
    <row r="210" spans="1:20" x14ac:dyDescent="0.25">
      <c r="A210" s="11" t="s">
        <v>6</v>
      </c>
      <c r="B210" s="12" t="s">
        <v>7</v>
      </c>
      <c r="C210" s="16">
        <v>43465</v>
      </c>
      <c r="D210" s="12">
        <v>0</v>
      </c>
      <c r="E210" s="12">
        <v>190.99</v>
      </c>
      <c r="F210" s="13">
        <v>72832550</v>
      </c>
      <c r="H210" s="11" t="s">
        <v>8</v>
      </c>
      <c r="I210" s="12" t="s">
        <v>7</v>
      </c>
      <c r="J210" s="16">
        <v>43472</v>
      </c>
      <c r="K210" s="12">
        <v>0</v>
      </c>
      <c r="L210" s="12">
        <v>60.8</v>
      </c>
      <c r="M210" s="13">
        <v>550</v>
      </c>
      <c r="O210" s="11" t="s">
        <v>9</v>
      </c>
      <c r="P210" s="12" t="s">
        <v>7</v>
      </c>
      <c r="Q210" s="16">
        <v>43465</v>
      </c>
      <c r="R210" s="12">
        <v>0</v>
      </c>
      <c r="S210" s="12">
        <v>0.66249999999999998</v>
      </c>
      <c r="T210" s="13">
        <v>1690000</v>
      </c>
    </row>
    <row r="211" spans="1:20" x14ac:dyDescent="0.25">
      <c r="A211" s="11" t="s">
        <v>6</v>
      </c>
      <c r="B211" s="12" t="s">
        <v>7</v>
      </c>
      <c r="C211" s="16">
        <v>43472</v>
      </c>
      <c r="D211" s="12">
        <v>0</v>
      </c>
      <c r="E211" s="12">
        <v>196.8</v>
      </c>
      <c r="F211" s="13">
        <v>229754300</v>
      </c>
      <c r="H211" s="11" t="s">
        <v>8</v>
      </c>
      <c r="I211" s="12" t="s">
        <v>7</v>
      </c>
      <c r="J211" s="16">
        <v>43479</v>
      </c>
      <c r="K211" s="12">
        <v>0</v>
      </c>
      <c r="L211" s="12">
        <v>60.4</v>
      </c>
      <c r="M211" s="13">
        <v>4360</v>
      </c>
      <c r="O211" s="11" t="s">
        <v>9</v>
      </c>
      <c r="P211" s="12" t="s">
        <v>7</v>
      </c>
      <c r="Q211" s="16">
        <v>43472</v>
      </c>
      <c r="R211" s="12">
        <v>0</v>
      </c>
      <c r="S211" s="12">
        <v>0.67800000000000005</v>
      </c>
      <c r="T211" s="13">
        <v>10195000</v>
      </c>
    </row>
    <row r="212" spans="1:20" x14ac:dyDescent="0.25">
      <c r="A212" s="11" t="s">
        <v>6</v>
      </c>
      <c r="B212" s="12" t="s">
        <v>7</v>
      </c>
      <c r="C212" s="16">
        <v>43479</v>
      </c>
      <c r="D212" s="12">
        <v>0</v>
      </c>
      <c r="E212" s="12">
        <v>208.44</v>
      </c>
      <c r="F212" s="13">
        <v>294785180</v>
      </c>
      <c r="H212" s="11" t="s">
        <v>8</v>
      </c>
      <c r="I212" s="12" t="s">
        <v>7</v>
      </c>
      <c r="J212" s="16">
        <v>43486</v>
      </c>
      <c r="K212" s="12">
        <v>0</v>
      </c>
      <c r="L212" s="12">
        <v>56</v>
      </c>
      <c r="M212" s="13">
        <v>32400</v>
      </c>
      <c r="O212" s="11" t="s">
        <v>9</v>
      </c>
      <c r="P212" s="12" t="s">
        <v>7</v>
      </c>
      <c r="Q212" s="16">
        <v>43479</v>
      </c>
      <c r="R212" s="12">
        <v>0</v>
      </c>
      <c r="S212" s="12">
        <v>0.70599999999999996</v>
      </c>
      <c r="T212" s="13">
        <v>12259000</v>
      </c>
    </row>
    <row r="213" spans="1:20" x14ac:dyDescent="0.25">
      <c r="A213" s="11" t="s">
        <v>6</v>
      </c>
      <c r="B213" s="12" t="s">
        <v>7</v>
      </c>
      <c r="C213" s="16">
        <v>43486</v>
      </c>
      <c r="D213" s="12">
        <v>0</v>
      </c>
      <c r="E213" s="12">
        <v>212</v>
      </c>
      <c r="F213" s="13">
        <v>324031980</v>
      </c>
      <c r="H213" s="11" t="s">
        <v>8</v>
      </c>
      <c r="I213" s="12" t="s">
        <v>7</v>
      </c>
      <c r="J213" s="16">
        <v>43493</v>
      </c>
      <c r="K213" s="12">
        <v>0</v>
      </c>
      <c r="L213" s="12">
        <v>59</v>
      </c>
      <c r="M213" s="13">
        <v>314190</v>
      </c>
      <c r="O213" s="11" t="s">
        <v>9</v>
      </c>
      <c r="P213" s="12" t="s">
        <v>7</v>
      </c>
      <c r="Q213" s="16">
        <v>43486</v>
      </c>
      <c r="R213" s="12">
        <v>0</v>
      </c>
      <c r="S213" s="12">
        <v>0.71699999999999997</v>
      </c>
      <c r="T213" s="13">
        <v>20966000</v>
      </c>
    </row>
    <row r="214" spans="1:20" x14ac:dyDescent="0.25">
      <c r="A214" s="11" t="s">
        <v>6</v>
      </c>
      <c r="B214" s="12" t="s">
        <v>7</v>
      </c>
      <c r="C214" s="16">
        <v>43493</v>
      </c>
      <c r="D214" s="12">
        <v>0</v>
      </c>
      <c r="E214" s="12">
        <v>216.29</v>
      </c>
      <c r="F214" s="13">
        <v>315677210</v>
      </c>
      <c r="H214" s="11" t="s">
        <v>8</v>
      </c>
      <c r="I214" s="12" t="s">
        <v>7</v>
      </c>
      <c r="J214" s="16">
        <v>43500</v>
      </c>
      <c r="K214" s="12">
        <v>0</v>
      </c>
      <c r="L214" s="12">
        <v>59.8</v>
      </c>
      <c r="M214" s="13">
        <v>7110</v>
      </c>
      <c r="O214" s="11" t="s">
        <v>9</v>
      </c>
      <c r="P214" s="12" t="s">
        <v>7</v>
      </c>
      <c r="Q214" s="16">
        <v>43493</v>
      </c>
      <c r="R214" s="12">
        <v>0</v>
      </c>
      <c r="S214" s="12">
        <v>0.69950000000000001</v>
      </c>
      <c r="T214" s="13">
        <v>15239000</v>
      </c>
    </row>
    <row r="215" spans="1:20" x14ac:dyDescent="0.25">
      <c r="A215" s="11" t="s">
        <v>6</v>
      </c>
      <c r="B215" s="12" t="s">
        <v>7</v>
      </c>
      <c r="C215" s="16">
        <v>43500</v>
      </c>
      <c r="D215" s="12">
        <v>0</v>
      </c>
      <c r="E215" s="12">
        <v>210.43</v>
      </c>
      <c r="F215" s="13">
        <v>254819520</v>
      </c>
      <c r="H215" s="11" t="s">
        <v>8</v>
      </c>
      <c r="I215" s="12" t="s">
        <v>7</v>
      </c>
      <c r="J215" s="16">
        <v>43507</v>
      </c>
      <c r="K215" s="12">
        <v>0</v>
      </c>
      <c r="L215" s="12">
        <v>59.8</v>
      </c>
      <c r="M215" s="13">
        <v>32850</v>
      </c>
      <c r="O215" s="11" t="s">
        <v>9</v>
      </c>
      <c r="P215" s="12" t="s">
        <v>7</v>
      </c>
      <c r="Q215" s="16">
        <v>43500</v>
      </c>
      <c r="R215" s="12">
        <v>0</v>
      </c>
      <c r="S215" s="12">
        <v>0.69899999999999995</v>
      </c>
      <c r="T215" s="13">
        <v>9508000</v>
      </c>
    </row>
    <row r="216" spans="1:20" x14ac:dyDescent="0.25">
      <c r="A216" s="11" t="s">
        <v>6</v>
      </c>
      <c r="B216" s="12" t="s">
        <v>7</v>
      </c>
      <c r="C216" s="16">
        <v>43507</v>
      </c>
      <c r="D216" s="12">
        <v>0</v>
      </c>
      <c r="E216" s="12">
        <v>208</v>
      </c>
      <c r="F216" s="13">
        <v>443654570</v>
      </c>
      <c r="H216" s="11" t="s">
        <v>8</v>
      </c>
      <c r="I216" s="12" t="s">
        <v>7</v>
      </c>
      <c r="J216" s="16">
        <v>43514</v>
      </c>
      <c r="K216" s="12">
        <v>0</v>
      </c>
      <c r="L216" s="12">
        <v>59.8</v>
      </c>
      <c r="M216" s="13">
        <v>1540</v>
      </c>
      <c r="O216" s="11" t="s">
        <v>9</v>
      </c>
      <c r="P216" s="12" t="s">
        <v>7</v>
      </c>
      <c r="Q216" s="16">
        <v>43507</v>
      </c>
      <c r="R216" s="12">
        <v>0</v>
      </c>
      <c r="S216" s="12">
        <v>0.70199999999999996</v>
      </c>
      <c r="T216" s="13">
        <v>9151000</v>
      </c>
    </row>
    <row r="217" spans="1:20" x14ac:dyDescent="0.25">
      <c r="A217" s="11" t="s">
        <v>6</v>
      </c>
      <c r="B217" s="12" t="s">
        <v>7</v>
      </c>
      <c r="C217" s="16">
        <v>43514</v>
      </c>
      <c r="D217" s="12">
        <v>0</v>
      </c>
      <c r="E217" s="12">
        <v>205.25</v>
      </c>
      <c r="F217" s="13">
        <v>324104170</v>
      </c>
      <c r="H217" s="11" t="s">
        <v>8</v>
      </c>
      <c r="I217" s="12" t="s">
        <v>7</v>
      </c>
      <c r="J217" s="16">
        <v>43521</v>
      </c>
      <c r="K217" s="12">
        <v>0</v>
      </c>
      <c r="L217" s="12">
        <v>56</v>
      </c>
      <c r="M217" s="13">
        <v>7170</v>
      </c>
      <c r="O217" s="11" t="s">
        <v>9</v>
      </c>
      <c r="P217" s="12" t="s">
        <v>7</v>
      </c>
      <c r="Q217" s="16">
        <v>43514</v>
      </c>
      <c r="R217" s="12">
        <v>0</v>
      </c>
      <c r="S217" s="12">
        <v>0.7</v>
      </c>
      <c r="T217" s="13">
        <v>18951000</v>
      </c>
    </row>
    <row r="218" spans="1:20" x14ac:dyDescent="0.25">
      <c r="A218" s="11" t="s">
        <v>6</v>
      </c>
      <c r="B218" s="12" t="s">
        <v>7</v>
      </c>
      <c r="C218" s="16">
        <v>43521</v>
      </c>
      <c r="D218" s="12">
        <v>0</v>
      </c>
      <c r="E218" s="12">
        <v>206.54</v>
      </c>
      <c r="F218" s="13">
        <v>284351400</v>
      </c>
      <c r="H218" s="11" t="s">
        <v>8</v>
      </c>
      <c r="I218" s="12" t="s">
        <v>7</v>
      </c>
      <c r="J218" s="16">
        <v>43528</v>
      </c>
      <c r="K218" s="12">
        <v>0</v>
      </c>
      <c r="L218" s="12">
        <v>55.6</v>
      </c>
      <c r="M218" s="13">
        <v>1950</v>
      </c>
      <c r="O218" s="11" t="s">
        <v>9</v>
      </c>
      <c r="P218" s="12" t="s">
        <v>7</v>
      </c>
      <c r="Q218" s="16">
        <v>43521</v>
      </c>
      <c r="R218" s="12">
        <v>0</v>
      </c>
      <c r="S218" s="12">
        <v>0.68700000000000006</v>
      </c>
      <c r="T218" s="13">
        <v>19332000</v>
      </c>
    </row>
    <row r="219" spans="1:20" x14ac:dyDescent="0.25">
      <c r="A219" s="11" t="s">
        <v>6</v>
      </c>
      <c r="B219" s="12" t="s">
        <v>7</v>
      </c>
      <c r="C219" s="16">
        <v>43528</v>
      </c>
      <c r="D219" s="12">
        <v>0</v>
      </c>
      <c r="E219" s="12">
        <v>203.95</v>
      </c>
      <c r="F219" s="13">
        <v>177103990</v>
      </c>
      <c r="H219" s="11" t="s">
        <v>8</v>
      </c>
      <c r="I219" s="12" t="s">
        <v>7</v>
      </c>
      <c r="J219" s="16">
        <v>43535</v>
      </c>
      <c r="K219" s="12">
        <v>0</v>
      </c>
      <c r="L219" s="12">
        <v>57</v>
      </c>
      <c r="M219" s="13">
        <v>2600</v>
      </c>
      <c r="O219" s="11" t="s">
        <v>9</v>
      </c>
      <c r="P219" s="12" t="s">
        <v>7</v>
      </c>
      <c r="Q219" s="16">
        <v>43528</v>
      </c>
      <c r="R219" s="12">
        <v>0</v>
      </c>
      <c r="S219" s="12">
        <v>0.67800000000000005</v>
      </c>
      <c r="T219" s="13">
        <v>11754000</v>
      </c>
    </row>
    <row r="220" spans="1:20" x14ac:dyDescent="0.25">
      <c r="A220" s="11" t="s">
        <v>6</v>
      </c>
      <c r="B220" s="12" t="s">
        <v>7</v>
      </c>
      <c r="C220" s="16">
        <v>43535</v>
      </c>
      <c r="D220" s="12">
        <v>0</v>
      </c>
      <c r="E220" s="12">
        <v>203.55</v>
      </c>
      <c r="F220" s="13">
        <v>193146730</v>
      </c>
      <c r="H220" s="11" t="s">
        <v>8</v>
      </c>
      <c r="I220" s="12" t="s">
        <v>7</v>
      </c>
      <c r="J220" s="16">
        <v>43542</v>
      </c>
      <c r="K220" s="12">
        <v>0</v>
      </c>
      <c r="L220" s="12">
        <v>57.6</v>
      </c>
      <c r="M220" s="13">
        <v>3030</v>
      </c>
      <c r="O220" s="11" t="s">
        <v>9</v>
      </c>
      <c r="P220" s="12" t="s">
        <v>7</v>
      </c>
      <c r="Q220" s="16">
        <v>43535</v>
      </c>
      <c r="R220" s="12">
        <v>0</v>
      </c>
      <c r="S220" s="12">
        <v>0.67849999999999999</v>
      </c>
      <c r="T220" s="13">
        <v>16681000</v>
      </c>
    </row>
    <row r="221" spans="1:20" x14ac:dyDescent="0.25">
      <c r="A221" s="11" t="s">
        <v>6</v>
      </c>
      <c r="B221" s="12" t="s">
        <v>7</v>
      </c>
      <c r="C221" s="16">
        <v>43542</v>
      </c>
      <c r="D221" s="12">
        <v>0</v>
      </c>
      <c r="E221" s="12">
        <v>207.7</v>
      </c>
      <c r="F221" s="13">
        <v>260640190</v>
      </c>
      <c r="H221" s="11" t="s">
        <v>8</v>
      </c>
      <c r="I221" s="12" t="s">
        <v>7</v>
      </c>
      <c r="J221" s="16">
        <v>43549</v>
      </c>
      <c r="K221" s="12">
        <v>0</v>
      </c>
      <c r="L221" s="12">
        <v>57.6</v>
      </c>
      <c r="M221" s="13">
        <v>990</v>
      </c>
      <c r="O221" s="11" t="s">
        <v>9</v>
      </c>
      <c r="P221" s="12" t="s">
        <v>7</v>
      </c>
      <c r="Q221" s="16">
        <v>43542</v>
      </c>
      <c r="R221" s="12">
        <v>0</v>
      </c>
      <c r="S221" s="12">
        <v>0.6835</v>
      </c>
      <c r="T221" s="13">
        <v>27349000</v>
      </c>
    </row>
    <row r="222" spans="1:20" x14ac:dyDescent="0.25">
      <c r="A222" s="11" t="s">
        <v>6</v>
      </c>
      <c r="B222" s="12" t="s">
        <v>7</v>
      </c>
      <c r="C222" s="16">
        <v>43549</v>
      </c>
      <c r="D222" s="12">
        <v>0</v>
      </c>
      <c r="E222" s="12">
        <v>214.42</v>
      </c>
      <c r="F222" s="13">
        <v>394953330</v>
      </c>
      <c r="H222" s="11" t="s">
        <v>8</v>
      </c>
      <c r="I222" s="12" t="s">
        <v>7</v>
      </c>
      <c r="J222" s="16">
        <v>43556</v>
      </c>
      <c r="K222" s="12">
        <v>0</v>
      </c>
      <c r="L222" s="12">
        <v>57.4</v>
      </c>
      <c r="M222" s="13">
        <v>770</v>
      </c>
      <c r="O222" s="11" t="s">
        <v>9</v>
      </c>
      <c r="P222" s="12" t="s">
        <v>7</v>
      </c>
      <c r="Q222" s="16">
        <v>43549</v>
      </c>
      <c r="R222" s="12">
        <v>0</v>
      </c>
      <c r="S222" s="12">
        <v>0.6835</v>
      </c>
      <c r="T222" s="13">
        <v>11546000</v>
      </c>
    </row>
    <row r="223" spans="1:20" x14ac:dyDescent="0.25">
      <c r="A223" s="11" t="s">
        <v>6</v>
      </c>
      <c r="B223" s="12" t="s">
        <v>7</v>
      </c>
      <c r="C223" s="16">
        <v>43556</v>
      </c>
      <c r="D223" s="12">
        <v>0</v>
      </c>
      <c r="E223" s="12">
        <v>227.5</v>
      </c>
      <c r="F223" s="13">
        <v>323788770</v>
      </c>
      <c r="H223" s="11" t="s">
        <v>8</v>
      </c>
      <c r="I223" s="12" t="s">
        <v>7</v>
      </c>
      <c r="J223" s="16">
        <v>43563</v>
      </c>
      <c r="K223" s="12">
        <v>0</v>
      </c>
      <c r="L223" s="12">
        <v>57.8</v>
      </c>
      <c r="M223" s="13">
        <v>3090</v>
      </c>
      <c r="O223" s="11" t="s">
        <v>9</v>
      </c>
      <c r="P223" s="12" t="s">
        <v>7</v>
      </c>
      <c r="Q223" s="16">
        <v>43556</v>
      </c>
      <c r="R223" s="12">
        <v>0</v>
      </c>
      <c r="S223" s="12">
        <v>0.6925</v>
      </c>
      <c r="T223" s="13">
        <v>13272000</v>
      </c>
    </row>
    <row r="224" spans="1:20" x14ac:dyDescent="0.25">
      <c r="A224" s="11" t="s">
        <v>6</v>
      </c>
      <c r="B224" s="12" t="s">
        <v>7</v>
      </c>
      <c r="C224" s="16">
        <v>43563</v>
      </c>
      <c r="D224" s="12">
        <v>0</v>
      </c>
      <c r="E224" s="12">
        <v>239.5</v>
      </c>
      <c r="F224" s="13">
        <v>519300670</v>
      </c>
      <c r="H224" s="11" t="s">
        <v>8</v>
      </c>
      <c r="I224" s="12" t="s">
        <v>7</v>
      </c>
      <c r="J224" s="16">
        <v>43570</v>
      </c>
      <c r="K224" s="12">
        <v>0</v>
      </c>
      <c r="L224" s="12">
        <v>56.8</v>
      </c>
      <c r="M224" s="13">
        <v>19890</v>
      </c>
      <c r="O224" s="11" t="s">
        <v>9</v>
      </c>
      <c r="P224" s="12" t="s">
        <v>7</v>
      </c>
      <c r="Q224" s="16">
        <v>43563</v>
      </c>
      <c r="R224" s="12">
        <v>0</v>
      </c>
      <c r="S224" s="12">
        <v>0.69799999999999995</v>
      </c>
      <c r="T224" s="13">
        <v>6744000</v>
      </c>
    </row>
    <row r="225" spans="1:20" x14ac:dyDescent="0.25">
      <c r="A225" s="11" t="s">
        <v>6</v>
      </c>
      <c r="B225" s="12" t="s">
        <v>7</v>
      </c>
      <c r="C225" s="16">
        <v>43570</v>
      </c>
      <c r="D225" s="12">
        <v>0</v>
      </c>
      <c r="E225" s="12">
        <v>232.6</v>
      </c>
      <c r="F225" s="13">
        <v>272588190</v>
      </c>
      <c r="H225" s="11" t="s">
        <v>8</v>
      </c>
      <c r="I225" s="12" t="s">
        <v>7</v>
      </c>
      <c r="J225" s="16">
        <v>43577</v>
      </c>
      <c r="K225" s="12">
        <v>0</v>
      </c>
      <c r="L225" s="12">
        <v>56</v>
      </c>
      <c r="M225" s="13">
        <v>1460</v>
      </c>
      <c r="O225" s="11" t="s">
        <v>9</v>
      </c>
      <c r="P225" s="12" t="s">
        <v>7</v>
      </c>
      <c r="Q225" s="16">
        <v>43570</v>
      </c>
      <c r="R225" s="12">
        <v>0</v>
      </c>
      <c r="S225" s="12">
        <v>0.6895</v>
      </c>
      <c r="T225" s="13">
        <v>7434000</v>
      </c>
    </row>
    <row r="226" spans="1:20" x14ac:dyDescent="0.25">
      <c r="A226" s="11" t="s">
        <v>6</v>
      </c>
      <c r="B226" s="12" t="s">
        <v>7</v>
      </c>
      <c r="C226" s="16">
        <v>43577</v>
      </c>
      <c r="D226" s="12">
        <v>0</v>
      </c>
      <c r="E226" s="12">
        <v>223.18</v>
      </c>
      <c r="F226" s="13">
        <v>339713050</v>
      </c>
      <c r="H226" s="11" t="s">
        <v>8</v>
      </c>
      <c r="I226" s="12" t="s">
        <v>7</v>
      </c>
      <c r="J226" s="16">
        <v>43584</v>
      </c>
      <c r="K226" s="12">
        <v>0</v>
      </c>
      <c r="L226" s="12">
        <v>56</v>
      </c>
      <c r="M226" s="13">
        <v>1510</v>
      </c>
      <c r="O226" s="11" t="s">
        <v>9</v>
      </c>
      <c r="P226" s="12" t="s">
        <v>7</v>
      </c>
      <c r="Q226" s="16">
        <v>43577</v>
      </c>
      <c r="R226" s="12">
        <v>0</v>
      </c>
      <c r="S226" s="12">
        <v>0.69099999999999995</v>
      </c>
      <c r="T226" s="13">
        <v>16158000</v>
      </c>
    </row>
    <row r="227" spans="1:20" x14ac:dyDescent="0.25">
      <c r="A227" s="11" t="s">
        <v>6</v>
      </c>
      <c r="B227" s="12" t="s">
        <v>7</v>
      </c>
      <c r="C227" s="16">
        <v>43584</v>
      </c>
      <c r="D227" s="12">
        <v>0</v>
      </c>
      <c r="E227" s="12">
        <v>232.52</v>
      </c>
      <c r="F227" s="13">
        <v>196467050</v>
      </c>
      <c r="H227" s="11" t="s">
        <v>8</v>
      </c>
      <c r="I227" s="12" t="s">
        <v>7</v>
      </c>
      <c r="J227" s="16">
        <v>43591</v>
      </c>
      <c r="K227" s="12">
        <v>0</v>
      </c>
      <c r="L227" s="12">
        <v>55.6</v>
      </c>
      <c r="M227" s="13">
        <v>690</v>
      </c>
      <c r="O227" s="11" t="s">
        <v>9</v>
      </c>
      <c r="P227" s="12" t="s">
        <v>7</v>
      </c>
      <c r="Q227" s="16">
        <v>43584</v>
      </c>
      <c r="R227" s="12">
        <v>0</v>
      </c>
      <c r="S227" s="12">
        <v>0.70250000000000001</v>
      </c>
      <c r="T227" s="13">
        <v>5482000</v>
      </c>
    </row>
    <row r="228" spans="1:20" x14ac:dyDescent="0.25">
      <c r="A228" s="11" t="s">
        <v>6</v>
      </c>
      <c r="B228" s="12" t="s">
        <v>7</v>
      </c>
      <c r="C228" s="16">
        <v>43591</v>
      </c>
      <c r="D228" s="12">
        <v>0</v>
      </c>
      <c r="E228" s="12">
        <v>227</v>
      </c>
      <c r="F228" s="13">
        <v>181713000</v>
      </c>
      <c r="H228" s="11" t="s">
        <v>8</v>
      </c>
      <c r="I228" s="12" t="s">
        <v>7</v>
      </c>
      <c r="J228" s="16">
        <v>43598</v>
      </c>
      <c r="K228" s="12">
        <v>0</v>
      </c>
      <c r="L228" s="12">
        <v>55</v>
      </c>
      <c r="M228" s="13">
        <v>1220</v>
      </c>
      <c r="O228" s="11" t="s">
        <v>9</v>
      </c>
      <c r="P228" s="12" t="s">
        <v>7</v>
      </c>
      <c r="Q228" s="16">
        <v>43591</v>
      </c>
      <c r="R228" s="12">
        <v>0</v>
      </c>
      <c r="S228" s="12">
        <v>0.70750000000000002</v>
      </c>
      <c r="T228" s="13">
        <v>8008000</v>
      </c>
    </row>
    <row r="229" spans="1:20" x14ac:dyDescent="0.25">
      <c r="A229" s="11" t="s">
        <v>6</v>
      </c>
      <c r="B229" s="12" t="s">
        <v>7</v>
      </c>
      <c r="C229" s="16">
        <v>43598</v>
      </c>
      <c r="D229" s="12">
        <v>0</v>
      </c>
      <c r="E229" s="12">
        <v>226.94</v>
      </c>
      <c r="F229" s="13">
        <v>253468100</v>
      </c>
      <c r="H229" s="11" t="s">
        <v>8</v>
      </c>
      <c r="I229" s="12" t="s">
        <v>7</v>
      </c>
      <c r="J229" s="16">
        <v>43605</v>
      </c>
      <c r="K229" s="12">
        <v>0</v>
      </c>
      <c r="L229" s="12">
        <v>56</v>
      </c>
      <c r="M229" s="13">
        <v>570</v>
      </c>
      <c r="O229" s="11" t="s">
        <v>9</v>
      </c>
      <c r="P229" s="12" t="s">
        <v>7</v>
      </c>
      <c r="Q229" s="16">
        <v>43598</v>
      </c>
      <c r="R229" s="12">
        <v>0</v>
      </c>
      <c r="S229" s="12">
        <v>0.70899999999999996</v>
      </c>
      <c r="T229" s="13">
        <v>18921000</v>
      </c>
    </row>
    <row r="230" spans="1:20" x14ac:dyDescent="0.25">
      <c r="A230" s="11" t="s">
        <v>6</v>
      </c>
      <c r="B230" s="12" t="s">
        <v>7</v>
      </c>
      <c r="C230" s="16">
        <v>43605</v>
      </c>
      <c r="D230" s="12">
        <v>0</v>
      </c>
      <c r="E230" s="12">
        <v>234.45</v>
      </c>
      <c r="F230" s="13">
        <v>266139430</v>
      </c>
      <c r="H230" s="11" t="s">
        <v>8</v>
      </c>
      <c r="I230" s="12" t="s">
        <v>7</v>
      </c>
      <c r="J230" s="16">
        <v>43612</v>
      </c>
      <c r="K230" s="12">
        <v>0</v>
      </c>
      <c r="L230" s="12">
        <v>56.2</v>
      </c>
      <c r="M230" s="13">
        <v>950</v>
      </c>
      <c r="O230" s="11" t="s">
        <v>9</v>
      </c>
      <c r="P230" s="12" t="s">
        <v>7</v>
      </c>
      <c r="Q230" s="16">
        <v>43605</v>
      </c>
      <c r="R230" s="12">
        <v>0</v>
      </c>
      <c r="S230" s="12">
        <v>0.71099999999999997</v>
      </c>
      <c r="T230" s="13">
        <v>9956000</v>
      </c>
    </row>
    <row r="231" spans="1:20" x14ac:dyDescent="0.25">
      <c r="A231" s="11" t="s">
        <v>6</v>
      </c>
      <c r="B231" s="12" t="s">
        <v>7</v>
      </c>
      <c r="C231" s="16">
        <v>43612</v>
      </c>
      <c r="D231" s="12">
        <v>0</v>
      </c>
      <c r="E231" s="12">
        <v>233.24</v>
      </c>
      <c r="F231" s="13">
        <v>243682380</v>
      </c>
      <c r="H231" s="11" t="s">
        <v>8</v>
      </c>
      <c r="I231" s="12" t="s">
        <v>7</v>
      </c>
      <c r="J231" s="16">
        <v>43619</v>
      </c>
      <c r="K231" s="12">
        <v>0</v>
      </c>
      <c r="L231" s="12">
        <v>56</v>
      </c>
      <c r="M231" s="13">
        <v>1410</v>
      </c>
      <c r="O231" s="11" t="s">
        <v>9</v>
      </c>
      <c r="P231" s="12" t="s">
        <v>7</v>
      </c>
      <c r="Q231" s="16">
        <v>43612</v>
      </c>
      <c r="R231" s="12">
        <v>0</v>
      </c>
      <c r="S231" s="12">
        <v>0.72950000000000004</v>
      </c>
      <c r="T231" s="13">
        <v>13989000</v>
      </c>
    </row>
    <row r="232" spans="1:20" x14ac:dyDescent="0.25">
      <c r="A232" s="11" t="s">
        <v>6</v>
      </c>
      <c r="B232" s="12" t="s">
        <v>7</v>
      </c>
      <c r="C232" s="16">
        <v>43619</v>
      </c>
      <c r="D232" s="12">
        <v>0</v>
      </c>
      <c r="E232" s="12">
        <v>248.28</v>
      </c>
      <c r="F232" s="13">
        <v>337168150</v>
      </c>
      <c r="H232" s="11" t="s">
        <v>8</v>
      </c>
      <c r="I232" s="12" t="s">
        <v>7</v>
      </c>
      <c r="J232" s="16">
        <v>43626</v>
      </c>
      <c r="K232" s="12">
        <v>0</v>
      </c>
      <c r="L232" s="12">
        <v>57.4</v>
      </c>
      <c r="M232" s="13">
        <v>900</v>
      </c>
      <c r="O232" s="11" t="s">
        <v>9</v>
      </c>
      <c r="P232" s="12" t="s">
        <v>7</v>
      </c>
      <c r="Q232" s="16">
        <v>43619</v>
      </c>
      <c r="R232" s="12">
        <v>0</v>
      </c>
      <c r="S232" s="12">
        <v>0.72850000000000004</v>
      </c>
      <c r="T232" s="13">
        <v>22281000</v>
      </c>
    </row>
    <row r="233" spans="1:20" x14ac:dyDescent="0.25">
      <c r="A233" s="11" t="s">
        <v>6</v>
      </c>
      <c r="B233" s="12" t="s">
        <v>7</v>
      </c>
      <c r="C233" s="16">
        <v>43626</v>
      </c>
      <c r="D233" s="12">
        <v>0</v>
      </c>
      <c r="E233" s="12">
        <v>238.8</v>
      </c>
      <c r="F233" s="13">
        <v>256303920</v>
      </c>
      <c r="H233" s="11" t="s">
        <v>8</v>
      </c>
      <c r="I233" s="12" t="s">
        <v>7</v>
      </c>
      <c r="J233" s="16">
        <v>43633</v>
      </c>
      <c r="K233" s="12">
        <v>0</v>
      </c>
      <c r="L233" s="12">
        <v>57.4</v>
      </c>
      <c r="M233" s="13">
        <v>1800</v>
      </c>
      <c r="O233" s="11" t="s">
        <v>9</v>
      </c>
      <c r="P233" s="12" t="s">
        <v>7</v>
      </c>
      <c r="Q233" s="16">
        <v>43626</v>
      </c>
      <c r="R233" s="12">
        <v>0</v>
      </c>
      <c r="S233" s="12">
        <v>0.78</v>
      </c>
      <c r="T233" s="13">
        <v>32917000</v>
      </c>
    </row>
    <row r="234" spans="1:20" x14ac:dyDescent="0.25">
      <c r="A234" s="11" t="s">
        <v>6</v>
      </c>
      <c r="B234" s="12" t="s">
        <v>7</v>
      </c>
      <c r="C234" s="16">
        <v>43633</v>
      </c>
      <c r="D234" s="12">
        <v>0</v>
      </c>
      <c r="E234" s="12">
        <v>238.02</v>
      </c>
      <c r="F234" s="13">
        <v>241969560</v>
      </c>
      <c r="H234" s="11" t="s">
        <v>8</v>
      </c>
      <c r="I234" s="12" t="s">
        <v>7</v>
      </c>
      <c r="J234" s="16">
        <v>43640</v>
      </c>
      <c r="K234" s="12">
        <v>0</v>
      </c>
      <c r="L234" s="12">
        <v>57.4</v>
      </c>
      <c r="M234" s="13">
        <v>1850</v>
      </c>
      <c r="O234" s="11" t="s">
        <v>9</v>
      </c>
      <c r="P234" s="12" t="s">
        <v>7</v>
      </c>
      <c r="Q234" s="16">
        <v>43633</v>
      </c>
      <c r="R234" s="12">
        <v>0</v>
      </c>
      <c r="S234" s="12">
        <v>0.79049999999999998</v>
      </c>
      <c r="T234" s="13">
        <v>81949000</v>
      </c>
    </row>
    <row r="235" spans="1:20" x14ac:dyDescent="0.25">
      <c r="A235" s="11" t="s">
        <v>6</v>
      </c>
      <c r="B235" s="12" t="s">
        <v>7</v>
      </c>
      <c r="C235" s="16">
        <v>43640</v>
      </c>
      <c r="D235" s="12">
        <v>0</v>
      </c>
      <c r="E235" s="12">
        <v>238.55</v>
      </c>
      <c r="F235" s="13">
        <v>187563350</v>
      </c>
      <c r="H235" s="11" t="s">
        <v>8</v>
      </c>
      <c r="I235" s="12" t="s">
        <v>7</v>
      </c>
      <c r="J235" s="16">
        <v>43647</v>
      </c>
      <c r="K235" s="12">
        <v>0</v>
      </c>
      <c r="L235" s="12">
        <v>59.4</v>
      </c>
      <c r="M235" s="13">
        <v>7590</v>
      </c>
      <c r="O235" s="11" t="s">
        <v>9</v>
      </c>
      <c r="P235" s="12" t="s">
        <v>7</v>
      </c>
      <c r="Q235" s="16">
        <v>43640</v>
      </c>
      <c r="R235" s="12">
        <v>0</v>
      </c>
      <c r="S235" s="12">
        <v>0.72199999999999998</v>
      </c>
      <c r="T235" s="13">
        <v>47435000</v>
      </c>
    </row>
    <row r="236" spans="1:20" x14ac:dyDescent="0.25">
      <c r="A236" s="11" t="s">
        <v>6</v>
      </c>
      <c r="B236" s="12" t="s">
        <v>7</v>
      </c>
      <c r="C236" s="16">
        <v>43647</v>
      </c>
      <c r="D236" s="12">
        <v>0</v>
      </c>
      <c r="E236" s="12">
        <v>242.83</v>
      </c>
      <c r="F236" s="13">
        <v>165261130</v>
      </c>
      <c r="H236" s="11" t="s">
        <v>8</v>
      </c>
      <c r="I236" s="12" t="s">
        <v>7</v>
      </c>
      <c r="J236" s="16">
        <v>43654</v>
      </c>
      <c r="K236" s="12">
        <v>0</v>
      </c>
      <c r="L236" s="12">
        <v>60</v>
      </c>
      <c r="M236" s="13">
        <v>1680</v>
      </c>
      <c r="O236" s="11" t="s">
        <v>9</v>
      </c>
      <c r="P236" s="12" t="s">
        <v>7</v>
      </c>
      <c r="Q236" s="16">
        <v>43647</v>
      </c>
      <c r="R236" s="12">
        <v>0</v>
      </c>
      <c r="S236" s="12">
        <v>0.73599999999999999</v>
      </c>
      <c r="T236" s="13">
        <v>16778000</v>
      </c>
    </row>
    <row r="237" spans="1:20" x14ac:dyDescent="0.25">
      <c r="A237" s="11" t="s">
        <v>6</v>
      </c>
      <c r="B237" s="12" t="s">
        <v>7</v>
      </c>
      <c r="C237" s="16">
        <v>43654</v>
      </c>
      <c r="D237" s="12">
        <v>0</v>
      </c>
      <c r="E237" s="12">
        <v>237.02</v>
      </c>
      <c r="F237" s="13">
        <v>177457950</v>
      </c>
      <c r="H237" s="11" t="s">
        <v>8</v>
      </c>
      <c r="I237" s="12" t="s">
        <v>7</v>
      </c>
      <c r="J237" s="16">
        <v>43661</v>
      </c>
      <c r="K237" s="12">
        <v>0</v>
      </c>
      <c r="L237" s="12">
        <v>61.8</v>
      </c>
      <c r="M237" s="13">
        <v>10980</v>
      </c>
      <c r="O237" s="11" t="s">
        <v>9</v>
      </c>
      <c r="P237" s="12" t="s">
        <v>7</v>
      </c>
      <c r="Q237" s="16">
        <v>43654</v>
      </c>
      <c r="R237" s="12">
        <v>0</v>
      </c>
      <c r="S237" s="12">
        <v>0.72750000000000004</v>
      </c>
      <c r="T237" s="13">
        <v>32461000</v>
      </c>
    </row>
    <row r="238" spans="1:20" x14ac:dyDescent="0.25">
      <c r="A238" s="11" t="s">
        <v>6</v>
      </c>
      <c r="B238" s="12" t="s">
        <v>7</v>
      </c>
      <c r="C238" s="16">
        <v>43661</v>
      </c>
      <c r="D238" s="12">
        <v>0</v>
      </c>
      <c r="E238" s="12">
        <v>232.85</v>
      </c>
      <c r="F238" s="13">
        <v>172586260</v>
      </c>
      <c r="H238" s="11" t="s">
        <v>8</v>
      </c>
      <c r="I238" s="12" t="s">
        <v>7</v>
      </c>
      <c r="J238" s="16">
        <v>43668</v>
      </c>
      <c r="K238" s="12">
        <v>0</v>
      </c>
      <c r="L238" s="12">
        <v>59.4</v>
      </c>
      <c r="M238" s="13">
        <v>5220</v>
      </c>
      <c r="O238" s="11" t="s">
        <v>9</v>
      </c>
      <c r="P238" s="12" t="s">
        <v>7</v>
      </c>
      <c r="Q238" s="16">
        <v>43661</v>
      </c>
      <c r="R238" s="12">
        <v>0</v>
      </c>
      <c r="S238" s="12">
        <v>0.72299999999999998</v>
      </c>
      <c r="T238" s="13">
        <v>9752000</v>
      </c>
    </row>
    <row r="239" spans="1:20" x14ac:dyDescent="0.25">
      <c r="A239" s="11" t="s">
        <v>6</v>
      </c>
      <c r="B239" s="12" t="s">
        <v>7</v>
      </c>
      <c r="C239" s="16">
        <v>43668</v>
      </c>
      <c r="D239" s="12">
        <v>0</v>
      </c>
      <c r="E239" s="12">
        <v>230.55</v>
      </c>
      <c r="F239" s="13">
        <v>160675280</v>
      </c>
      <c r="H239" s="11" t="s">
        <v>8</v>
      </c>
      <c r="I239" s="12" t="s">
        <v>7</v>
      </c>
      <c r="J239" s="16">
        <v>43675</v>
      </c>
      <c r="K239" s="12">
        <v>0</v>
      </c>
      <c r="L239" s="12">
        <v>59</v>
      </c>
      <c r="M239" s="13">
        <v>1410</v>
      </c>
      <c r="O239" s="11" t="s">
        <v>9</v>
      </c>
      <c r="P239" s="12" t="s">
        <v>7</v>
      </c>
      <c r="Q239" s="16">
        <v>43668</v>
      </c>
      <c r="R239" s="12">
        <v>0</v>
      </c>
      <c r="S239" s="12">
        <v>0.73599999999999999</v>
      </c>
      <c r="T239" s="13">
        <v>9197000</v>
      </c>
    </row>
    <row r="240" spans="1:20" x14ac:dyDescent="0.25">
      <c r="A240" s="11" t="s">
        <v>6</v>
      </c>
      <c r="B240" s="12" t="s">
        <v>7</v>
      </c>
      <c r="C240" s="16">
        <v>43675</v>
      </c>
      <c r="D240" s="12">
        <v>0</v>
      </c>
      <c r="E240" s="12">
        <v>220.81</v>
      </c>
      <c r="F240" s="13">
        <v>254907910</v>
      </c>
      <c r="H240" s="11" t="s">
        <v>8</v>
      </c>
      <c r="I240" s="12" t="s">
        <v>7</v>
      </c>
      <c r="J240" s="16">
        <v>43682</v>
      </c>
      <c r="K240" s="12">
        <v>0</v>
      </c>
      <c r="L240" s="12">
        <v>59.8</v>
      </c>
      <c r="M240" s="13">
        <v>6440</v>
      </c>
      <c r="O240" s="11" t="s">
        <v>9</v>
      </c>
      <c r="P240" s="12" t="s">
        <v>7</v>
      </c>
      <c r="Q240" s="16">
        <v>43675</v>
      </c>
      <c r="R240" s="12">
        <v>0</v>
      </c>
      <c r="S240" s="12">
        <v>0.75</v>
      </c>
      <c r="T240" s="13">
        <v>34782000</v>
      </c>
    </row>
    <row r="241" spans="1:20" x14ac:dyDescent="0.25">
      <c r="A241" s="11" t="s">
        <v>6</v>
      </c>
      <c r="B241" s="12" t="s">
        <v>7</v>
      </c>
      <c r="C241" s="16">
        <v>43682</v>
      </c>
      <c r="D241" s="12">
        <v>0</v>
      </c>
      <c r="E241" s="12">
        <v>220.67</v>
      </c>
      <c r="F241" s="13">
        <v>210418190</v>
      </c>
      <c r="H241" s="11" t="s">
        <v>8</v>
      </c>
      <c r="I241" s="12" t="s">
        <v>7</v>
      </c>
      <c r="J241" s="16">
        <v>43689</v>
      </c>
      <c r="K241" s="12">
        <v>0</v>
      </c>
      <c r="L241" s="12">
        <v>58.8</v>
      </c>
      <c r="M241" s="13">
        <v>5900</v>
      </c>
      <c r="O241" s="11" t="s">
        <v>9</v>
      </c>
      <c r="P241" s="12" t="s">
        <v>7</v>
      </c>
      <c r="Q241" s="16">
        <v>43682</v>
      </c>
      <c r="R241" s="12">
        <v>0</v>
      </c>
      <c r="S241" s="12">
        <v>0.749</v>
      </c>
      <c r="T241" s="13">
        <v>42888000</v>
      </c>
    </row>
    <row r="242" spans="1:20" x14ac:dyDescent="0.25">
      <c r="A242" s="11" t="s">
        <v>6</v>
      </c>
      <c r="B242" s="12" t="s">
        <v>7</v>
      </c>
      <c r="C242" s="16">
        <v>43689</v>
      </c>
      <c r="D242" s="12">
        <v>0</v>
      </c>
      <c r="E242" s="12">
        <v>215.05</v>
      </c>
      <c r="F242" s="13">
        <v>234320330</v>
      </c>
      <c r="H242" s="11" t="s">
        <v>8</v>
      </c>
      <c r="I242" s="12" t="s">
        <v>7</v>
      </c>
      <c r="J242" s="16">
        <v>43696</v>
      </c>
      <c r="K242" s="12">
        <v>0</v>
      </c>
      <c r="L242" s="12">
        <v>58.6</v>
      </c>
      <c r="M242" s="13">
        <v>1090</v>
      </c>
      <c r="O242" s="11" t="s">
        <v>9</v>
      </c>
      <c r="P242" s="12" t="s">
        <v>7</v>
      </c>
      <c r="Q242" s="16">
        <v>43689</v>
      </c>
      <c r="R242" s="12">
        <v>0</v>
      </c>
      <c r="S242" s="12">
        <v>0.72499999999999998</v>
      </c>
      <c r="T242" s="13">
        <v>26933000</v>
      </c>
    </row>
    <row r="243" spans="1:20" x14ac:dyDescent="0.25">
      <c r="A243" s="11" t="s">
        <v>6</v>
      </c>
      <c r="B243" s="12" t="s">
        <v>7</v>
      </c>
      <c r="C243" s="16">
        <v>43696</v>
      </c>
      <c r="D243" s="12">
        <v>0</v>
      </c>
      <c r="E243" s="12">
        <v>219.5</v>
      </c>
      <c r="F243" s="13">
        <v>218294470</v>
      </c>
      <c r="H243" s="11" t="s">
        <v>8</v>
      </c>
      <c r="I243" s="12" t="s">
        <v>7</v>
      </c>
      <c r="J243" s="16">
        <v>43703</v>
      </c>
      <c r="K243" s="12">
        <v>0</v>
      </c>
      <c r="L243" s="12">
        <v>59.4</v>
      </c>
      <c r="M243" s="13">
        <v>1000</v>
      </c>
      <c r="O243" s="11" t="s">
        <v>9</v>
      </c>
      <c r="P243" s="12" t="s">
        <v>7</v>
      </c>
      <c r="Q243" s="16">
        <v>43696</v>
      </c>
      <c r="R243" s="12">
        <v>0</v>
      </c>
      <c r="S243" s="12">
        <v>0.75049999999999994</v>
      </c>
      <c r="T243" s="13">
        <v>34629000</v>
      </c>
    </row>
    <row r="244" spans="1:20" x14ac:dyDescent="0.25">
      <c r="A244" s="11" t="s">
        <v>6</v>
      </c>
      <c r="B244" s="12" t="s">
        <v>7</v>
      </c>
      <c r="C244" s="16">
        <v>43703</v>
      </c>
      <c r="D244" s="12">
        <v>0</v>
      </c>
      <c r="E244" s="12">
        <v>224.2</v>
      </c>
      <c r="F244" s="13">
        <v>210987040</v>
      </c>
      <c r="H244" s="11" t="s">
        <v>8</v>
      </c>
      <c r="I244" s="12" t="s">
        <v>7</v>
      </c>
      <c r="J244" s="16">
        <v>43710</v>
      </c>
      <c r="K244" s="12">
        <v>0</v>
      </c>
      <c r="L244" s="12">
        <v>59.8</v>
      </c>
      <c r="M244" s="13">
        <v>5770</v>
      </c>
      <c r="O244" s="11" t="s">
        <v>9</v>
      </c>
      <c r="P244" s="12" t="s">
        <v>7</v>
      </c>
      <c r="Q244" s="16">
        <v>43703</v>
      </c>
      <c r="R244" s="12">
        <v>0</v>
      </c>
      <c r="S244" s="12">
        <v>0.76600000000000001</v>
      </c>
      <c r="T244" s="13">
        <v>57570000</v>
      </c>
    </row>
    <row r="245" spans="1:20" x14ac:dyDescent="0.25">
      <c r="A245" s="11" t="s">
        <v>6</v>
      </c>
      <c r="B245" s="12" t="s">
        <v>7</v>
      </c>
      <c r="C245" s="16">
        <v>43710</v>
      </c>
      <c r="D245" s="12">
        <v>0</v>
      </c>
      <c r="E245" s="12">
        <v>229.02</v>
      </c>
      <c r="F245" s="13">
        <v>218009050</v>
      </c>
      <c r="H245" s="11" t="s">
        <v>8</v>
      </c>
      <c r="I245" s="12" t="s">
        <v>7</v>
      </c>
      <c r="J245" s="16">
        <v>43717</v>
      </c>
      <c r="K245" s="12">
        <v>0</v>
      </c>
      <c r="L245" s="12">
        <v>60.2</v>
      </c>
      <c r="M245" s="13">
        <v>5230</v>
      </c>
      <c r="O245" s="11" t="s">
        <v>9</v>
      </c>
      <c r="P245" s="12" t="s">
        <v>7</v>
      </c>
      <c r="Q245" s="16">
        <v>43710</v>
      </c>
      <c r="R245" s="12">
        <v>0</v>
      </c>
      <c r="S245" s="12">
        <v>0.78249999999999997</v>
      </c>
      <c r="T245" s="13">
        <v>32315000</v>
      </c>
    </row>
    <row r="246" spans="1:20" x14ac:dyDescent="0.25">
      <c r="A246" s="11" t="s">
        <v>6</v>
      </c>
      <c r="B246" s="12" t="s">
        <v>7</v>
      </c>
      <c r="C246" s="16">
        <v>43717</v>
      </c>
      <c r="D246" s="12">
        <v>0</v>
      </c>
      <c r="E246" s="12">
        <v>233</v>
      </c>
      <c r="F246" s="13">
        <v>187207030</v>
      </c>
      <c r="H246" s="11" t="s">
        <v>8</v>
      </c>
      <c r="I246" s="12" t="s">
        <v>7</v>
      </c>
      <c r="J246" s="16">
        <v>43724</v>
      </c>
      <c r="K246" s="12">
        <v>0</v>
      </c>
      <c r="L246" s="12">
        <v>59.4</v>
      </c>
      <c r="M246" s="13">
        <v>2860</v>
      </c>
      <c r="O246" s="11" t="s">
        <v>9</v>
      </c>
      <c r="P246" s="12" t="s">
        <v>7</v>
      </c>
      <c r="Q246" s="16">
        <v>43717</v>
      </c>
      <c r="R246" s="12">
        <v>0</v>
      </c>
      <c r="S246" s="12">
        <v>0.91149999999999998</v>
      </c>
      <c r="T246" s="13">
        <v>196913000</v>
      </c>
    </row>
    <row r="247" spans="1:20" x14ac:dyDescent="0.25">
      <c r="A247" s="11" t="s">
        <v>6</v>
      </c>
      <c r="B247" s="12" t="s">
        <v>7</v>
      </c>
      <c r="C247" s="16">
        <v>43724</v>
      </c>
      <c r="D247" s="12">
        <v>0</v>
      </c>
      <c r="E247" s="12">
        <v>232</v>
      </c>
      <c r="F247" s="13">
        <v>201025950</v>
      </c>
      <c r="H247" s="11" t="s">
        <v>8</v>
      </c>
      <c r="I247" s="12" t="s">
        <v>7</v>
      </c>
      <c r="J247" s="16">
        <v>43731</v>
      </c>
      <c r="K247" s="12">
        <v>0</v>
      </c>
      <c r="L247" s="12">
        <v>59.4</v>
      </c>
      <c r="M247" s="13">
        <v>570</v>
      </c>
      <c r="O247" s="11" t="s">
        <v>9</v>
      </c>
      <c r="P247" s="12" t="s">
        <v>7</v>
      </c>
      <c r="Q247" s="16">
        <v>43724</v>
      </c>
      <c r="R247" s="12">
        <v>0</v>
      </c>
      <c r="S247" s="12">
        <v>0.89</v>
      </c>
      <c r="T247" s="13">
        <v>44820000</v>
      </c>
    </row>
    <row r="248" spans="1:20" x14ac:dyDescent="0.25">
      <c r="A248" s="11" t="s">
        <v>6</v>
      </c>
      <c r="B248" s="12" t="s">
        <v>7</v>
      </c>
      <c r="C248" s="16">
        <v>43731</v>
      </c>
      <c r="D248" s="12">
        <v>0</v>
      </c>
      <c r="E248" s="12">
        <v>228.05</v>
      </c>
      <c r="F248" s="13">
        <v>160386850</v>
      </c>
      <c r="H248" s="11" t="s">
        <v>8</v>
      </c>
      <c r="I248" s="12" t="s">
        <v>7</v>
      </c>
      <c r="J248" s="16">
        <v>43738</v>
      </c>
      <c r="K248" s="12">
        <v>0</v>
      </c>
      <c r="L248" s="12">
        <v>61</v>
      </c>
      <c r="M248" s="13">
        <v>4260</v>
      </c>
      <c r="O248" s="11" t="s">
        <v>9</v>
      </c>
      <c r="P248" s="12" t="s">
        <v>7</v>
      </c>
      <c r="Q248" s="16">
        <v>43731</v>
      </c>
      <c r="R248" s="12">
        <v>0</v>
      </c>
      <c r="S248" s="12">
        <v>0.86950000000000005</v>
      </c>
      <c r="T248" s="13">
        <v>22433000</v>
      </c>
    </row>
    <row r="249" spans="1:20" x14ac:dyDescent="0.25">
      <c r="A249" s="11" t="s">
        <v>6</v>
      </c>
      <c r="B249" s="12" t="s">
        <v>7</v>
      </c>
      <c r="C249" s="16">
        <v>43738</v>
      </c>
      <c r="D249" s="12">
        <v>0</v>
      </c>
      <c r="E249" s="12">
        <v>222.76</v>
      </c>
      <c r="F249" s="13">
        <v>173139040</v>
      </c>
      <c r="H249" s="11" t="s">
        <v>8</v>
      </c>
      <c r="I249" s="12" t="s">
        <v>7</v>
      </c>
      <c r="J249" s="16">
        <v>43745</v>
      </c>
      <c r="K249" s="12">
        <v>0</v>
      </c>
      <c r="L249" s="12">
        <v>58</v>
      </c>
      <c r="M249" s="13">
        <v>2280</v>
      </c>
      <c r="O249" s="11" t="s">
        <v>9</v>
      </c>
      <c r="P249" s="12" t="s">
        <v>7</v>
      </c>
      <c r="Q249" s="16">
        <v>43738</v>
      </c>
      <c r="R249" s="12">
        <v>0</v>
      </c>
      <c r="S249" s="12">
        <v>0.84899999999999998</v>
      </c>
      <c r="T249" s="13">
        <v>9353000</v>
      </c>
    </row>
    <row r="250" spans="1:20" x14ac:dyDescent="0.25">
      <c r="A250" s="11" t="s">
        <v>6</v>
      </c>
      <c r="B250" s="12" t="s">
        <v>7</v>
      </c>
      <c r="C250" s="16">
        <v>43745</v>
      </c>
      <c r="D250" s="12">
        <v>0</v>
      </c>
      <c r="E250" s="12">
        <v>230.31</v>
      </c>
      <c r="F250" s="13">
        <v>180103460</v>
      </c>
      <c r="H250" s="11" t="s">
        <v>8</v>
      </c>
      <c r="I250" s="12" t="s">
        <v>7</v>
      </c>
      <c r="J250" s="16">
        <v>43752</v>
      </c>
      <c r="K250" s="12">
        <v>0</v>
      </c>
      <c r="L250" s="12">
        <v>60.4</v>
      </c>
      <c r="M250" s="13">
        <v>3250</v>
      </c>
      <c r="O250" s="11" t="s">
        <v>9</v>
      </c>
      <c r="P250" s="12" t="s">
        <v>7</v>
      </c>
      <c r="Q250" s="16">
        <v>43745</v>
      </c>
      <c r="R250" s="12">
        <v>0</v>
      </c>
      <c r="S250" s="12">
        <v>0.86650000000000005</v>
      </c>
      <c r="T250" s="13">
        <v>18104000</v>
      </c>
    </row>
    <row r="251" spans="1:20" x14ac:dyDescent="0.25">
      <c r="A251" s="11" t="s">
        <v>6</v>
      </c>
      <c r="B251" s="12" t="s">
        <v>7</v>
      </c>
      <c r="C251" s="16">
        <v>43752</v>
      </c>
      <c r="D251" s="12">
        <v>0</v>
      </c>
      <c r="E251" s="12">
        <v>235.55</v>
      </c>
      <c r="F251" s="13">
        <v>193343400</v>
      </c>
      <c r="H251" s="11" t="s">
        <v>8</v>
      </c>
      <c r="I251" s="12" t="s">
        <v>7</v>
      </c>
      <c r="J251" s="16">
        <v>43759</v>
      </c>
      <c r="K251" s="12">
        <v>0</v>
      </c>
      <c r="L251" s="12">
        <v>59.6</v>
      </c>
      <c r="M251" s="13">
        <v>4130</v>
      </c>
      <c r="O251" s="11" t="s">
        <v>9</v>
      </c>
      <c r="P251" s="12" t="s">
        <v>7</v>
      </c>
      <c r="Q251" s="16">
        <v>43752</v>
      </c>
      <c r="R251" s="12">
        <v>0</v>
      </c>
      <c r="S251" s="12">
        <v>0.88800000000000001</v>
      </c>
      <c r="T251" s="13">
        <v>38889000</v>
      </c>
    </row>
    <row r="252" spans="1:20" x14ac:dyDescent="0.25">
      <c r="A252" s="11" t="s">
        <v>6</v>
      </c>
      <c r="B252" s="12" t="s">
        <v>7</v>
      </c>
      <c r="C252" s="16">
        <v>43759</v>
      </c>
      <c r="D252" s="12">
        <v>0</v>
      </c>
      <c r="E252" s="12">
        <v>240</v>
      </c>
      <c r="F252" s="13">
        <v>193585600</v>
      </c>
      <c r="H252" s="11" t="s">
        <v>8</v>
      </c>
      <c r="I252" s="12" t="s">
        <v>7</v>
      </c>
      <c r="J252" s="16">
        <v>43766</v>
      </c>
      <c r="K252" s="12">
        <v>0</v>
      </c>
      <c r="L252" s="12">
        <v>58.6</v>
      </c>
      <c r="M252" s="13">
        <v>1360</v>
      </c>
      <c r="O252" s="11" t="s">
        <v>9</v>
      </c>
      <c r="P252" s="12" t="s">
        <v>7</v>
      </c>
      <c r="Q252" s="16">
        <v>43759</v>
      </c>
      <c r="R252" s="12">
        <v>0</v>
      </c>
      <c r="S252" s="12">
        <v>0.93700000000000006</v>
      </c>
      <c r="T252" s="13">
        <v>57994000</v>
      </c>
    </row>
    <row r="253" spans="1:20" x14ac:dyDescent="0.25">
      <c r="A253" s="11" t="s">
        <v>6</v>
      </c>
      <c r="B253" s="12" t="s">
        <v>7</v>
      </c>
      <c r="C253" s="16">
        <v>43766</v>
      </c>
      <c r="D253" s="12">
        <v>0</v>
      </c>
      <c r="E253" s="12">
        <v>236.4</v>
      </c>
      <c r="F253" s="13">
        <v>223686730</v>
      </c>
      <c r="H253" s="11" t="s">
        <v>8</v>
      </c>
      <c r="I253" s="12" t="s">
        <v>7</v>
      </c>
      <c r="J253" s="16">
        <v>43773</v>
      </c>
      <c r="K253" s="12">
        <v>0</v>
      </c>
      <c r="L253" s="12">
        <v>58.8</v>
      </c>
      <c r="M253" s="13">
        <v>1840</v>
      </c>
      <c r="O253" s="11" t="s">
        <v>9</v>
      </c>
      <c r="P253" s="12" t="s">
        <v>7</v>
      </c>
      <c r="Q253" s="16">
        <v>43766</v>
      </c>
      <c r="R253" s="12">
        <v>0</v>
      </c>
      <c r="S253" s="12">
        <v>0.95</v>
      </c>
      <c r="T253" s="13">
        <v>69402000</v>
      </c>
    </row>
    <row r="254" spans="1:20" x14ac:dyDescent="0.25">
      <c r="A254" s="11" t="s">
        <v>6</v>
      </c>
      <c r="B254" s="12" t="s">
        <v>7</v>
      </c>
      <c r="C254" s="16">
        <v>43773</v>
      </c>
      <c r="D254" s="12">
        <v>0</v>
      </c>
      <c r="E254" s="12">
        <v>240.17</v>
      </c>
      <c r="F254" s="13">
        <v>152360700</v>
      </c>
      <c r="H254" s="11" t="s">
        <v>8</v>
      </c>
      <c r="I254" s="12" t="s">
        <v>7</v>
      </c>
      <c r="J254" s="16">
        <v>43780</v>
      </c>
      <c r="K254" s="12">
        <v>0</v>
      </c>
      <c r="L254" s="12">
        <v>60</v>
      </c>
      <c r="M254" s="13">
        <v>1880</v>
      </c>
      <c r="O254" s="11" t="s">
        <v>9</v>
      </c>
      <c r="P254" s="12" t="s">
        <v>7</v>
      </c>
      <c r="Q254" s="16">
        <v>43773</v>
      </c>
      <c r="R254" s="12">
        <v>0</v>
      </c>
      <c r="S254" s="12">
        <v>1.0149999999999999</v>
      </c>
      <c r="T254" s="13">
        <v>90851000</v>
      </c>
    </row>
    <row r="255" spans="1:20" x14ac:dyDescent="0.25">
      <c r="A255" s="11" t="s">
        <v>6</v>
      </c>
      <c r="B255" s="12" t="s">
        <v>7</v>
      </c>
      <c r="C255" s="16">
        <v>43780</v>
      </c>
      <c r="D255" s="12">
        <v>0</v>
      </c>
      <c r="E255" s="12">
        <v>240</v>
      </c>
      <c r="F255" s="13">
        <v>159135800</v>
      </c>
      <c r="H255" s="11" t="s">
        <v>8</v>
      </c>
      <c r="I255" s="12" t="s">
        <v>7</v>
      </c>
      <c r="J255" s="16">
        <v>43787</v>
      </c>
      <c r="K255" s="12">
        <v>0</v>
      </c>
      <c r="L255" s="12">
        <v>59.8</v>
      </c>
      <c r="M255" s="13">
        <v>900</v>
      </c>
      <c r="O255" s="11" t="s">
        <v>9</v>
      </c>
      <c r="P255" s="12" t="s">
        <v>7</v>
      </c>
      <c r="Q255" s="16">
        <v>43780</v>
      </c>
      <c r="R255" s="12">
        <v>0</v>
      </c>
      <c r="S255" s="12">
        <v>1.0185</v>
      </c>
      <c r="T255" s="13">
        <v>46197000</v>
      </c>
    </row>
    <row r="256" spans="1:20" x14ac:dyDescent="0.25">
      <c r="A256" s="11" t="s">
        <v>6</v>
      </c>
      <c r="B256" s="12" t="s">
        <v>7</v>
      </c>
      <c r="C256" s="16">
        <v>43787</v>
      </c>
      <c r="D256" s="12">
        <v>0</v>
      </c>
      <c r="E256" s="12">
        <v>238.13</v>
      </c>
      <c r="F256" s="13">
        <v>148422890</v>
      </c>
      <c r="H256" s="11" t="s">
        <v>8</v>
      </c>
      <c r="I256" s="12" t="s">
        <v>7</v>
      </c>
      <c r="J256" s="16">
        <v>43794</v>
      </c>
      <c r="K256" s="12">
        <v>0</v>
      </c>
      <c r="L256" s="12">
        <v>59.6</v>
      </c>
      <c r="M256" s="13">
        <v>5980</v>
      </c>
      <c r="O256" s="11" t="s">
        <v>9</v>
      </c>
      <c r="P256" s="12" t="s">
        <v>7</v>
      </c>
      <c r="Q256" s="16">
        <v>43787</v>
      </c>
      <c r="R256" s="12">
        <v>0</v>
      </c>
      <c r="S256" s="12">
        <v>1.1315</v>
      </c>
      <c r="T256" s="13">
        <v>96926000</v>
      </c>
    </row>
    <row r="257" spans="1:20" x14ac:dyDescent="0.25">
      <c r="A257" s="11" t="s">
        <v>6</v>
      </c>
      <c r="B257" s="12" t="s">
        <v>7</v>
      </c>
      <c r="C257" s="16">
        <v>43794</v>
      </c>
      <c r="D257" s="12">
        <v>0</v>
      </c>
      <c r="E257" s="12">
        <v>233.98</v>
      </c>
      <c r="F257" s="13">
        <v>143925930</v>
      </c>
      <c r="H257" s="11" t="s">
        <v>8</v>
      </c>
      <c r="I257" s="12" t="s">
        <v>7</v>
      </c>
      <c r="J257" s="16">
        <v>43801</v>
      </c>
      <c r="K257" s="12">
        <v>0</v>
      </c>
      <c r="L257" s="12">
        <v>59</v>
      </c>
      <c r="M257" s="13">
        <v>4570</v>
      </c>
      <c r="O257" s="11" t="s">
        <v>9</v>
      </c>
      <c r="P257" s="12" t="s">
        <v>7</v>
      </c>
      <c r="Q257" s="16">
        <v>43794</v>
      </c>
      <c r="R257" s="12">
        <v>0</v>
      </c>
      <c r="S257" s="12">
        <v>1.113</v>
      </c>
      <c r="T257" s="13">
        <v>172669000</v>
      </c>
    </row>
    <row r="258" spans="1:20" x14ac:dyDescent="0.25">
      <c r="A258" s="11" t="s">
        <v>6</v>
      </c>
      <c r="B258" s="12" t="s">
        <v>7</v>
      </c>
      <c r="C258" s="16">
        <v>43801</v>
      </c>
      <c r="D258" s="12">
        <v>0</v>
      </c>
      <c r="E258" s="12">
        <v>235.14</v>
      </c>
      <c r="F258" s="13">
        <v>135714910</v>
      </c>
      <c r="H258" s="11" t="s">
        <v>8</v>
      </c>
      <c r="I258" s="12" t="s">
        <v>7</v>
      </c>
      <c r="J258" s="16">
        <v>43808</v>
      </c>
      <c r="K258" s="12">
        <v>0</v>
      </c>
      <c r="L258" s="12">
        <v>78.599999999999994</v>
      </c>
      <c r="M258" s="13">
        <v>82970</v>
      </c>
      <c r="O258" s="11" t="s">
        <v>9</v>
      </c>
      <c r="P258" s="12" t="s">
        <v>7</v>
      </c>
      <c r="Q258" s="16">
        <v>43801</v>
      </c>
      <c r="R258" s="12">
        <v>0</v>
      </c>
      <c r="S258" s="12">
        <v>1.0720000000000001</v>
      </c>
      <c r="T258" s="13">
        <v>39661000</v>
      </c>
    </row>
    <row r="259" spans="1:20" x14ac:dyDescent="0.25">
      <c r="A259" s="11" t="s">
        <v>6</v>
      </c>
      <c r="B259" s="12" t="s">
        <v>7</v>
      </c>
      <c r="C259" s="16">
        <v>43808</v>
      </c>
      <c r="D259" s="12">
        <v>0</v>
      </c>
      <c r="E259" s="12">
        <v>241.21</v>
      </c>
      <c r="F259" s="13">
        <v>181379200</v>
      </c>
      <c r="H259" s="11" t="s">
        <v>8</v>
      </c>
      <c r="I259" s="12" t="s">
        <v>7</v>
      </c>
      <c r="J259" s="16">
        <v>43815</v>
      </c>
      <c r="K259" s="12">
        <v>0</v>
      </c>
      <c r="L259" s="12">
        <v>76.8</v>
      </c>
      <c r="M259" s="13">
        <v>27570</v>
      </c>
      <c r="O259" s="11" t="s">
        <v>9</v>
      </c>
      <c r="P259" s="12" t="s">
        <v>7</v>
      </c>
      <c r="Q259" s="16">
        <v>43808</v>
      </c>
      <c r="R259" s="12">
        <v>0</v>
      </c>
      <c r="S259" s="12">
        <v>1.115</v>
      </c>
      <c r="T259" s="13">
        <v>16382000</v>
      </c>
    </row>
    <row r="260" spans="1:20" x14ac:dyDescent="0.25">
      <c r="A260" s="11" t="s">
        <v>6</v>
      </c>
      <c r="B260" s="12" t="s">
        <v>7</v>
      </c>
      <c r="C260" s="16">
        <v>43815</v>
      </c>
      <c r="D260" s="12">
        <v>0</v>
      </c>
      <c r="E260" s="12">
        <v>244.71</v>
      </c>
      <c r="F260" s="13">
        <v>208140700</v>
      </c>
      <c r="H260" s="11" t="s">
        <v>8</v>
      </c>
      <c r="I260" s="12" t="s">
        <v>7</v>
      </c>
      <c r="J260" s="16">
        <v>43822</v>
      </c>
      <c r="K260" s="12">
        <v>0</v>
      </c>
      <c r="L260" s="12">
        <v>79</v>
      </c>
      <c r="M260" s="13">
        <v>24000</v>
      </c>
      <c r="O260" s="11" t="s">
        <v>9</v>
      </c>
      <c r="P260" s="12" t="s">
        <v>7</v>
      </c>
      <c r="Q260" s="16">
        <v>43815</v>
      </c>
      <c r="R260" s="12">
        <v>0</v>
      </c>
      <c r="S260" s="12">
        <v>1.1875</v>
      </c>
      <c r="T260" s="13">
        <v>46153000</v>
      </c>
    </row>
    <row r="261" spans="1:20" x14ac:dyDescent="0.25">
      <c r="A261" s="11" t="s">
        <v>6</v>
      </c>
      <c r="B261" s="12" t="s">
        <v>7</v>
      </c>
      <c r="C261" s="16">
        <v>43822</v>
      </c>
      <c r="D261" s="12">
        <v>0</v>
      </c>
      <c r="E261" s="12">
        <v>252.06</v>
      </c>
      <c r="F261" s="13">
        <v>97951950</v>
      </c>
      <c r="H261" s="11" t="s">
        <v>8</v>
      </c>
      <c r="I261" s="12" t="s">
        <v>7</v>
      </c>
      <c r="J261" s="16">
        <v>43829</v>
      </c>
      <c r="K261" s="12">
        <v>0</v>
      </c>
      <c r="L261" s="12">
        <v>87.8</v>
      </c>
      <c r="M261" s="13">
        <v>17470</v>
      </c>
      <c r="O261" s="11" t="s">
        <v>9</v>
      </c>
      <c r="P261" s="12" t="s">
        <v>7</v>
      </c>
      <c r="Q261" s="16">
        <v>43822</v>
      </c>
      <c r="R261" s="12">
        <v>0</v>
      </c>
      <c r="S261" s="12">
        <v>1.1915</v>
      </c>
      <c r="T261" s="13">
        <v>24105000</v>
      </c>
    </row>
    <row r="262" spans="1:20" x14ac:dyDescent="0.25">
      <c r="A262" s="11" t="s">
        <v>6</v>
      </c>
      <c r="B262" s="12" t="s">
        <v>7</v>
      </c>
      <c r="C262" s="16">
        <v>43829</v>
      </c>
      <c r="D262" s="12">
        <v>0</v>
      </c>
      <c r="E262" s="12">
        <v>255</v>
      </c>
      <c r="F262" s="13">
        <v>79009200</v>
      </c>
      <c r="H262" s="11" t="s">
        <v>8</v>
      </c>
      <c r="I262" s="12" t="s">
        <v>7</v>
      </c>
      <c r="J262" s="16">
        <v>43836</v>
      </c>
      <c r="K262" s="12">
        <v>0</v>
      </c>
      <c r="L262" s="12">
        <v>78.8</v>
      </c>
      <c r="M262" s="13">
        <v>38400</v>
      </c>
      <c r="O262" s="11" t="s">
        <v>9</v>
      </c>
      <c r="P262" s="12" t="s">
        <v>7</v>
      </c>
      <c r="Q262" s="16">
        <v>43829</v>
      </c>
      <c r="R262" s="12">
        <v>0</v>
      </c>
      <c r="S262" s="12">
        <v>1.216</v>
      </c>
      <c r="T262" s="13">
        <v>15668000</v>
      </c>
    </row>
    <row r="263" spans="1:20" x14ac:dyDescent="0.25">
      <c r="A263" s="11" t="s">
        <v>6</v>
      </c>
      <c r="B263" s="12" t="s">
        <v>7</v>
      </c>
      <c r="C263" s="16">
        <v>43836</v>
      </c>
      <c r="D263" s="12">
        <v>0</v>
      </c>
      <c r="E263" s="12">
        <v>258.19</v>
      </c>
      <c r="F263" s="13">
        <v>120345950</v>
      </c>
      <c r="H263" s="11" t="s">
        <v>8</v>
      </c>
      <c r="I263" s="12" t="s">
        <v>7</v>
      </c>
      <c r="J263" s="16">
        <v>43843</v>
      </c>
      <c r="K263" s="12">
        <v>0</v>
      </c>
      <c r="L263" s="12">
        <v>77.400000000000006</v>
      </c>
      <c r="M263" s="13">
        <v>8450</v>
      </c>
      <c r="O263" s="11" t="s">
        <v>9</v>
      </c>
      <c r="P263" s="12" t="s">
        <v>7</v>
      </c>
      <c r="Q263" s="16">
        <v>43836</v>
      </c>
      <c r="R263" s="12">
        <v>0</v>
      </c>
      <c r="S263" s="12">
        <v>1.2605</v>
      </c>
      <c r="T263" s="13">
        <v>36507000</v>
      </c>
    </row>
    <row r="264" spans="1:20" x14ac:dyDescent="0.25">
      <c r="A264" s="11" t="s">
        <v>6</v>
      </c>
      <c r="B264" s="12" t="s">
        <v>7</v>
      </c>
      <c r="C264" s="16">
        <v>43843</v>
      </c>
      <c r="D264" s="12">
        <v>0</v>
      </c>
      <c r="E264" s="12">
        <v>262.5</v>
      </c>
      <c r="F264" s="13">
        <v>191503600</v>
      </c>
      <c r="H264" s="11" t="s">
        <v>8</v>
      </c>
      <c r="I264" s="12" t="s">
        <v>7</v>
      </c>
      <c r="J264" s="16">
        <v>43850</v>
      </c>
      <c r="K264" s="12">
        <v>0</v>
      </c>
      <c r="L264" s="12">
        <v>75.599999999999994</v>
      </c>
      <c r="M264" s="13">
        <v>9410</v>
      </c>
      <c r="O264" s="11" t="s">
        <v>9</v>
      </c>
      <c r="P264" s="12" t="s">
        <v>7</v>
      </c>
      <c r="Q264" s="16">
        <v>43843</v>
      </c>
      <c r="R264" s="12">
        <v>0</v>
      </c>
      <c r="S264" s="12">
        <v>1.2015</v>
      </c>
      <c r="T264" s="13">
        <v>50977000</v>
      </c>
    </row>
    <row r="265" spans="1:20" x14ac:dyDescent="0.25">
      <c r="A265" s="11" t="s">
        <v>6</v>
      </c>
      <c r="B265" s="12" t="s">
        <v>7</v>
      </c>
      <c r="C265" s="16">
        <v>43850</v>
      </c>
      <c r="D265" s="12">
        <v>0</v>
      </c>
      <c r="E265" s="12">
        <v>265.49</v>
      </c>
      <c r="F265" s="13">
        <v>180106560</v>
      </c>
      <c r="H265" s="11" t="s">
        <v>8</v>
      </c>
      <c r="I265" s="12" t="s">
        <v>7</v>
      </c>
      <c r="J265" s="16">
        <v>43857</v>
      </c>
      <c r="K265" s="12">
        <v>0</v>
      </c>
      <c r="L265" s="12">
        <v>71.8</v>
      </c>
      <c r="M265" s="13">
        <v>72360</v>
      </c>
      <c r="O265" s="11" t="s">
        <v>9</v>
      </c>
      <c r="P265" s="12" t="s">
        <v>7</v>
      </c>
      <c r="Q265" s="16">
        <v>43850</v>
      </c>
      <c r="R265" s="12">
        <v>0</v>
      </c>
      <c r="S265" s="12">
        <v>1.1555</v>
      </c>
      <c r="T265" s="13">
        <v>67070000</v>
      </c>
    </row>
    <row r="266" spans="1:20" x14ac:dyDescent="0.25">
      <c r="A266" s="11" t="s">
        <v>6</v>
      </c>
      <c r="B266" s="12" t="s">
        <v>7</v>
      </c>
      <c r="C266" s="16">
        <v>43857</v>
      </c>
      <c r="D266" s="12">
        <v>0</v>
      </c>
      <c r="E266" s="12">
        <v>252.2</v>
      </c>
      <c r="F266" s="13">
        <v>219329570</v>
      </c>
      <c r="H266" s="11" t="s">
        <v>8</v>
      </c>
      <c r="I266" s="12" t="s">
        <v>7</v>
      </c>
      <c r="J266" s="16">
        <v>43864</v>
      </c>
      <c r="K266" s="12">
        <v>0</v>
      </c>
      <c r="L266" s="12">
        <v>72.2</v>
      </c>
      <c r="M266" s="13">
        <v>23550</v>
      </c>
      <c r="O266" s="11" t="s">
        <v>9</v>
      </c>
      <c r="P266" s="12" t="s">
        <v>7</v>
      </c>
      <c r="Q266" s="16">
        <v>43857</v>
      </c>
      <c r="R266" s="12">
        <v>0</v>
      </c>
      <c r="S266" s="12">
        <v>1.2490000000000001</v>
      </c>
      <c r="T266" s="13">
        <v>76054000</v>
      </c>
    </row>
    <row r="267" spans="1:20" ht="15.75" thickBot="1" x14ac:dyDescent="0.3">
      <c r="A267" s="11" t="s">
        <v>6</v>
      </c>
      <c r="B267" s="12" t="s">
        <v>7</v>
      </c>
      <c r="C267" s="16">
        <v>43864</v>
      </c>
      <c r="D267" s="12">
        <v>0</v>
      </c>
      <c r="E267" s="12">
        <v>254.3</v>
      </c>
      <c r="F267" s="13">
        <v>247114000</v>
      </c>
      <c r="H267" s="14" t="s">
        <v>8</v>
      </c>
      <c r="I267" s="4" t="s">
        <v>7</v>
      </c>
      <c r="J267" s="17">
        <v>43871</v>
      </c>
      <c r="K267" s="4">
        <v>0</v>
      </c>
      <c r="L267" s="4">
        <v>73.8</v>
      </c>
      <c r="M267" s="15">
        <v>6620</v>
      </c>
      <c r="O267" s="11" t="s">
        <v>9</v>
      </c>
      <c r="P267" s="12" t="s">
        <v>7</v>
      </c>
      <c r="Q267" s="16">
        <v>43864</v>
      </c>
      <c r="R267" s="12">
        <v>0</v>
      </c>
      <c r="S267" s="12">
        <v>1.2064999999999999</v>
      </c>
      <c r="T267" s="13">
        <v>39070000</v>
      </c>
    </row>
    <row r="268" spans="1:20" ht="15.75" thickBot="1" x14ac:dyDescent="0.3">
      <c r="A268" s="14" t="s">
        <v>6</v>
      </c>
      <c r="B268" s="4" t="s">
        <v>7</v>
      </c>
      <c r="C268" s="17">
        <v>43871</v>
      </c>
      <c r="D268" s="4">
        <v>0</v>
      </c>
      <c r="E268" s="4">
        <v>253.89</v>
      </c>
      <c r="F268" s="15">
        <v>203929560</v>
      </c>
      <c r="O268" s="14" t="s">
        <v>9</v>
      </c>
      <c r="P268" s="4" t="s">
        <v>7</v>
      </c>
      <c r="Q268" s="17">
        <v>43871</v>
      </c>
      <c r="R268" s="4">
        <v>0</v>
      </c>
      <c r="S268" s="4">
        <v>1.2270000000000001</v>
      </c>
      <c r="T268" s="15">
        <v>12109000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51B2-C91B-4614-A95D-66212F09D01F}">
  <dimension ref="A1:AM268"/>
  <sheetViews>
    <sheetView tabSelected="1" topLeftCell="V4" zoomScaleNormal="100" workbookViewId="0">
      <selection activeCell="AK36" sqref="AK36"/>
    </sheetView>
  </sheetViews>
  <sheetFormatPr defaultRowHeight="15" x14ac:dyDescent="0.25"/>
  <cols>
    <col min="1" max="1" width="10.140625" style="23" bestFit="1" customWidth="1"/>
    <col min="2" max="2" width="11.7109375" style="23" bestFit="1" customWidth="1"/>
    <col min="3" max="3" width="12.85546875" style="23" bestFit="1" customWidth="1"/>
    <col min="4" max="4" width="9.42578125" style="23" bestFit="1" customWidth="1"/>
    <col min="5" max="5" width="12.85546875" style="23" bestFit="1" customWidth="1"/>
    <col min="6" max="6" width="14.140625" style="23" bestFit="1" customWidth="1"/>
    <col min="7" max="7" width="10.5703125" style="23" bestFit="1" customWidth="1"/>
    <col min="8" max="8" width="13.140625" style="23" bestFit="1" customWidth="1"/>
    <col min="9" max="9" width="14.28515625" style="23" bestFit="1" customWidth="1"/>
    <col min="10" max="10" width="12.7109375" style="23" bestFit="1" customWidth="1"/>
    <col min="11" max="11" width="13.7109375" style="23" bestFit="1" customWidth="1"/>
    <col min="12" max="12" width="14.85546875" style="23" bestFit="1" customWidth="1"/>
    <col min="13" max="13" width="12.7109375" style="23" bestFit="1" customWidth="1"/>
    <col min="14" max="14" width="13.140625" style="23" bestFit="1" customWidth="1"/>
    <col min="15" max="15" width="14.28515625" style="23" bestFit="1" customWidth="1"/>
    <col min="16" max="16" width="12.7109375" style="23" bestFit="1" customWidth="1"/>
    <col min="17" max="17" width="13.140625" style="23" bestFit="1" customWidth="1"/>
    <col min="18" max="18" width="14.28515625" style="23" bestFit="1" customWidth="1"/>
    <col min="19" max="19" width="12" style="23" bestFit="1" customWidth="1"/>
    <col min="20" max="20" width="7.5703125" style="23" bestFit="1" customWidth="1"/>
    <col min="21" max="21" width="7" style="23" bestFit="1" customWidth="1"/>
    <col min="22" max="22" width="13.42578125" style="23" bestFit="1" customWidth="1"/>
    <col min="23" max="23" width="14.140625" style="23" bestFit="1" customWidth="1"/>
    <col min="24" max="24" width="12" style="23" bestFit="1" customWidth="1"/>
    <col min="25" max="33" width="9.140625" style="23"/>
    <col min="34" max="34" width="28.28515625" style="23" bestFit="1" customWidth="1"/>
    <col min="35" max="35" width="15.42578125" style="23" bestFit="1" customWidth="1"/>
    <col min="36" max="36" width="28.28515625" style="23" bestFit="1" customWidth="1"/>
    <col min="37" max="37" width="14.7109375" style="23" bestFit="1" customWidth="1"/>
    <col min="38" max="38" width="28.28515625" style="23" bestFit="1" customWidth="1"/>
    <col min="39" max="39" width="15.42578125" style="23" bestFit="1" customWidth="1"/>
    <col min="40" max="40" width="9.140625" style="23" customWidth="1"/>
    <col min="41" max="16384" width="9.140625" style="23"/>
  </cols>
  <sheetData>
    <row r="1" spans="1:39" ht="15.75" thickBot="1" x14ac:dyDescent="0.3">
      <c r="A1" s="36" t="s">
        <v>10</v>
      </c>
      <c r="B1" s="37" t="s">
        <v>11</v>
      </c>
      <c r="C1" s="37" t="s">
        <v>12</v>
      </c>
      <c r="D1" s="37" t="s">
        <v>13</v>
      </c>
      <c r="E1" s="37" t="s">
        <v>14</v>
      </c>
      <c r="F1" s="37" t="s">
        <v>15</v>
      </c>
      <c r="G1" s="37" t="s">
        <v>16</v>
      </c>
      <c r="H1" s="37" t="s">
        <v>17</v>
      </c>
      <c r="I1" s="37" t="s">
        <v>18</v>
      </c>
      <c r="J1" s="37" t="s">
        <v>19</v>
      </c>
      <c r="K1" s="37" t="s">
        <v>20</v>
      </c>
      <c r="L1" s="37" t="s">
        <v>21</v>
      </c>
      <c r="M1" s="37" t="s">
        <v>22</v>
      </c>
      <c r="N1" s="37" t="s">
        <v>23</v>
      </c>
      <c r="O1" s="37" t="s">
        <v>24</v>
      </c>
      <c r="P1" s="37" t="s">
        <v>25</v>
      </c>
      <c r="Q1" s="37" t="s">
        <v>26</v>
      </c>
      <c r="R1" s="37" t="s">
        <v>27</v>
      </c>
      <c r="S1" s="38" t="s">
        <v>28</v>
      </c>
      <c r="V1" s="36" t="s">
        <v>29</v>
      </c>
      <c r="W1" s="37" t="s">
        <v>30</v>
      </c>
      <c r="X1" s="38" t="s">
        <v>31</v>
      </c>
    </row>
    <row r="2" spans="1:39" x14ac:dyDescent="0.25">
      <c r="A2" s="54">
        <v>42009</v>
      </c>
      <c r="B2" s="42">
        <v>63.1</v>
      </c>
      <c r="C2" s="50">
        <v>43</v>
      </c>
      <c r="D2" s="43">
        <v>1.18</v>
      </c>
      <c r="E2" s="42">
        <v>428659520</v>
      </c>
      <c r="F2" s="50">
        <v>900</v>
      </c>
      <c r="G2" s="43">
        <v>421000</v>
      </c>
      <c r="H2" s="42">
        <f>LN(B2)</f>
        <v>4.1447207695471677</v>
      </c>
      <c r="I2" s="50">
        <f t="shared" ref="I2:J17" si="0">LN(C2)</f>
        <v>3.7612001156935624</v>
      </c>
      <c r="J2" s="43">
        <f>LN(D2)</f>
        <v>0.16551443847757333</v>
      </c>
      <c r="K2" s="42"/>
      <c r="L2" s="50"/>
      <c r="M2" s="43"/>
      <c r="N2" s="42"/>
      <c r="O2" s="50"/>
      <c r="P2" s="43"/>
      <c r="Q2" s="42">
        <f>LN(E2)</f>
        <v>19.876173502104052</v>
      </c>
      <c r="R2" s="50">
        <f t="shared" ref="R2:S17" si="1">LN(F2)</f>
        <v>6.8023947633243109</v>
      </c>
      <c r="S2" s="43">
        <f t="shared" si="1"/>
        <v>12.950388112664518</v>
      </c>
      <c r="T2" s="52" t="s">
        <v>32</v>
      </c>
      <c r="U2" s="48">
        <f>MAX(B2:B267)</f>
        <v>277.49</v>
      </c>
      <c r="V2" s="42">
        <f>(B2-$U$3)/($U$2-$U$3)</f>
        <v>9.7002171000970076E-3</v>
      </c>
      <c r="W2" s="50">
        <f>(C2-$U$5)/($U$4-$U$5)</f>
        <v>4.4444444444445078E-3</v>
      </c>
      <c r="X2" s="43">
        <f>(D2-$U$7)/($U$6-$U$7)</f>
        <v>0.86594504579517062</v>
      </c>
      <c r="Z2" s="80"/>
      <c r="AA2" s="81"/>
      <c r="AB2" s="81"/>
      <c r="AC2" s="81"/>
      <c r="AD2" s="81"/>
      <c r="AE2" s="81"/>
      <c r="AF2" s="82"/>
      <c r="AH2" s="57" t="s">
        <v>29</v>
      </c>
      <c r="AI2" s="7"/>
      <c r="AJ2" s="7" t="s">
        <v>30</v>
      </c>
      <c r="AK2" s="7"/>
      <c r="AL2" s="7" t="s">
        <v>31</v>
      </c>
      <c r="AM2" s="58"/>
    </row>
    <row r="3" spans="1:39" x14ac:dyDescent="0.25">
      <c r="A3" s="55">
        <v>42016</v>
      </c>
      <c r="B3" s="44">
        <v>61.99</v>
      </c>
      <c r="C3" s="22">
        <v>44.5</v>
      </c>
      <c r="D3" s="45">
        <v>1.115</v>
      </c>
      <c r="E3" s="44">
        <v>747280210</v>
      </c>
      <c r="F3" s="22">
        <v>2920</v>
      </c>
      <c r="G3" s="45">
        <v>662000</v>
      </c>
      <c r="H3" s="44">
        <f t="shared" ref="H3:J66" si="2">LN(B3)</f>
        <v>4.1269730817138282</v>
      </c>
      <c r="I3" s="22">
        <f t="shared" si="0"/>
        <v>3.7954891891721947</v>
      </c>
      <c r="J3" s="45">
        <f t="shared" si="0"/>
        <v>0.10885440491208208</v>
      </c>
      <c r="K3" s="44">
        <f>(B3-B2)/B2</f>
        <v>-1.7591125198098249E-2</v>
      </c>
      <c r="L3" s="22">
        <f>(C3-C2)/C2</f>
        <v>3.4883720930232558E-2</v>
      </c>
      <c r="M3" s="45">
        <f>(D3-D2)/D2</f>
        <v>-5.5084745762711822E-2</v>
      </c>
      <c r="N3" s="44">
        <f>LN(B3/B2)</f>
        <v>-1.7747687833339434E-2</v>
      </c>
      <c r="O3" s="22">
        <f t="shared" ref="O3:P18" si="3">LN(C3/C2)</f>
        <v>3.4289073478632165E-2</v>
      </c>
      <c r="P3" s="45">
        <f t="shared" si="3"/>
        <v>-5.666003356549127E-2</v>
      </c>
      <c r="Q3" s="44">
        <f t="shared" ref="Q3:S66" si="4">LN(E3)</f>
        <v>20.43195078654799</v>
      </c>
      <c r="R3" s="22">
        <f t="shared" si="1"/>
        <v>7.9793388952623276</v>
      </c>
      <c r="S3" s="45">
        <f t="shared" si="1"/>
        <v>13.403020834919145</v>
      </c>
      <c r="T3" s="41" t="s">
        <v>33</v>
      </c>
      <c r="U3" s="39">
        <f>MIN(B2:B267)</f>
        <v>61</v>
      </c>
      <c r="V3" s="44">
        <f t="shared" ref="V3:V66" si="5">(B3-$U$3)/($U$2-$U$3)</f>
        <v>4.5729594900457389E-3</v>
      </c>
      <c r="W3" s="22">
        <f t="shared" ref="W3:W66" si="6">(C3-$U$5)/($U$4-$U$5)</f>
        <v>3.7777777777777841E-2</v>
      </c>
      <c r="X3" s="45">
        <f t="shared" ref="X3:X66" si="7">(D3-$U$7)/($U$6-$U$7)</f>
        <v>0.75770191507077433</v>
      </c>
      <c r="Z3" s="83"/>
      <c r="AA3" s="84"/>
      <c r="AB3" s="84"/>
      <c r="AC3" s="84"/>
      <c r="AD3" s="84"/>
      <c r="AE3" s="84"/>
      <c r="AF3" s="85"/>
      <c r="AH3" s="59"/>
      <c r="AI3" s="5"/>
      <c r="AJ3" s="5"/>
      <c r="AK3" s="5"/>
      <c r="AL3" s="5"/>
      <c r="AM3" s="60"/>
    </row>
    <row r="4" spans="1:39" x14ac:dyDescent="0.25">
      <c r="A4" s="55">
        <v>42023</v>
      </c>
      <c r="B4" s="44">
        <v>64.45</v>
      </c>
      <c r="C4" s="22">
        <v>44.8</v>
      </c>
      <c r="D4" s="45">
        <v>1.1000000000000001</v>
      </c>
      <c r="E4" s="44">
        <v>688612920</v>
      </c>
      <c r="F4" s="22">
        <v>6170</v>
      </c>
      <c r="G4" s="45">
        <v>821000</v>
      </c>
      <c r="H4" s="44">
        <f t="shared" si="2"/>
        <v>4.1658897293851966</v>
      </c>
      <c r="I4" s="22">
        <f t="shared" si="0"/>
        <v>3.8022081394209395</v>
      </c>
      <c r="J4" s="45">
        <f t="shared" si="0"/>
        <v>9.5310179804324935E-2</v>
      </c>
      <c r="K4" s="44">
        <f t="shared" ref="K4:M67" si="8">(B4-B3)/B3</f>
        <v>3.9683819970963069E-2</v>
      </c>
      <c r="L4" s="22">
        <f t="shared" si="8"/>
        <v>6.7415730337078011E-3</v>
      </c>
      <c r="M4" s="45">
        <f t="shared" si="8"/>
        <v>-1.345291479820619E-2</v>
      </c>
      <c r="N4" s="44">
        <f>LN(B4/B3)</f>
        <v>3.8916647671368348E-2</v>
      </c>
      <c r="O4" s="22">
        <f t="shared" si="3"/>
        <v>6.7189502487447882E-3</v>
      </c>
      <c r="P4" s="45">
        <f t="shared" si="3"/>
        <v>-1.3544225107757149E-2</v>
      </c>
      <c r="Q4" s="44">
        <f t="shared" si="4"/>
        <v>20.350189871399621</v>
      </c>
      <c r="R4" s="22">
        <f t="shared" si="1"/>
        <v>8.727454116899434</v>
      </c>
      <c r="S4" s="45">
        <f t="shared" si="1"/>
        <v>13.618278388434565</v>
      </c>
      <c r="T4" s="41" t="s">
        <v>34</v>
      </c>
      <c r="U4" s="39">
        <f>MAX(C2:C267)</f>
        <v>87.8</v>
      </c>
      <c r="V4" s="44">
        <f t="shared" si="5"/>
        <v>1.5936070950159375E-2</v>
      </c>
      <c r="W4" s="22">
        <f t="shared" si="6"/>
        <v>4.4444444444444446E-2</v>
      </c>
      <c r="X4" s="45">
        <f t="shared" si="7"/>
        <v>0.73272273105745234</v>
      </c>
      <c r="Z4" s="83"/>
      <c r="AA4" s="84"/>
      <c r="AB4" s="84"/>
      <c r="AC4" s="84"/>
      <c r="AD4" s="84"/>
      <c r="AE4" s="84"/>
      <c r="AF4" s="85"/>
      <c r="AH4" s="59" t="s">
        <v>51</v>
      </c>
      <c r="AI4" s="5">
        <v>0.49461591064825444</v>
      </c>
      <c r="AJ4" s="5" t="s">
        <v>51</v>
      </c>
      <c r="AK4" s="5">
        <v>0.26412698412698443</v>
      </c>
      <c r="AL4" s="5" t="s">
        <v>51</v>
      </c>
      <c r="AM4" s="60">
        <v>0.33009459535600022</v>
      </c>
    </row>
    <row r="5" spans="1:39" x14ac:dyDescent="0.25">
      <c r="A5" s="55">
        <v>42030</v>
      </c>
      <c r="B5" s="44">
        <v>61.5</v>
      </c>
      <c r="C5" s="22">
        <v>48.5</v>
      </c>
      <c r="D5" s="45">
        <v>1.08</v>
      </c>
      <c r="E5" s="44">
        <v>827430120</v>
      </c>
      <c r="F5" s="22">
        <v>1530</v>
      </c>
      <c r="G5" s="45">
        <v>800000</v>
      </c>
      <c r="H5" s="44">
        <f t="shared" si="2"/>
        <v>4.1190371748124726</v>
      </c>
      <c r="I5" s="22">
        <f t="shared" si="0"/>
        <v>3.8815637979434374</v>
      </c>
      <c r="J5" s="45">
        <f t="shared" si="0"/>
        <v>7.6961041136128394E-2</v>
      </c>
      <c r="K5" s="44">
        <f t="shared" si="8"/>
        <v>-4.5771916214119517E-2</v>
      </c>
      <c r="L5" s="22">
        <f t="shared" si="8"/>
        <v>8.2589285714285782E-2</v>
      </c>
      <c r="M5" s="45">
        <f t="shared" si="8"/>
        <v>-1.8181818181818195E-2</v>
      </c>
      <c r="N5" s="44">
        <f t="shared" ref="N5:P67" si="9">LN(B5/B4)</f>
        <v>-4.6852554572724206E-2</v>
      </c>
      <c r="O5" s="22">
        <f t="shared" si="3"/>
        <v>7.9355658522498124E-2</v>
      </c>
      <c r="P5" s="45">
        <f t="shared" si="3"/>
        <v>-1.8349138668196541E-2</v>
      </c>
      <c r="Q5" s="44">
        <f t="shared" si="4"/>
        <v>20.533835214519723</v>
      </c>
      <c r="R5" s="22">
        <f t="shared" si="1"/>
        <v>7.3330230143864812</v>
      </c>
      <c r="S5" s="45">
        <f t="shared" si="1"/>
        <v>13.592367006650065</v>
      </c>
      <c r="T5" s="41" t="s">
        <v>36</v>
      </c>
      <c r="U5" s="39">
        <f>MIN(C2:C267)</f>
        <v>42.8</v>
      </c>
      <c r="V5" s="44">
        <f t="shared" si="5"/>
        <v>2.3095755000230958E-3</v>
      </c>
      <c r="W5" s="22">
        <f t="shared" si="6"/>
        <v>0.12666666666666673</v>
      </c>
      <c r="X5" s="45">
        <f t="shared" si="7"/>
        <v>0.6994171523730226</v>
      </c>
      <c r="Z5" s="83"/>
      <c r="AA5" s="84"/>
      <c r="AB5" s="84"/>
      <c r="AC5" s="84"/>
      <c r="AD5" s="84"/>
      <c r="AE5" s="84"/>
      <c r="AF5" s="85"/>
      <c r="AH5" s="59" t="s">
        <v>37</v>
      </c>
      <c r="AI5" s="5">
        <v>1.7076043316582627E-2</v>
      </c>
      <c r="AJ5" s="5" t="s">
        <v>37</v>
      </c>
      <c r="AK5" s="5">
        <v>1.0464388569432753E-2</v>
      </c>
      <c r="AL5" s="5" t="s">
        <v>37</v>
      </c>
      <c r="AM5" s="60">
        <v>1.3867855460217005E-2</v>
      </c>
    </row>
    <row r="6" spans="1:39" x14ac:dyDescent="0.25">
      <c r="A6" s="55">
        <v>42037</v>
      </c>
      <c r="B6" s="44">
        <v>64.31</v>
      </c>
      <c r="C6" s="22">
        <v>48.2</v>
      </c>
      <c r="D6" s="45">
        <v>1.0549999999999999</v>
      </c>
      <c r="E6" s="44">
        <v>773959990</v>
      </c>
      <c r="F6" s="22">
        <v>990</v>
      </c>
      <c r="G6" s="45">
        <v>877000</v>
      </c>
      <c r="H6" s="44">
        <f t="shared" si="2"/>
        <v>4.1637151401467722</v>
      </c>
      <c r="I6" s="22">
        <f t="shared" si="0"/>
        <v>3.8753590210565547</v>
      </c>
      <c r="J6" s="45">
        <f t="shared" si="0"/>
        <v>5.3540766928029761E-2</v>
      </c>
      <c r="K6" s="44">
        <f t="shared" si="8"/>
        <v>4.5691056910569142E-2</v>
      </c>
      <c r="L6" s="22">
        <f t="shared" si="8"/>
        <v>-6.1855670103092199E-3</v>
      </c>
      <c r="M6" s="45">
        <f t="shared" si="8"/>
        <v>-2.3148148148148268E-2</v>
      </c>
      <c r="N6" s="44">
        <f t="shared" si="9"/>
        <v>4.4677965334299567E-2</v>
      </c>
      <c r="O6" s="22">
        <f t="shared" si="3"/>
        <v>-6.2047768868828696E-3</v>
      </c>
      <c r="P6" s="45">
        <f t="shared" si="3"/>
        <v>-2.3420274208098613E-2</v>
      </c>
      <c r="Q6" s="44">
        <f t="shared" si="4"/>
        <v>20.467030737711436</v>
      </c>
      <c r="R6" s="22">
        <f t="shared" si="1"/>
        <v>6.8977049431286357</v>
      </c>
      <c r="S6" s="45">
        <f t="shared" si="1"/>
        <v>13.684262271354321</v>
      </c>
      <c r="T6" s="41" t="s">
        <v>38</v>
      </c>
      <c r="U6" s="39">
        <f>MAX(D2:D267)</f>
        <v>1.2605</v>
      </c>
      <c r="V6" s="44">
        <f t="shared" si="5"/>
        <v>1.5289389810152904E-2</v>
      </c>
      <c r="W6" s="22">
        <f t="shared" si="6"/>
        <v>0.12000000000000012</v>
      </c>
      <c r="X6" s="45">
        <f t="shared" si="7"/>
        <v>0.65778517901748534</v>
      </c>
      <c r="Z6" s="83"/>
      <c r="AA6" s="84"/>
      <c r="AB6" s="84"/>
      <c r="AC6" s="84"/>
      <c r="AD6" s="84"/>
      <c r="AE6" s="84"/>
      <c r="AF6" s="85"/>
      <c r="AH6" s="59" t="s">
        <v>39</v>
      </c>
      <c r="AI6" s="5">
        <v>0.51572820915515727</v>
      </c>
      <c r="AJ6" s="5" t="s">
        <v>39</v>
      </c>
      <c r="AK6" s="5">
        <v>0.29333333333333339</v>
      </c>
      <c r="AL6" s="5" t="s">
        <v>39</v>
      </c>
      <c r="AM6" s="60">
        <v>0.31057452123230633</v>
      </c>
    </row>
    <row r="7" spans="1:39" ht="15.75" thickBot="1" x14ac:dyDescent="0.3">
      <c r="A7" s="55">
        <v>42044</v>
      </c>
      <c r="B7" s="44">
        <v>70.599999999999994</v>
      </c>
      <c r="C7" s="22">
        <v>49</v>
      </c>
      <c r="D7" s="45">
        <v>1.17</v>
      </c>
      <c r="E7" s="44">
        <v>1266876440</v>
      </c>
      <c r="F7" s="22">
        <v>2900</v>
      </c>
      <c r="G7" s="45">
        <v>2492000</v>
      </c>
      <c r="H7" s="44">
        <f t="shared" si="2"/>
        <v>4.257030144499196</v>
      </c>
      <c r="I7" s="22">
        <f t="shared" si="0"/>
        <v>3.8918202981106265</v>
      </c>
      <c r="J7" s="45">
        <f t="shared" si="0"/>
        <v>0.15700374880966469</v>
      </c>
      <c r="K7" s="44">
        <f t="shared" si="8"/>
        <v>9.7807494946353477E-2</v>
      </c>
      <c r="L7" s="22">
        <f t="shared" si="8"/>
        <v>1.6597510373443924E-2</v>
      </c>
      <c r="M7" s="45">
        <f t="shared" si="8"/>
        <v>0.10900473933649289</v>
      </c>
      <c r="N7" s="44">
        <f t="shared" si="9"/>
        <v>9.3315004352424458E-2</v>
      </c>
      <c r="O7" s="22">
        <f t="shared" si="3"/>
        <v>1.6461277054071931E-2</v>
      </c>
      <c r="P7" s="45">
        <f t="shared" si="3"/>
        <v>0.10346298188163484</v>
      </c>
      <c r="Q7" s="44">
        <f t="shared" si="4"/>
        <v>20.959820211825047</v>
      </c>
      <c r="R7" s="22">
        <f t="shared" si="1"/>
        <v>7.9724660159745655</v>
      </c>
      <c r="S7" s="45">
        <f t="shared" si="1"/>
        <v>14.728596158889481</v>
      </c>
      <c r="T7" s="53" t="s">
        <v>40</v>
      </c>
      <c r="U7" s="49">
        <f>MIN(D2:D267)</f>
        <v>0.66</v>
      </c>
      <c r="V7" s="44">
        <f t="shared" si="5"/>
        <v>4.4343849600443408E-2</v>
      </c>
      <c r="W7" s="22">
        <f t="shared" si="6"/>
        <v>0.13777777777777783</v>
      </c>
      <c r="X7" s="45">
        <f t="shared" si="7"/>
        <v>0.84929225645295581</v>
      </c>
      <c r="Z7" s="83"/>
      <c r="AA7" s="84"/>
      <c r="AB7" s="84"/>
      <c r="AC7" s="84"/>
      <c r="AD7" s="84"/>
      <c r="AE7" s="84"/>
      <c r="AF7" s="85"/>
      <c r="AH7" s="59" t="s">
        <v>41</v>
      </c>
      <c r="AI7" s="5">
        <v>4.4343849600443408E-2</v>
      </c>
      <c r="AJ7" s="5" t="s">
        <v>41</v>
      </c>
      <c r="AK7" s="5">
        <v>0.29333333333333339</v>
      </c>
      <c r="AL7" s="5" t="s">
        <v>41</v>
      </c>
      <c r="AM7" s="60">
        <v>0.38301415487094093</v>
      </c>
    </row>
    <row r="8" spans="1:39" x14ac:dyDescent="0.25">
      <c r="A8" s="55">
        <v>42051</v>
      </c>
      <c r="B8" s="44">
        <v>74.75</v>
      </c>
      <c r="C8" s="22">
        <v>49.8</v>
      </c>
      <c r="D8" s="45">
        <v>1.0900000000000001</v>
      </c>
      <c r="E8" s="44">
        <v>1029036080</v>
      </c>
      <c r="F8" s="22">
        <v>510</v>
      </c>
      <c r="G8" s="45">
        <v>2263000</v>
      </c>
      <c r="H8" s="44">
        <f t="shared" si="2"/>
        <v>4.3141492122707961</v>
      </c>
      <c r="I8" s="22">
        <f t="shared" si="0"/>
        <v>3.9080149840306073</v>
      </c>
      <c r="J8" s="45">
        <f t="shared" si="0"/>
        <v>8.6177696241052412E-2</v>
      </c>
      <c r="K8" s="44">
        <f t="shared" si="8"/>
        <v>5.8781869688385356E-2</v>
      </c>
      <c r="L8" s="22">
        <f t="shared" si="8"/>
        <v>1.632653061224484E-2</v>
      </c>
      <c r="M8" s="45">
        <f t="shared" si="8"/>
        <v>-6.8376068376068258E-2</v>
      </c>
      <c r="N8" s="44">
        <f t="shared" si="9"/>
        <v>5.7119067771599426E-2</v>
      </c>
      <c r="O8" s="22">
        <f t="shared" si="3"/>
        <v>1.6194685919980606E-2</v>
      </c>
      <c r="P8" s="45">
        <f t="shared" si="3"/>
        <v>-7.0826052568612283E-2</v>
      </c>
      <c r="Q8" s="44">
        <f t="shared" si="4"/>
        <v>20.751888356351749</v>
      </c>
      <c r="R8" s="22">
        <f t="shared" si="1"/>
        <v>6.2344107257183712</v>
      </c>
      <c r="S8" s="45">
        <f t="shared" si="1"/>
        <v>14.632201924615675</v>
      </c>
      <c r="V8" s="44">
        <f t="shared" si="5"/>
        <v>6.3513326250635133E-2</v>
      </c>
      <c r="W8" s="22">
        <f t="shared" si="6"/>
        <v>0.15555555555555556</v>
      </c>
      <c r="X8" s="45">
        <f t="shared" si="7"/>
        <v>0.71606994171523752</v>
      </c>
      <c r="Z8" s="83"/>
      <c r="AA8" s="84"/>
      <c r="AB8" s="84"/>
      <c r="AC8" s="84"/>
      <c r="AD8" s="84"/>
      <c r="AE8" s="84"/>
      <c r="AF8" s="85"/>
      <c r="AH8" s="59" t="s">
        <v>42</v>
      </c>
      <c r="AI8" s="5">
        <v>0.2785018382758872</v>
      </c>
      <c r="AJ8" s="5" t="s">
        <v>42</v>
      </c>
      <c r="AK8" s="5">
        <v>0.17066901266232223</v>
      </c>
      <c r="AL8" s="5" t="s">
        <v>42</v>
      </c>
      <c r="AM8" s="60">
        <v>0.22617787780288146</v>
      </c>
    </row>
    <row r="9" spans="1:39" x14ac:dyDescent="0.25">
      <c r="A9" s="55">
        <v>42058</v>
      </c>
      <c r="B9" s="44">
        <v>75.91</v>
      </c>
      <c r="C9" s="22">
        <v>48.9</v>
      </c>
      <c r="D9" s="45">
        <v>1.1299999999999999</v>
      </c>
      <c r="E9" s="44">
        <v>513917360</v>
      </c>
      <c r="F9" s="22">
        <v>1360</v>
      </c>
      <c r="G9" s="45">
        <v>2935000</v>
      </c>
      <c r="H9" s="44">
        <f t="shared" si="2"/>
        <v>4.3295484280286765</v>
      </c>
      <c r="I9" s="22">
        <f t="shared" si="0"/>
        <v>3.8897773964808264</v>
      </c>
      <c r="J9" s="45">
        <f t="shared" si="0"/>
        <v>0.12221763272424911</v>
      </c>
      <c r="K9" s="44">
        <f t="shared" si="8"/>
        <v>1.5518394648829386E-2</v>
      </c>
      <c r="L9" s="22">
        <f t="shared" si="8"/>
        <v>-1.8072289156626477E-2</v>
      </c>
      <c r="M9" s="45">
        <f t="shared" si="8"/>
        <v>3.6697247706421847E-2</v>
      </c>
      <c r="N9" s="44">
        <f t="shared" si="9"/>
        <v>1.5399215757880917E-2</v>
      </c>
      <c r="O9" s="22">
        <f t="shared" si="3"/>
        <v>-1.8237587549780901E-2</v>
      </c>
      <c r="P9" s="45">
        <f t="shared" si="3"/>
        <v>3.6039936483196658E-2</v>
      </c>
      <c r="Q9" s="44">
        <f t="shared" si="4"/>
        <v>20.05757303228312</v>
      </c>
      <c r="R9" s="22">
        <f t="shared" si="1"/>
        <v>7.2152399787300974</v>
      </c>
      <c r="S9" s="45">
        <f t="shared" si="1"/>
        <v>14.892218011244333</v>
      </c>
      <c r="V9" s="44">
        <f t="shared" si="5"/>
        <v>6.88715414106887E-2</v>
      </c>
      <c r="W9" s="22">
        <f t="shared" si="6"/>
        <v>0.1355555555555556</v>
      </c>
      <c r="X9" s="45">
        <f t="shared" si="7"/>
        <v>0.78268109908409644</v>
      </c>
      <c r="Z9" s="83"/>
      <c r="AA9" s="84"/>
      <c r="AB9" s="84"/>
      <c r="AC9" s="84"/>
      <c r="AD9" s="84"/>
      <c r="AE9" s="84"/>
      <c r="AF9" s="85"/>
      <c r="AH9" s="59" t="s">
        <v>43</v>
      </c>
      <c r="AI9" s="5">
        <v>7.7563273923048418E-2</v>
      </c>
      <c r="AJ9" s="5" t="s">
        <v>43</v>
      </c>
      <c r="AK9" s="5">
        <v>2.9127911883131904E-2</v>
      </c>
      <c r="AL9" s="5" t="s">
        <v>43</v>
      </c>
      <c r="AM9" s="60">
        <v>5.1156432407415173E-2</v>
      </c>
    </row>
    <row r="10" spans="1:39" x14ac:dyDescent="0.25">
      <c r="A10" s="55">
        <v>42065</v>
      </c>
      <c r="B10" s="44">
        <v>73.25</v>
      </c>
      <c r="C10" s="22">
        <v>47.3</v>
      </c>
      <c r="D10" s="45">
        <v>1.0900000000000001</v>
      </c>
      <c r="E10" s="44">
        <v>639107710</v>
      </c>
      <c r="F10" s="22">
        <v>3850</v>
      </c>
      <c r="G10" s="45">
        <v>1111000</v>
      </c>
      <c r="H10" s="44">
        <f t="shared" si="2"/>
        <v>4.2938782478971769</v>
      </c>
      <c r="I10" s="22">
        <f t="shared" si="0"/>
        <v>3.8565102954978872</v>
      </c>
      <c r="J10" s="45">
        <f t="shared" si="0"/>
        <v>8.6177696241052412E-2</v>
      </c>
      <c r="K10" s="44">
        <f t="shared" si="8"/>
        <v>-3.5041496509023801E-2</v>
      </c>
      <c r="L10" s="22">
        <f t="shared" si="8"/>
        <v>-3.2719836400818027E-2</v>
      </c>
      <c r="M10" s="45">
        <f t="shared" si="8"/>
        <v>-3.5398230088495415E-2</v>
      </c>
      <c r="N10" s="44">
        <f t="shared" si="9"/>
        <v>-3.5670180131500077E-2</v>
      </c>
      <c r="O10" s="22">
        <f t="shared" si="3"/>
        <v>-3.3267100982939057E-2</v>
      </c>
      <c r="P10" s="45">
        <f t="shared" si="3"/>
        <v>-3.6039936483196693E-2</v>
      </c>
      <c r="Q10" s="44">
        <f t="shared" si="4"/>
        <v>20.275583558387517</v>
      </c>
      <c r="R10" s="22">
        <f t="shared" si="1"/>
        <v>8.2558284272818305</v>
      </c>
      <c r="S10" s="45">
        <f t="shared" si="1"/>
        <v>13.920771068621766</v>
      </c>
      <c r="V10" s="44">
        <f t="shared" si="5"/>
        <v>5.6584599750565845E-2</v>
      </c>
      <c r="W10" s="22">
        <f t="shared" si="6"/>
        <v>0.1</v>
      </c>
      <c r="X10" s="45">
        <f t="shared" si="7"/>
        <v>0.71606994171523752</v>
      </c>
      <c r="Z10" s="83"/>
      <c r="AA10" s="84"/>
      <c r="AB10" s="84"/>
      <c r="AC10" s="84"/>
      <c r="AD10" s="84"/>
      <c r="AE10" s="84"/>
      <c r="AF10" s="85"/>
      <c r="AH10" s="59" t="s">
        <v>44</v>
      </c>
      <c r="AI10" s="5">
        <v>-1.1234433893794931</v>
      </c>
      <c r="AJ10" s="5" t="s">
        <v>44</v>
      </c>
      <c r="AK10" s="5">
        <v>1.5395771292849667</v>
      </c>
      <c r="AL10" s="5" t="s">
        <v>44</v>
      </c>
      <c r="AM10" s="60">
        <v>-7.8185411696472862E-2</v>
      </c>
    </row>
    <row r="11" spans="1:39" x14ac:dyDescent="0.25">
      <c r="A11" s="55">
        <v>42072</v>
      </c>
      <c r="B11" s="44">
        <v>67.87</v>
      </c>
      <c r="C11" s="22">
        <v>46.1</v>
      </c>
      <c r="D11" s="45">
        <v>1.1100000000000001</v>
      </c>
      <c r="E11" s="44">
        <v>533904030</v>
      </c>
      <c r="F11" s="22">
        <v>1560</v>
      </c>
      <c r="G11" s="45">
        <v>436000</v>
      </c>
      <c r="H11" s="44">
        <f t="shared" si="2"/>
        <v>4.2175941107156669</v>
      </c>
      <c r="I11" s="22">
        <f t="shared" si="0"/>
        <v>3.8308129500026027</v>
      </c>
      <c r="J11" s="45">
        <f t="shared" si="0"/>
        <v>0.10436001532424286</v>
      </c>
      <c r="K11" s="44">
        <f t="shared" si="8"/>
        <v>-7.3447098976109154E-2</v>
      </c>
      <c r="L11" s="22">
        <f t="shared" si="8"/>
        <v>-2.5369978858350864E-2</v>
      </c>
      <c r="M11" s="45">
        <f t="shared" si="8"/>
        <v>1.8348623853211024E-2</v>
      </c>
      <c r="N11" s="44">
        <f t="shared" si="9"/>
        <v>-7.6284137181509601E-2</v>
      </c>
      <c r="O11" s="22">
        <f t="shared" si="3"/>
        <v>-2.5697345495284404E-2</v>
      </c>
      <c r="P11" s="45">
        <f t="shared" si="3"/>
        <v>1.8182319083190547E-2</v>
      </c>
      <c r="Q11" s="44">
        <f t="shared" si="4"/>
        <v>20.095726661671932</v>
      </c>
      <c r="R11" s="22">
        <f t="shared" si="1"/>
        <v>7.352441100243583</v>
      </c>
      <c r="S11" s="45">
        <f t="shared" si="1"/>
        <v>12.985397522331171</v>
      </c>
      <c r="V11" s="44">
        <f t="shared" si="5"/>
        <v>3.1733567370317357E-2</v>
      </c>
      <c r="W11" s="22">
        <f t="shared" si="6"/>
        <v>7.3333333333333431E-2</v>
      </c>
      <c r="X11" s="45">
        <f t="shared" si="7"/>
        <v>0.74937552039966715</v>
      </c>
      <c r="Z11" s="83"/>
      <c r="AA11" s="84"/>
      <c r="AB11" s="84"/>
      <c r="AC11" s="84"/>
      <c r="AD11" s="84"/>
      <c r="AE11" s="84"/>
      <c r="AF11" s="85"/>
      <c r="AH11" s="59" t="s">
        <v>45</v>
      </c>
      <c r="AI11" s="5">
        <v>-0.26160063609950673</v>
      </c>
      <c r="AJ11" s="5" t="s">
        <v>45</v>
      </c>
      <c r="AK11" s="5">
        <v>0.8834869973582602</v>
      </c>
      <c r="AL11" s="5" t="s">
        <v>45</v>
      </c>
      <c r="AM11" s="60">
        <v>0.66949590008845128</v>
      </c>
    </row>
    <row r="12" spans="1:39" x14ac:dyDescent="0.25">
      <c r="A12" s="55">
        <v>42079</v>
      </c>
      <c r="B12" s="44">
        <v>67</v>
      </c>
      <c r="C12" s="22">
        <v>49.5</v>
      </c>
      <c r="D12" s="45">
        <v>1.0549999999999999</v>
      </c>
      <c r="E12" s="44">
        <v>720183800</v>
      </c>
      <c r="F12" s="22">
        <v>3550</v>
      </c>
      <c r="G12" s="45">
        <v>717000</v>
      </c>
      <c r="H12" s="44">
        <f t="shared" si="2"/>
        <v>4.2046926193909657</v>
      </c>
      <c r="I12" s="22">
        <f t="shared" si="0"/>
        <v>3.9019726695746448</v>
      </c>
      <c r="J12" s="45">
        <f t="shared" si="0"/>
        <v>5.3540766928029761E-2</v>
      </c>
      <c r="K12" s="44">
        <f t="shared" si="8"/>
        <v>-1.2818623839693597E-2</v>
      </c>
      <c r="L12" s="22">
        <f t="shared" si="8"/>
        <v>7.3752711496746171E-2</v>
      </c>
      <c r="M12" s="45">
        <f t="shared" si="8"/>
        <v>-4.9549549549549689E-2</v>
      </c>
      <c r="N12" s="44">
        <f t="shared" si="9"/>
        <v>-1.2901491324700965E-2</v>
      </c>
      <c r="O12" s="22">
        <f t="shared" si="3"/>
        <v>7.1159719572041799E-2</v>
      </c>
      <c r="P12" s="45">
        <f t="shared" si="3"/>
        <v>-5.0819248396213115E-2</v>
      </c>
      <c r="Q12" s="44">
        <f t="shared" si="4"/>
        <v>20.395017015174325</v>
      </c>
      <c r="R12" s="22">
        <f t="shared" si="1"/>
        <v>8.174702882469461</v>
      </c>
      <c r="S12" s="45">
        <f t="shared" si="1"/>
        <v>13.482831119581757</v>
      </c>
      <c r="V12" s="44">
        <f t="shared" si="5"/>
        <v>2.7714906000277147E-2</v>
      </c>
      <c r="W12" s="22">
        <f t="shared" si="6"/>
        <v>0.14888888888888896</v>
      </c>
      <c r="X12" s="45">
        <f t="shared" si="7"/>
        <v>0.65778517901748534</v>
      </c>
      <c r="Z12" s="83"/>
      <c r="AA12" s="84"/>
      <c r="AB12" s="84"/>
      <c r="AC12" s="84"/>
      <c r="AD12" s="84"/>
      <c r="AE12" s="84"/>
      <c r="AF12" s="85"/>
      <c r="AH12" s="59" t="s">
        <v>46</v>
      </c>
      <c r="AI12" s="5">
        <v>1</v>
      </c>
      <c r="AJ12" s="5" t="s">
        <v>46</v>
      </c>
      <c r="AK12" s="5">
        <v>1</v>
      </c>
      <c r="AL12" s="5" t="s">
        <v>46</v>
      </c>
      <c r="AM12" s="60">
        <v>1</v>
      </c>
    </row>
    <row r="13" spans="1:39" x14ac:dyDescent="0.25">
      <c r="A13" s="55">
        <v>42086</v>
      </c>
      <c r="B13" s="44">
        <v>61</v>
      </c>
      <c r="C13" s="22">
        <v>49.4</v>
      </c>
      <c r="D13" s="45">
        <v>1.02</v>
      </c>
      <c r="E13" s="44">
        <v>657172230</v>
      </c>
      <c r="F13" s="22">
        <v>490</v>
      </c>
      <c r="G13" s="45">
        <v>2724000</v>
      </c>
      <c r="H13" s="44">
        <f t="shared" si="2"/>
        <v>4.1108738641733114</v>
      </c>
      <c r="I13" s="22">
        <f t="shared" si="0"/>
        <v>3.8999504241938769</v>
      </c>
      <c r="J13" s="45">
        <f t="shared" si="0"/>
        <v>1.980262729617973E-2</v>
      </c>
      <c r="K13" s="44">
        <f t="shared" si="8"/>
        <v>-8.9552238805970144E-2</v>
      </c>
      <c r="L13" s="22">
        <f t="shared" si="8"/>
        <v>-2.0202020202020488E-3</v>
      </c>
      <c r="M13" s="45">
        <f t="shared" si="8"/>
        <v>-3.3175355450236893E-2</v>
      </c>
      <c r="N13" s="44">
        <f t="shared" si="9"/>
        <v>-9.3818755217654856E-2</v>
      </c>
      <c r="O13" s="22">
        <f t="shared" si="3"/>
        <v>-2.022245380767809E-3</v>
      </c>
      <c r="P13" s="45">
        <f t="shared" si="3"/>
        <v>-3.3738139631850003E-2</v>
      </c>
      <c r="Q13" s="44">
        <f t="shared" si="4"/>
        <v>20.303456688213316</v>
      </c>
      <c r="R13" s="22">
        <f t="shared" si="1"/>
        <v>6.1944053911046719</v>
      </c>
      <c r="S13" s="45">
        <f t="shared" si="1"/>
        <v>14.817611946251541</v>
      </c>
      <c r="V13" s="44">
        <f t="shared" si="5"/>
        <v>0</v>
      </c>
      <c r="W13" s="22">
        <f t="shared" si="6"/>
        <v>0.1466666666666667</v>
      </c>
      <c r="X13" s="45">
        <f t="shared" si="7"/>
        <v>0.59950041631973361</v>
      </c>
      <c r="Z13" s="83"/>
      <c r="AA13" s="84"/>
      <c r="AB13" s="84"/>
      <c r="AC13" s="84"/>
      <c r="AD13" s="84"/>
      <c r="AE13" s="84"/>
      <c r="AF13" s="85"/>
      <c r="AH13" s="59" t="s">
        <v>47</v>
      </c>
      <c r="AI13" s="5">
        <v>0</v>
      </c>
      <c r="AJ13" s="5" t="s">
        <v>47</v>
      </c>
      <c r="AK13" s="5">
        <v>0</v>
      </c>
      <c r="AL13" s="5" t="s">
        <v>47</v>
      </c>
      <c r="AM13" s="60">
        <v>0</v>
      </c>
    </row>
    <row r="14" spans="1:39" x14ac:dyDescent="0.25">
      <c r="A14" s="55">
        <v>42093</v>
      </c>
      <c r="B14" s="44">
        <v>65.5</v>
      </c>
      <c r="C14" s="22">
        <v>49.1</v>
      </c>
      <c r="D14" s="45">
        <v>1</v>
      </c>
      <c r="E14" s="44">
        <v>620491230</v>
      </c>
      <c r="F14" s="22">
        <v>1930</v>
      </c>
      <c r="G14" s="45">
        <v>3061000</v>
      </c>
      <c r="H14" s="44">
        <f t="shared" si="2"/>
        <v>4.1820501426412067</v>
      </c>
      <c r="I14" s="22">
        <f t="shared" si="0"/>
        <v>3.8938590348004749</v>
      </c>
      <c r="J14" s="45">
        <f t="shared" si="0"/>
        <v>0</v>
      </c>
      <c r="K14" s="44">
        <f t="shared" si="8"/>
        <v>7.3770491803278687E-2</v>
      </c>
      <c r="L14" s="22">
        <f t="shared" si="8"/>
        <v>-6.0728744939270683E-3</v>
      </c>
      <c r="M14" s="45">
        <f t="shared" si="8"/>
        <v>-1.9607843137254919E-2</v>
      </c>
      <c r="N14" s="44">
        <f t="shared" si="9"/>
        <v>7.1176278467894954E-2</v>
      </c>
      <c r="O14" s="22">
        <f t="shared" si="3"/>
        <v>-6.0913893934018172E-3</v>
      </c>
      <c r="P14" s="45">
        <f t="shared" si="3"/>
        <v>-1.9802627296179754E-2</v>
      </c>
      <c r="Q14" s="44">
        <f t="shared" si="4"/>
        <v>20.246022028745958</v>
      </c>
      <c r="R14" s="22">
        <f t="shared" si="1"/>
        <v>7.5652752818989315</v>
      </c>
      <c r="S14" s="45">
        <f t="shared" si="1"/>
        <v>14.934252217927549</v>
      </c>
      <c r="V14" s="44">
        <f t="shared" si="5"/>
        <v>2.078617950020786E-2</v>
      </c>
      <c r="W14" s="22">
        <f t="shared" si="6"/>
        <v>0.1400000000000001</v>
      </c>
      <c r="X14" s="45">
        <f t="shared" si="7"/>
        <v>0.56619483763530398</v>
      </c>
      <c r="Z14" s="83"/>
      <c r="AA14" s="84"/>
      <c r="AB14" s="84"/>
      <c r="AC14" s="84"/>
      <c r="AD14" s="84"/>
      <c r="AE14" s="84"/>
      <c r="AF14" s="85"/>
      <c r="AH14" s="59" t="s">
        <v>48</v>
      </c>
      <c r="AI14" s="5">
        <v>1</v>
      </c>
      <c r="AJ14" s="5" t="s">
        <v>48</v>
      </c>
      <c r="AK14" s="5">
        <v>1</v>
      </c>
      <c r="AL14" s="5" t="s">
        <v>48</v>
      </c>
      <c r="AM14" s="60">
        <v>1</v>
      </c>
    </row>
    <row r="15" spans="1:39" x14ac:dyDescent="0.25">
      <c r="A15" s="55">
        <v>42100</v>
      </c>
      <c r="B15" s="44">
        <v>71.5</v>
      </c>
      <c r="C15" s="22">
        <v>47.5</v>
      </c>
      <c r="D15" s="45">
        <v>0.995</v>
      </c>
      <c r="E15" s="44">
        <v>818109810</v>
      </c>
      <c r="F15" s="22">
        <v>1590</v>
      </c>
      <c r="G15" s="45">
        <v>2619000</v>
      </c>
      <c r="H15" s="44">
        <f t="shared" si="2"/>
        <v>4.2696974496999616</v>
      </c>
      <c r="I15" s="22">
        <f t="shared" si="0"/>
        <v>3.8607297110405954</v>
      </c>
      <c r="J15" s="45">
        <f t="shared" si="0"/>
        <v>-5.0125418235442863E-3</v>
      </c>
      <c r="K15" s="44">
        <f t="shared" si="8"/>
        <v>9.1603053435114504E-2</v>
      </c>
      <c r="L15" s="22">
        <f t="shared" si="8"/>
        <v>-3.2586558044806542E-2</v>
      </c>
      <c r="M15" s="45">
        <f t="shared" si="8"/>
        <v>-5.0000000000000044E-3</v>
      </c>
      <c r="N15" s="44">
        <f t="shared" si="9"/>
        <v>8.7647307058755675E-2</v>
      </c>
      <c r="O15" s="22">
        <f t="shared" si="3"/>
        <v>-3.3129323759879446E-2</v>
      </c>
      <c r="P15" s="45">
        <f t="shared" si="3"/>
        <v>-5.0125418235442863E-3</v>
      </c>
      <c r="Q15" s="44">
        <f t="shared" si="4"/>
        <v>20.522507127611153</v>
      </c>
      <c r="R15" s="22">
        <f t="shared" si="1"/>
        <v>7.3714892952142774</v>
      </c>
      <c r="S15" s="45">
        <f t="shared" si="1"/>
        <v>14.778303123489849</v>
      </c>
      <c r="V15" s="44">
        <f t="shared" si="5"/>
        <v>4.8501085500485007E-2</v>
      </c>
      <c r="W15" s="22">
        <f t="shared" si="6"/>
        <v>0.10444444444444451</v>
      </c>
      <c r="X15" s="45">
        <f t="shared" si="7"/>
        <v>0.55786844296419646</v>
      </c>
      <c r="Z15" s="83"/>
      <c r="AA15" s="84"/>
      <c r="AB15" s="84"/>
      <c r="AC15" s="84"/>
      <c r="AD15" s="84"/>
      <c r="AE15" s="84"/>
      <c r="AF15" s="85"/>
      <c r="AH15" s="59" t="s">
        <v>49</v>
      </c>
      <c r="AI15" s="5">
        <v>131.56783223243568</v>
      </c>
      <c r="AJ15" s="5" t="s">
        <v>49</v>
      </c>
      <c r="AK15" s="5">
        <v>70.257777777777861</v>
      </c>
      <c r="AL15" s="5" t="s">
        <v>49</v>
      </c>
      <c r="AM15" s="60">
        <v>87.805162364696059</v>
      </c>
    </row>
    <row r="16" spans="1:39" x14ac:dyDescent="0.25">
      <c r="A16" s="55">
        <v>42107</v>
      </c>
      <c r="B16" s="44">
        <v>72.5</v>
      </c>
      <c r="C16" s="22">
        <v>45.5</v>
      </c>
      <c r="D16" s="45">
        <v>0.99</v>
      </c>
      <c r="E16" s="44">
        <v>788538080</v>
      </c>
      <c r="F16" s="22">
        <v>2530</v>
      </c>
      <c r="G16" s="45">
        <v>1612000</v>
      </c>
      <c r="H16" s="44">
        <f t="shared" si="2"/>
        <v>4.2835865618606288</v>
      </c>
      <c r="I16" s="22">
        <f t="shared" si="0"/>
        <v>3.8177123259569048</v>
      </c>
      <c r="J16" s="45">
        <f t="shared" si="0"/>
        <v>-1.0050335853501451E-2</v>
      </c>
      <c r="K16" s="44">
        <f t="shared" si="8"/>
        <v>1.3986013986013986E-2</v>
      </c>
      <c r="L16" s="22">
        <f t="shared" si="8"/>
        <v>-4.2105263157894736E-2</v>
      </c>
      <c r="M16" s="45">
        <f t="shared" si="8"/>
        <v>-5.0251256281407079E-3</v>
      </c>
      <c r="N16" s="44">
        <f t="shared" si="9"/>
        <v>1.3889112160667093E-2</v>
      </c>
      <c r="O16" s="22">
        <f t="shared" si="3"/>
        <v>-4.3017385083690816E-2</v>
      </c>
      <c r="P16" s="45">
        <f t="shared" si="3"/>
        <v>-5.0377940299571808E-3</v>
      </c>
      <c r="Q16" s="44">
        <f t="shared" si="4"/>
        <v>20.485691257430787</v>
      </c>
      <c r="R16" s="22">
        <f t="shared" si="1"/>
        <v>7.8359745817215662</v>
      </c>
      <c r="S16" s="45">
        <f t="shared" si="1"/>
        <v>14.292986202048711</v>
      </c>
      <c r="V16" s="44">
        <f t="shared" si="5"/>
        <v>5.3120236500531201E-2</v>
      </c>
      <c r="W16" s="22">
        <f t="shared" si="6"/>
        <v>6.000000000000006E-2</v>
      </c>
      <c r="X16" s="45">
        <f t="shared" si="7"/>
        <v>0.54954204829308906</v>
      </c>
      <c r="Z16" s="83"/>
      <c r="AA16" s="84"/>
      <c r="AB16" s="84"/>
      <c r="AC16" s="84"/>
      <c r="AD16" s="84"/>
      <c r="AE16" s="84"/>
      <c r="AF16" s="85"/>
      <c r="AH16" s="59" t="s">
        <v>50</v>
      </c>
      <c r="AI16" s="5">
        <v>266</v>
      </c>
      <c r="AJ16" s="5" t="s">
        <v>50</v>
      </c>
      <c r="AK16" s="5">
        <v>266</v>
      </c>
      <c r="AL16" s="5" t="s">
        <v>50</v>
      </c>
      <c r="AM16" s="60">
        <v>266</v>
      </c>
    </row>
    <row r="17" spans="1:39" ht="15.75" thickBot="1" x14ac:dyDescent="0.3">
      <c r="A17" s="55">
        <v>42114</v>
      </c>
      <c r="B17" s="44">
        <v>75.75</v>
      </c>
      <c r="C17" s="22">
        <v>48</v>
      </c>
      <c r="D17" s="45">
        <v>0.96</v>
      </c>
      <c r="E17" s="44">
        <v>807459300</v>
      </c>
      <c r="F17" s="22">
        <v>1090</v>
      </c>
      <c r="G17" s="45">
        <v>2189000</v>
      </c>
      <c r="H17" s="44">
        <f t="shared" si="2"/>
        <v>4.3274384443894789</v>
      </c>
      <c r="I17" s="22">
        <f t="shared" si="0"/>
        <v>3.8712010109078911</v>
      </c>
      <c r="J17" s="45">
        <f t="shared" si="0"/>
        <v>-4.0821994520255166E-2</v>
      </c>
      <c r="K17" s="44">
        <f t="shared" si="8"/>
        <v>4.4827586206896551E-2</v>
      </c>
      <c r="L17" s="22">
        <f t="shared" si="8"/>
        <v>5.4945054945054944E-2</v>
      </c>
      <c r="M17" s="45">
        <f t="shared" si="8"/>
        <v>-3.0303030303030332E-2</v>
      </c>
      <c r="N17" s="44">
        <f t="shared" si="9"/>
        <v>4.385188252884941E-2</v>
      </c>
      <c r="O17" s="22">
        <f t="shared" si="3"/>
        <v>5.3488684950986222E-2</v>
      </c>
      <c r="P17" s="45">
        <f t="shared" si="3"/>
        <v>-3.077165866675366E-2</v>
      </c>
      <c r="Q17" s="44">
        <f t="shared" si="4"/>
        <v>20.509403209314058</v>
      </c>
      <c r="R17" s="22">
        <f t="shared" si="1"/>
        <v>6.9939329752231894</v>
      </c>
      <c r="S17" s="45">
        <f t="shared" si="1"/>
        <v>14.598955376505</v>
      </c>
      <c r="V17" s="44">
        <f t="shared" si="5"/>
        <v>6.813247725068132E-2</v>
      </c>
      <c r="W17" s="22">
        <f t="shared" si="6"/>
        <v>0.11555555555555562</v>
      </c>
      <c r="X17" s="45">
        <f t="shared" si="7"/>
        <v>0.49958368026644456</v>
      </c>
      <c r="Z17" s="86"/>
      <c r="AA17" s="87"/>
      <c r="AB17" s="87"/>
      <c r="AC17" s="87"/>
      <c r="AD17" s="87"/>
      <c r="AE17" s="87"/>
      <c r="AF17" s="88"/>
      <c r="AH17" s="61" t="s">
        <v>35</v>
      </c>
      <c r="AI17" s="6">
        <v>3.3621982748438931E-2</v>
      </c>
      <c r="AJ17" s="6" t="s">
        <v>35</v>
      </c>
      <c r="AK17" s="6">
        <v>2.0603923604056586E-2</v>
      </c>
      <c r="AL17" s="6" t="s">
        <v>35</v>
      </c>
      <c r="AM17" s="62">
        <v>2.7305201116963013E-2</v>
      </c>
    </row>
    <row r="18" spans="1:39" x14ac:dyDescent="0.25">
      <c r="A18" s="55">
        <v>42121</v>
      </c>
      <c r="B18" s="44">
        <v>76.900000000000006</v>
      </c>
      <c r="C18" s="22">
        <v>47</v>
      </c>
      <c r="D18" s="45">
        <v>0.92</v>
      </c>
      <c r="E18" s="44">
        <v>417720970</v>
      </c>
      <c r="F18" s="22">
        <v>140</v>
      </c>
      <c r="G18" s="45">
        <v>5413000</v>
      </c>
      <c r="H18" s="44">
        <f t="shared" si="2"/>
        <v>4.3425058765115985</v>
      </c>
      <c r="I18" s="22">
        <f t="shared" si="2"/>
        <v>3.8501476017100584</v>
      </c>
      <c r="J18" s="45">
        <f t="shared" si="2"/>
        <v>-8.3381608939051013E-2</v>
      </c>
      <c r="K18" s="44">
        <f t="shared" si="8"/>
        <v>1.5181518151815256E-2</v>
      </c>
      <c r="L18" s="22">
        <f t="shared" si="8"/>
        <v>-2.0833333333333332E-2</v>
      </c>
      <c r="M18" s="45">
        <f t="shared" si="8"/>
        <v>-4.1666666666666588E-2</v>
      </c>
      <c r="N18" s="44">
        <f t="shared" si="9"/>
        <v>1.5067432122119926E-2</v>
      </c>
      <c r="O18" s="22">
        <f t="shared" si="3"/>
        <v>-2.1053409197832381E-2</v>
      </c>
      <c r="P18" s="45">
        <f t="shared" si="3"/>
        <v>-4.2559614418795889E-2</v>
      </c>
      <c r="Q18" s="44">
        <f t="shared" si="4"/>
        <v>19.850324231702583</v>
      </c>
      <c r="R18" s="22">
        <f t="shared" si="4"/>
        <v>4.9416424226093039</v>
      </c>
      <c r="S18" s="45">
        <f t="shared" si="4"/>
        <v>15.504314025779115</v>
      </c>
      <c r="V18" s="44">
        <f t="shared" si="5"/>
        <v>7.3444500900734469E-2</v>
      </c>
      <c r="W18" s="22">
        <f t="shared" si="6"/>
        <v>9.3333333333333393E-2</v>
      </c>
      <c r="X18" s="45">
        <f t="shared" si="7"/>
        <v>0.43297252289758542</v>
      </c>
      <c r="Z18" s="80"/>
      <c r="AA18" s="81"/>
      <c r="AB18" s="81"/>
      <c r="AC18" s="81"/>
      <c r="AD18" s="81"/>
      <c r="AE18" s="81"/>
      <c r="AF18" s="82"/>
    </row>
    <row r="19" spans="1:39" ht="15.75" thickBot="1" x14ac:dyDescent="0.3">
      <c r="A19" s="55">
        <v>42128</v>
      </c>
      <c r="B19" s="44">
        <v>75.5</v>
      </c>
      <c r="C19" s="22">
        <v>45.7</v>
      </c>
      <c r="D19" s="45">
        <v>0.91500000000000004</v>
      </c>
      <c r="E19" s="44">
        <v>468274660</v>
      </c>
      <c r="F19" s="22">
        <v>1240</v>
      </c>
      <c r="G19" s="45">
        <v>2557000</v>
      </c>
      <c r="H19" s="44">
        <f t="shared" si="2"/>
        <v>4.3241326562549789</v>
      </c>
      <c r="I19" s="22">
        <f t="shared" si="2"/>
        <v>3.8220982979001592</v>
      </c>
      <c r="J19" s="45">
        <f t="shared" si="2"/>
        <v>-8.8831213706615703E-2</v>
      </c>
      <c r="K19" s="44">
        <f t="shared" si="8"/>
        <v>-1.820546163849162E-2</v>
      </c>
      <c r="L19" s="22">
        <f t="shared" si="8"/>
        <v>-2.7659574468085046E-2</v>
      </c>
      <c r="M19" s="45">
        <f t="shared" si="8"/>
        <v>-5.4347826086956564E-3</v>
      </c>
      <c r="N19" s="44">
        <f t="shared" si="9"/>
        <v>-1.8373220256619294E-2</v>
      </c>
      <c r="O19" s="22">
        <f t="shared" si="9"/>
        <v>-2.8049303809899555E-2</v>
      </c>
      <c r="P19" s="45">
        <f t="shared" si="9"/>
        <v>-5.449604767564703E-3</v>
      </c>
      <c r="Q19" s="44">
        <f t="shared" si="4"/>
        <v>19.964565562076881</v>
      </c>
      <c r="R19" s="22">
        <f t="shared" si="4"/>
        <v>7.122866658599083</v>
      </c>
      <c r="S19" s="45">
        <f t="shared" si="4"/>
        <v>14.754345254273323</v>
      </c>
      <c r="V19" s="44">
        <f t="shared" si="5"/>
        <v>6.6977689500669776E-2</v>
      </c>
      <c r="W19" s="22">
        <f t="shared" si="6"/>
        <v>6.4444444444444568E-2</v>
      </c>
      <c r="X19" s="45">
        <f t="shared" si="7"/>
        <v>0.42464612822647801</v>
      </c>
      <c r="Z19" s="83"/>
      <c r="AA19" s="84"/>
      <c r="AB19" s="84"/>
      <c r="AC19" s="84"/>
      <c r="AD19" s="84"/>
      <c r="AE19" s="84"/>
      <c r="AF19" s="85"/>
    </row>
    <row r="20" spans="1:39" x14ac:dyDescent="0.25">
      <c r="A20" s="55">
        <v>42135</v>
      </c>
      <c r="B20" s="44">
        <v>75.05</v>
      </c>
      <c r="C20" s="22">
        <v>46.6</v>
      </c>
      <c r="D20" s="45">
        <v>0.9</v>
      </c>
      <c r="E20" s="44">
        <v>364333490</v>
      </c>
      <c r="F20" s="22">
        <v>3250</v>
      </c>
      <c r="G20" s="45">
        <v>3038000</v>
      </c>
      <c r="H20" s="44">
        <f t="shared" si="2"/>
        <v>4.3181545580794714</v>
      </c>
      <c r="I20" s="22">
        <f t="shared" si="2"/>
        <v>3.8416005411316001</v>
      </c>
      <c r="J20" s="45">
        <f t="shared" si="2"/>
        <v>-0.10536051565782628</v>
      </c>
      <c r="K20" s="44">
        <f t="shared" si="8"/>
        <v>-5.9602649006622894E-3</v>
      </c>
      <c r="L20" s="22">
        <f t="shared" si="8"/>
        <v>1.9693654266958391E-2</v>
      </c>
      <c r="M20" s="45">
        <f t="shared" si="8"/>
        <v>-1.6393442622950834E-2</v>
      </c>
      <c r="N20" s="44">
        <f t="shared" si="9"/>
        <v>-5.9780981755080667E-3</v>
      </c>
      <c r="O20" s="22">
        <f t="shared" si="9"/>
        <v>1.9502243231441101E-2</v>
      </c>
      <c r="P20" s="45">
        <f t="shared" si="9"/>
        <v>-1.6529301951210582E-2</v>
      </c>
      <c r="Q20" s="44">
        <f t="shared" si="4"/>
        <v>19.71358018748176</v>
      </c>
      <c r="R20" s="22">
        <f t="shared" si="4"/>
        <v>8.0864102753237823</v>
      </c>
      <c r="S20" s="45">
        <f t="shared" si="4"/>
        <v>14.926709962137855</v>
      </c>
      <c r="V20" s="44">
        <f t="shared" si="5"/>
        <v>6.4899071550648973E-2</v>
      </c>
      <c r="W20" s="22">
        <f t="shared" si="6"/>
        <v>8.4444444444444544E-2</v>
      </c>
      <c r="X20" s="45">
        <f t="shared" si="7"/>
        <v>0.39966694421315574</v>
      </c>
      <c r="Z20" s="83"/>
      <c r="AA20" s="84"/>
      <c r="AB20" s="84"/>
      <c r="AC20" s="84"/>
      <c r="AD20" s="84"/>
      <c r="AE20" s="84"/>
      <c r="AF20" s="85"/>
      <c r="AH20" s="64"/>
      <c r="AI20" s="33" t="s">
        <v>26</v>
      </c>
      <c r="AJ20" s="33" t="s">
        <v>27</v>
      </c>
      <c r="AK20" s="65" t="s">
        <v>28</v>
      </c>
    </row>
    <row r="21" spans="1:39" x14ac:dyDescent="0.25">
      <c r="A21" s="55">
        <v>42142</v>
      </c>
      <c r="B21" s="44">
        <v>74.349999999999994</v>
      </c>
      <c r="C21" s="22">
        <v>46.7</v>
      </c>
      <c r="D21" s="45">
        <v>0.90500000000000003</v>
      </c>
      <c r="E21" s="44">
        <v>526354310</v>
      </c>
      <c r="F21" s="22">
        <v>1960</v>
      </c>
      <c r="G21" s="45">
        <v>2483000</v>
      </c>
      <c r="H21" s="44">
        <f t="shared" si="2"/>
        <v>4.3087836729061637</v>
      </c>
      <c r="I21" s="22">
        <f t="shared" si="2"/>
        <v>3.8437441646748516</v>
      </c>
      <c r="J21" s="45">
        <f t="shared" si="2"/>
        <v>-9.9820335282210904E-2</v>
      </c>
      <c r="K21" s="44">
        <f t="shared" si="8"/>
        <v>-9.327115256495707E-3</v>
      </c>
      <c r="L21" s="22">
        <f t="shared" si="8"/>
        <v>2.1459227467811462E-3</v>
      </c>
      <c r="M21" s="45">
        <f t="shared" si="8"/>
        <v>5.5555555555555601E-3</v>
      </c>
      <c r="N21" s="44">
        <f t="shared" si="9"/>
        <v>-9.3708851733068661E-3</v>
      </c>
      <c r="O21" s="22">
        <f t="shared" si="9"/>
        <v>2.1436235432513691E-3</v>
      </c>
      <c r="P21" s="45">
        <f t="shared" si="9"/>
        <v>5.5401803756153509E-3</v>
      </c>
      <c r="Q21" s="44">
        <f t="shared" si="4"/>
        <v>20.081485137095832</v>
      </c>
      <c r="R21" s="22">
        <f t="shared" si="4"/>
        <v>7.5806997522245627</v>
      </c>
      <c r="S21" s="45">
        <f t="shared" si="4"/>
        <v>14.724978064490303</v>
      </c>
      <c r="V21" s="44">
        <f t="shared" si="5"/>
        <v>6.1665665850616627E-2</v>
      </c>
      <c r="W21" s="22">
        <f t="shared" si="6"/>
        <v>8.6666666666666795E-2</v>
      </c>
      <c r="X21" s="45">
        <f t="shared" si="7"/>
        <v>0.40799333888426315</v>
      </c>
      <c r="Z21" s="83"/>
      <c r="AA21" s="84"/>
      <c r="AB21" s="84"/>
      <c r="AC21" s="84"/>
      <c r="AD21" s="84"/>
      <c r="AE21" s="84"/>
      <c r="AF21" s="85"/>
      <c r="AH21" s="27" t="s">
        <v>26</v>
      </c>
      <c r="AI21" s="28">
        <v>1</v>
      </c>
      <c r="AJ21" s="28"/>
      <c r="AK21" s="29"/>
    </row>
    <row r="22" spans="1:39" x14ac:dyDescent="0.25">
      <c r="A22" s="55">
        <v>42149</v>
      </c>
      <c r="B22" s="44">
        <v>73.5</v>
      </c>
      <c r="C22" s="22">
        <v>45.5</v>
      </c>
      <c r="D22" s="45">
        <v>0.89</v>
      </c>
      <c r="E22" s="44">
        <v>471941790</v>
      </c>
      <c r="F22" s="22">
        <v>120</v>
      </c>
      <c r="G22" s="45">
        <v>7940000</v>
      </c>
      <c r="H22" s="44">
        <f t="shared" si="2"/>
        <v>4.2972854062187906</v>
      </c>
      <c r="I22" s="22">
        <f t="shared" si="2"/>
        <v>3.8177123259569048</v>
      </c>
      <c r="J22" s="45">
        <f t="shared" si="2"/>
        <v>-0.11653381625595151</v>
      </c>
      <c r="K22" s="44">
        <f t="shared" si="8"/>
        <v>-1.1432414256892998E-2</v>
      </c>
      <c r="L22" s="22">
        <f t="shared" si="8"/>
        <v>-2.5695931477516119E-2</v>
      </c>
      <c r="M22" s="45">
        <f t="shared" si="8"/>
        <v>-1.6574585635359129E-2</v>
      </c>
      <c r="N22" s="44">
        <f t="shared" si="9"/>
        <v>-1.1498266687373023E-2</v>
      </c>
      <c r="O22" s="22">
        <f t="shared" si="9"/>
        <v>-2.6031838717946981E-2</v>
      </c>
      <c r="P22" s="45">
        <f t="shared" si="9"/>
        <v>-1.6713480973740667E-2</v>
      </c>
      <c r="Q22" s="44">
        <f t="shared" si="4"/>
        <v>19.972366209673332</v>
      </c>
      <c r="R22" s="22">
        <f t="shared" si="4"/>
        <v>4.7874917427820458</v>
      </c>
      <c r="S22" s="45">
        <f t="shared" si="4"/>
        <v>15.887423833223318</v>
      </c>
      <c r="V22" s="44">
        <f t="shared" si="5"/>
        <v>5.7739387500577388E-2</v>
      </c>
      <c r="W22" s="22">
        <f t="shared" si="6"/>
        <v>6.000000000000006E-2</v>
      </c>
      <c r="X22" s="45">
        <f t="shared" si="7"/>
        <v>0.38301415487094093</v>
      </c>
      <c r="Z22" s="83"/>
      <c r="AA22" s="84"/>
      <c r="AB22" s="84"/>
      <c r="AC22" s="84"/>
      <c r="AD22" s="84"/>
      <c r="AE22" s="84"/>
      <c r="AF22" s="85"/>
      <c r="AH22" s="27" t="s">
        <v>27</v>
      </c>
      <c r="AI22" s="28">
        <v>-0.18337938026457556</v>
      </c>
      <c r="AJ22" s="28">
        <v>1</v>
      </c>
      <c r="AK22" s="29"/>
    </row>
    <row r="23" spans="1:39" ht="15.75" thickBot="1" x14ac:dyDescent="0.3">
      <c r="A23" s="55">
        <v>42156</v>
      </c>
      <c r="B23" s="44">
        <v>70.61</v>
      </c>
      <c r="C23" s="22">
        <v>45.2</v>
      </c>
      <c r="D23" s="45">
        <v>0.86</v>
      </c>
      <c r="E23" s="44">
        <v>483060340</v>
      </c>
      <c r="F23" s="22">
        <v>400</v>
      </c>
      <c r="G23" s="45">
        <v>5174000</v>
      </c>
      <c r="H23" s="44">
        <f t="shared" si="2"/>
        <v>4.2571717775282556</v>
      </c>
      <c r="I23" s="22">
        <f t="shared" si="2"/>
        <v>3.8110970868381857</v>
      </c>
      <c r="J23" s="45">
        <f t="shared" si="2"/>
        <v>-0.15082288973458366</v>
      </c>
      <c r="K23" s="44">
        <f t="shared" si="8"/>
        <v>-3.9319727891156474E-2</v>
      </c>
      <c r="L23" s="22">
        <f t="shared" si="8"/>
        <v>-6.593406593406531E-3</v>
      </c>
      <c r="M23" s="45">
        <f t="shared" si="8"/>
        <v>-3.3707865168539353E-2</v>
      </c>
      <c r="N23" s="44">
        <f t="shared" si="9"/>
        <v>-4.0113628690535509E-2</v>
      </c>
      <c r="O23" s="22">
        <f t="shared" si="9"/>
        <v>-6.6152391187192048E-3</v>
      </c>
      <c r="P23" s="45">
        <f t="shared" si="9"/>
        <v>-3.4289073478632193E-2</v>
      </c>
      <c r="Q23" s="44">
        <f t="shared" si="4"/>
        <v>19.995652131350283</v>
      </c>
      <c r="R23" s="22">
        <f t="shared" si="4"/>
        <v>5.9914645471079817</v>
      </c>
      <c r="S23" s="45">
        <f t="shared" si="4"/>
        <v>15.459156641728111</v>
      </c>
      <c r="V23" s="44">
        <f t="shared" si="5"/>
        <v>4.4390041110443895E-2</v>
      </c>
      <c r="W23" s="22">
        <f t="shared" si="6"/>
        <v>5.3333333333333462E-2</v>
      </c>
      <c r="X23" s="45">
        <f t="shared" si="7"/>
        <v>0.33305578684429638</v>
      </c>
      <c r="Z23" s="83"/>
      <c r="AA23" s="84"/>
      <c r="AB23" s="84"/>
      <c r="AC23" s="84"/>
      <c r="AD23" s="84"/>
      <c r="AE23" s="84"/>
      <c r="AF23" s="85"/>
      <c r="AH23" s="30" t="s">
        <v>28</v>
      </c>
      <c r="AI23" s="31">
        <v>-0.4857891560797879</v>
      </c>
      <c r="AJ23" s="31">
        <v>0.17404546116974692</v>
      </c>
      <c r="AK23" s="32">
        <v>1</v>
      </c>
    </row>
    <row r="24" spans="1:39" x14ac:dyDescent="0.25">
      <c r="A24" s="55">
        <v>42163</v>
      </c>
      <c r="B24" s="44">
        <v>72.55</v>
      </c>
      <c r="C24" s="22">
        <v>45.4</v>
      </c>
      <c r="D24" s="45">
        <v>0.875</v>
      </c>
      <c r="E24" s="44">
        <v>416939950</v>
      </c>
      <c r="F24" s="22">
        <v>70</v>
      </c>
      <c r="G24" s="45">
        <v>5311000</v>
      </c>
      <c r="H24" s="44">
        <f t="shared" si="2"/>
        <v>4.2842759793301965</v>
      </c>
      <c r="I24" s="22">
        <f t="shared" si="2"/>
        <v>3.8155121050473024</v>
      </c>
      <c r="J24" s="45">
        <f t="shared" si="2"/>
        <v>-0.13353139262452263</v>
      </c>
      <c r="K24" s="44">
        <f t="shared" si="8"/>
        <v>2.7474861917575383E-2</v>
      </c>
      <c r="L24" s="22">
        <f t="shared" si="8"/>
        <v>4.4247787610618523E-3</v>
      </c>
      <c r="M24" s="45">
        <f t="shared" si="8"/>
        <v>1.7441860465116296E-2</v>
      </c>
      <c r="N24" s="44">
        <f t="shared" si="9"/>
        <v>2.7104201801941275E-2</v>
      </c>
      <c r="O24" s="22">
        <f t="shared" si="9"/>
        <v>4.4150182091166933E-3</v>
      </c>
      <c r="P24" s="45">
        <f t="shared" si="9"/>
        <v>1.7291497110061043E-2</v>
      </c>
      <c r="Q24" s="44">
        <f t="shared" si="4"/>
        <v>19.848452764597226</v>
      </c>
      <c r="R24" s="22">
        <f t="shared" si="4"/>
        <v>4.2484952420493594</v>
      </c>
      <c r="S24" s="45">
        <f t="shared" si="4"/>
        <v>15.485290699404537</v>
      </c>
      <c r="V24" s="44">
        <f t="shared" si="5"/>
        <v>5.3351194050533499E-2</v>
      </c>
      <c r="W24" s="22">
        <f t="shared" si="6"/>
        <v>5.777777777777781E-2</v>
      </c>
      <c r="X24" s="45">
        <f t="shared" si="7"/>
        <v>0.35803497085761865</v>
      </c>
      <c r="Z24" s="83"/>
      <c r="AA24" s="84"/>
      <c r="AB24" s="84"/>
      <c r="AC24" s="84"/>
      <c r="AD24" s="84"/>
      <c r="AE24" s="84"/>
      <c r="AF24" s="85"/>
    </row>
    <row r="25" spans="1:39" ht="15.75" thickBot="1" x14ac:dyDescent="0.3">
      <c r="A25" s="55">
        <v>42170</v>
      </c>
      <c r="B25" s="44">
        <v>71.56</v>
      </c>
      <c r="C25" s="22">
        <v>45.6</v>
      </c>
      <c r="D25" s="45">
        <v>0.89500000000000002</v>
      </c>
      <c r="E25" s="44">
        <v>480789080</v>
      </c>
      <c r="F25" s="22">
        <v>3870</v>
      </c>
      <c r="G25" s="45">
        <v>9042000</v>
      </c>
      <c r="H25" s="44">
        <f t="shared" si="2"/>
        <v>4.2705362586405187</v>
      </c>
      <c r="I25" s="22">
        <f t="shared" si="2"/>
        <v>3.8199077165203406</v>
      </c>
      <c r="J25" s="45">
        <f t="shared" si="2"/>
        <v>-0.11093156070728166</v>
      </c>
      <c r="K25" s="44">
        <f t="shared" si="8"/>
        <v>-1.3645761543762852E-2</v>
      </c>
      <c r="L25" s="22">
        <f t="shared" si="8"/>
        <v>4.4052863436123977E-3</v>
      </c>
      <c r="M25" s="45">
        <f t="shared" si="8"/>
        <v>2.2857142857142878E-2</v>
      </c>
      <c r="N25" s="44">
        <f t="shared" si="9"/>
        <v>-1.3739720689678365E-2</v>
      </c>
      <c r="O25" s="22">
        <f t="shared" si="9"/>
        <v>4.3956114730381293E-3</v>
      </c>
      <c r="P25" s="45">
        <f t="shared" si="9"/>
        <v>2.2599831917240992E-2</v>
      </c>
      <c r="Q25" s="44">
        <f t="shared" si="4"/>
        <v>19.990939228780924</v>
      </c>
      <c r="R25" s="22">
        <f t="shared" si="4"/>
        <v>8.261009786023827</v>
      </c>
      <c r="S25" s="45">
        <f t="shared" si="4"/>
        <v>16.017390946836688</v>
      </c>
      <c r="V25" s="44">
        <f t="shared" si="5"/>
        <v>4.8778234560487792E-2</v>
      </c>
      <c r="W25" s="22">
        <f t="shared" si="6"/>
        <v>6.2222222222222318E-2</v>
      </c>
      <c r="X25" s="45">
        <f t="shared" si="7"/>
        <v>0.39134054954204833</v>
      </c>
      <c r="Z25" s="83"/>
      <c r="AA25" s="84"/>
      <c r="AB25" s="84"/>
      <c r="AC25" s="84"/>
      <c r="AD25" s="84"/>
      <c r="AE25" s="84"/>
      <c r="AF25" s="85"/>
    </row>
    <row r="26" spans="1:39" x14ac:dyDescent="0.25">
      <c r="A26" s="55">
        <v>42177</v>
      </c>
      <c r="B26" s="44">
        <v>70.599999999999994</v>
      </c>
      <c r="C26" s="22">
        <v>46</v>
      </c>
      <c r="D26" s="45">
        <v>0.875</v>
      </c>
      <c r="E26" s="44">
        <v>327526000</v>
      </c>
      <c r="F26" s="22">
        <v>710</v>
      </c>
      <c r="G26" s="45">
        <v>8835000</v>
      </c>
      <c r="H26" s="44">
        <f t="shared" si="2"/>
        <v>4.257030144499196</v>
      </c>
      <c r="I26" s="22">
        <f t="shared" si="2"/>
        <v>3.8286413964890951</v>
      </c>
      <c r="J26" s="45">
        <f t="shared" si="2"/>
        <v>-0.13353139262452263</v>
      </c>
      <c r="K26" s="44">
        <f t="shared" si="8"/>
        <v>-1.3415315818893348E-2</v>
      </c>
      <c r="L26" s="22">
        <f t="shared" si="8"/>
        <v>8.7719298245613718E-3</v>
      </c>
      <c r="M26" s="45">
        <f t="shared" si="8"/>
        <v>-2.2346368715083817E-2</v>
      </c>
      <c r="N26" s="44">
        <f t="shared" si="9"/>
        <v>-1.3506114141322108E-2</v>
      </c>
      <c r="O26" s="22">
        <f t="shared" si="9"/>
        <v>8.7336799687546315E-3</v>
      </c>
      <c r="P26" s="45">
        <f t="shared" si="9"/>
        <v>-2.2599831917240919E-2</v>
      </c>
      <c r="Q26" s="44">
        <f t="shared" si="4"/>
        <v>19.607077999201394</v>
      </c>
      <c r="R26" s="22">
        <f t="shared" si="4"/>
        <v>6.5652649700353614</v>
      </c>
      <c r="S26" s="45">
        <f t="shared" si="4"/>
        <v>15.994231663735933</v>
      </c>
      <c r="V26" s="44">
        <f t="shared" si="5"/>
        <v>4.4343849600443408E-2</v>
      </c>
      <c r="W26" s="22">
        <f t="shared" si="6"/>
        <v>7.111111111111118E-2</v>
      </c>
      <c r="X26" s="45">
        <f t="shared" si="7"/>
        <v>0.35803497085761865</v>
      </c>
      <c r="Z26" s="83"/>
      <c r="AA26" s="84"/>
      <c r="AB26" s="84"/>
      <c r="AC26" s="84"/>
      <c r="AD26" s="84"/>
      <c r="AE26" s="84"/>
      <c r="AF26" s="85"/>
      <c r="AH26" s="64"/>
      <c r="AI26" s="33" t="s">
        <v>11</v>
      </c>
      <c r="AJ26" s="33" t="s">
        <v>12</v>
      </c>
      <c r="AK26" s="65" t="s">
        <v>13</v>
      </c>
    </row>
    <row r="27" spans="1:39" x14ac:dyDescent="0.25">
      <c r="A27" s="55">
        <v>42184</v>
      </c>
      <c r="B27" s="44">
        <v>70.67</v>
      </c>
      <c r="C27" s="22">
        <v>45</v>
      </c>
      <c r="D27" s="45">
        <v>0.84499999999999997</v>
      </c>
      <c r="E27" s="44">
        <v>420708550</v>
      </c>
      <c r="F27" s="22">
        <v>980</v>
      </c>
      <c r="G27" s="45">
        <v>8959000</v>
      </c>
      <c r="H27" s="44">
        <f t="shared" si="2"/>
        <v>4.2580211547027629</v>
      </c>
      <c r="I27" s="22">
        <f t="shared" si="2"/>
        <v>3.8066624897703196</v>
      </c>
      <c r="J27" s="45">
        <f t="shared" si="2"/>
        <v>-0.16841865162496325</v>
      </c>
      <c r="K27" s="44">
        <f t="shared" si="8"/>
        <v>9.915014164306997E-4</v>
      </c>
      <c r="L27" s="22">
        <f t="shared" si="8"/>
        <v>-2.1739130434782608E-2</v>
      </c>
      <c r="M27" s="45">
        <f t="shared" si="8"/>
        <v>-3.4285714285714315E-2</v>
      </c>
      <c r="N27" s="44">
        <f t="shared" si="9"/>
        <v>9.9101020356674578E-4</v>
      </c>
      <c r="O27" s="22">
        <f t="shared" si="9"/>
        <v>-2.197890671877523E-2</v>
      </c>
      <c r="P27" s="45">
        <f t="shared" si="9"/>
        <v>-3.4887259000440665E-2</v>
      </c>
      <c r="Q27" s="44">
        <f t="shared" si="4"/>
        <v>19.857450871624973</v>
      </c>
      <c r="R27" s="22">
        <f t="shared" si="4"/>
        <v>6.8875525716646173</v>
      </c>
      <c r="S27" s="45">
        <f t="shared" si="4"/>
        <v>16.008169171579716</v>
      </c>
      <c r="V27" s="44">
        <f t="shared" si="5"/>
        <v>4.466719017044668E-2</v>
      </c>
      <c r="W27" s="22">
        <f t="shared" si="6"/>
        <v>4.8888888888888954E-2</v>
      </c>
      <c r="X27" s="45">
        <f t="shared" si="7"/>
        <v>0.30807660283097416</v>
      </c>
      <c r="Z27" s="83"/>
      <c r="AA27" s="84"/>
      <c r="AB27" s="84"/>
      <c r="AC27" s="84"/>
      <c r="AD27" s="84"/>
      <c r="AE27" s="84"/>
      <c r="AF27" s="85"/>
      <c r="AH27" s="27" t="s">
        <v>11</v>
      </c>
      <c r="AI27" s="28">
        <v>1</v>
      </c>
      <c r="AJ27" s="28"/>
      <c r="AK27" s="29"/>
    </row>
    <row r="28" spans="1:39" x14ac:dyDescent="0.25">
      <c r="A28" s="55">
        <v>42191</v>
      </c>
      <c r="B28" s="44">
        <v>71.06</v>
      </c>
      <c r="C28" s="22">
        <v>44.2</v>
      </c>
      <c r="D28" s="45">
        <v>0.83</v>
      </c>
      <c r="E28" s="44">
        <v>580989390</v>
      </c>
      <c r="F28" s="22">
        <v>810</v>
      </c>
      <c r="G28" s="45">
        <v>5749000</v>
      </c>
      <c r="H28" s="44">
        <f t="shared" si="2"/>
        <v>4.2635245905928807</v>
      </c>
      <c r="I28" s="22">
        <f t="shared" si="2"/>
        <v>3.7887247890836524</v>
      </c>
      <c r="J28" s="45">
        <f t="shared" si="2"/>
        <v>-0.18632957819149348</v>
      </c>
      <c r="K28" s="44">
        <f t="shared" si="8"/>
        <v>5.5186076128484586E-3</v>
      </c>
      <c r="L28" s="22">
        <f t="shared" si="8"/>
        <v>-1.7777777777777715E-2</v>
      </c>
      <c r="M28" s="45">
        <f t="shared" si="8"/>
        <v>-1.7751479289940846E-2</v>
      </c>
      <c r="N28" s="44">
        <f t="shared" si="9"/>
        <v>5.5034358901180185E-3</v>
      </c>
      <c r="O28" s="22">
        <f t="shared" si="9"/>
        <v>-1.7937700686667207E-2</v>
      </c>
      <c r="P28" s="45">
        <f t="shared" si="9"/>
        <v>-1.7910926566530219E-2</v>
      </c>
      <c r="Q28" s="44">
        <f t="shared" si="4"/>
        <v>20.180243053031539</v>
      </c>
      <c r="R28" s="22">
        <f t="shared" si="4"/>
        <v>6.6970342476664841</v>
      </c>
      <c r="S28" s="45">
        <f t="shared" si="4"/>
        <v>15.564536484605428</v>
      </c>
      <c r="V28" s="44">
        <f t="shared" si="5"/>
        <v>4.6468659060464698E-2</v>
      </c>
      <c r="W28" s="22">
        <f t="shared" si="6"/>
        <v>3.1111111111111239E-2</v>
      </c>
      <c r="X28" s="45">
        <f t="shared" si="7"/>
        <v>0.28309741881765188</v>
      </c>
      <c r="Z28" s="83"/>
      <c r="AA28" s="84"/>
      <c r="AB28" s="84"/>
      <c r="AC28" s="84"/>
      <c r="AD28" s="84"/>
      <c r="AE28" s="84"/>
      <c r="AF28" s="85"/>
      <c r="AH28" s="27" t="s">
        <v>12</v>
      </c>
      <c r="AI28" s="28">
        <v>0.74652575704455859</v>
      </c>
      <c r="AJ28" s="28">
        <v>1</v>
      </c>
      <c r="AK28" s="29"/>
    </row>
    <row r="29" spans="1:39" ht="15.75" thickBot="1" x14ac:dyDescent="0.3">
      <c r="A29" s="55">
        <v>42198</v>
      </c>
      <c r="B29" s="44">
        <v>75.52</v>
      </c>
      <c r="C29" s="22">
        <v>46.5</v>
      </c>
      <c r="D29" s="45">
        <v>0.83</v>
      </c>
      <c r="E29" s="44">
        <v>567087940</v>
      </c>
      <c r="F29" s="22">
        <v>210</v>
      </c>
      <c r="G29" s="45">
        <v>3518000</v>
      </c>
      <c r="H29" s="44">
        <f t="shared" si="2"/>
        <v>4.3243975218372448</v>
      </c>
      <c r="I29" s="22">
        <f t="shared" si="2"/>
        <v>3.8394523125933104</v>
      </c>
      <c r="J29" s="45">
        <f t="shared" si="2"/>
        <v>-0.18632957819149348</v>
      </c>
      <c r="K29" s="44">
        <f t="shared" si="8"/>
        <v>6.2763861525471337E-2</v>
      </c>
      <c r="L29" s="22">
        <f t="shared" si="8"/>
        <v>5.2036199095022558E-2</v>
      </c>
      <c r="M29" s="45">
        <f t="shared" si="8"/>
        <v>0</v>
      </c>
      <c r="N29" s="44">
        <f t="shared" si="9"/>
        <v>6.0872931244364104E-2</v>
      </c>
      <c r="O29" s="22">
        <f t="shared" si="9"/>
        <v>5.0727523509658222E-2</v>
      </c>
      <c r="P29" s="45">
        <f t="shared" si="9"/>
        <v>0</v>
      </c>
      <c r="Q29" s="44">
        <f t="shared" si="4"/>
        <v>20.156024946667493</v>
      </c>
      <c r="R29" s="22">
        <f t="shared" si="4"/>
        <v>5.3471075307174685</v>
      </c>
      <c r="S29" s="45">
        <f t="shared" si="4"/>
        <v>15.073403204279641</v>
      </c>
      <c r="V29" s="44">
        <f t="shared" si="5"/>
        <v>6.7070072520670682E-2</v>
      </c>
      <c r="W29" s="22">
        <f t="shared" si="6"/>
        <v>8.222222222222228E-2</v>
      </c>
      <c r="X29" s="45">
        <f t="shared" si="7"/>
        <v>0.28309741881765188</v>
      </c>
      <c r="Z29" s="83"/>
      <c r="AA29" s="84"/>
      <c r="AB29" s="84"/>
      <c r="AC29" s="84"/>
      <c r="AD29" s="84"/>
      <c r="AE29" s="84"/>
      <c r="AF29" s="85"/>
      <c r="AH29" s="30" t="s">
        <v>13</v>
      </c>
      <c r="AI29" s="31">
        <v>-0.20903687822385703</v>
      </c>
      <c r="AJ29" s="31">
        <v>0.11698083058810888</v>
      </c>
      <c r="AK29" s="32">
        <v>1</v>
      </c>
    </row>
    <row r="30" spans="1:39" x14ac:dyDescent="0.25">
      <c r="A30" s="55">
        <v>42205</v>
      </c>
      <c r="B30" s="44">
        <v>70.45</v>
      </c>
      <c r="C30" s="22">
        <v>45.2</v>
      </c>
      <c r="D30" s="45">
        <v>0.82</v>
      </c>
      <c r="E30" s="44">
        <v>523271580</v>
      </c>
      <c r="F30" s="22">
        <v>3370</v>
      </c>
      <c r="G30" s="45">
        <v>3753000</v>
      </c>
      <c r="H30" s="44">
        <f t="shared" si="2"/>
        <v>4.2549032383446894</v>
      </c>
      <c r="I30" s="22">
        <f t="shared" si="2"/>
        <v>3.8110970868381857</v>
      </c>
      <c r="J30" s="45">
        <f t="shared" si="2"/>
        <v>-0.19845093872383832</v>
      </c>
      <c r="K30" s="44">
        <f t="shared" si="8"/>
        <v>-6.7134533898304996E-2</v>
      </c>
      <c r="L30" s="22">
        <f t="shared" si="8"/>
        <v>-2.7956989247311766E-2</v>
      </c>
      <c r="M30" s="45">
        <f t="shared" si="8"/>
        <v>-1.2048192771084348E-2</v>
      </c>
      <c r="N30" s="44">
        <f t="shared" si="9"/>
        <v>-6.9494283492555972E-2</v>
      </c>
      <c r="O30" s="22">
        <f t="shared" si="9"/>
        <v>-2.8355225755125009E-2</v>
      </c>
      <c r="P30" s="45">
        <f t="shared" si="9"/>
        <v>-1.212136053234485E-2</v>
      </c>
      <c r="Q30" s="44">
        <f t="shared" si="4"/>
        <v>20.075611160675969</v>
      </c>
      <c r="R30" s="22">
        <f t="shared" si="4"/>
        <v>8.1226680233464066</v>
      </c>
      <c r="S30" s="45">
        <f t="shared" si="4"/>
        <v>15.138066078117157</v>
      </c>
      <c r="V30" s="44">
        <f t="shared" si="5"/>
        <v>4.3650976950436522E-2</v>
      </c>
      <c r="W30" s="22">
        <f t="shared" si="6"/>
        <v>5.3333333333333462E-2</v>
      </c>
      <c r="X30" s="45">
        <f t="shared" si="7"/>
        <v>0.26644462947543701</v>
      </c>
      <c r="Z30" s="83"/>
      <c r="AA30" s="84"/>
      <c r="AB30" s="84"/>
      <c r="AC30" s="84"/>
      <c r="AD30" s="84"/>
      <c r="AE30" s="84"/>
      <c r="AF30" s="85"/>
    </row>
    <row r="31" spans="1:39" ht="15.75" thickBot="1" x14ac:dyDescent="0.3">
      <c r="A31" s="55">
        <v>42212</v>
      </c>
      <c r="B31" s="44">
        <v>72.3</v>
      </c>
      <c r="C31" s="22">
        <v>46.9</v>
      </c>
      <c r="D31" s="45">
        <v>0.80500000000000005</v>
      </c>
      <c r="E31" s="44">
        <v>775653500</v>
      </c>
      <c r="F31" s="22">
        <v>810</v>
      </c>
      <c r="G31" s="45">
        <v>4252000</v>
      </c>
      <c r="H31" s="44">
        <f t="shared" si="2"/>
        <v>4.2808241291647189</v>
      </c>
      <c r="I31" s="22">
        <f t="shared" si="2"/>
        <v>3.8480176754522337</v>
      </c>
      <c r="J31" s="45">
        <f t="shared" si="2"/>
        <v>-0.21691300156357363</v>
      </c>
      <c r="K31" s="44">
        <f t="shared" si="8"/>
        <v>2.6259758694109216E-2</v>
      </c>
      <c r="L31" s="22">
        <f t="shared" si="8"/>
        <v>3.7610619469026454E-2</v>
      </c>
      <c r="M31" s="45">
        <f t="shared" si="8"/>
        <v>-1.8292682926829149E-2</v>
      </c>
      <c r="N31" s="44">
        <f t="shared" si="9"/>
        <v>2.5920890820029612E-2</v>
      </c>
      <c r="O31" s="22">
        <f t="shared" si="9"/>
        <v>3.6920588614048074E-2</v>
      </c>
      <c r="P31" s="45">
        <f t="shared" si="9"/>
        <v>-1.8462062839735331E-2</v>
      </c>
      <c r="Q31" s="44">
        <f t="shared" si="4"/>
        <v>20.469216457808919</v>
      </c>
      <c r="R31" s="22">
        <f t="shared" si="4"/>
        <v>6.6970342476664841</v>
      </c>
      <c r="S31" s="45">
        <f t="shared" si="4"/>
        <v>15.262900018443975</v>
      </c>
      <c r="V31" s="44">
        <f t="shared" si="5"/>
        <v>5.2196406300521948E-2</v>
      </c>
      <c r="W31" s="22">
        <f t="shared" si="6"/>
        <v>9.1111111111111143E-2</v>
      </c>
      <c r="X31" s="45">
        <f t="shared" si="7"/>
        <v>0.24146544546211496</v>
      </c>
      <c r="Z31" s="83"/>
      <c r="AA31" s="84"/>
      <c r="AB31" s="84"/>
      <c r="AC31" s="84"/>
      <c r="AD31" s="84"/>
      <c r="AE31" s="84"/>
      <c r="AF31" s="85"/>
    </row>
    <row r="32" spans="1:39" x14ac:dyDescent="0.25">
      <c r="A32" s="55">
        <v>42219</v>
      </c>
      <c r="B32" s="44">
        <v>74.2</v>
      </c>
      <c r="C32" s="22">
        <v>45.9</v>
      </c>
      <c r="D32" s="45">
        <v>0.83499999999999996</v>
      </c>
      <c r="E32" s="44">
        <v>537653540</v>
      </c>
      <c r="F32" s="22">
        <v>630</v>
      </c>
      <c r="G32" s="45">
        <v>3398000</v>
      </c>
      <c r="H32" s="44">
        <f t="shared" si="2"/>
        <v>4.3067641501733345</v>
      </c>
      <c r="I32" s="22">
        <f t="shared" si="2"/>
        <v>3.8264651170664994</v>
      </c>
      <c r="J32" s="45">
        <f t="shared" si="2"/>
        <v>-0.18032355413128162</v>
      </c>
      <c r="K32" s="44">
        <f t="shared" si="8"/>
        <v>2.627939142461972E-2</v>
      </c>
      <c r="L32" s="22">
        <f t="shared" si="8"/>
        <v>-2.1321961620469083E-2</v>
      </c>
      <c r="M32" s="45">
        <f t="shared" si="8"/>
        <v>3.7267080745341505E-2</v>
      </c>
      <c r="N32" s="44">
        <f t="shared" si="9"/>
        <v>2.5940021008615886E-2</v>
      </c>
      <c r="O32" s="22">
        <f t="shared" si="9"/>
        <v>-2.1552558385734191E-2</v>
      </c>
      <c r="P32" s="45">
        <f t="shared" si="9"/>
        <v>3.6589447432291963E-2</v>
      </c>
      <c r="Q32" s="44">
        <f t="shared" si="4"/>
        <v>20.102724932988192</v>
      </c>
      <c r="R32" s="22">
        <f t="shared" si="4"/>
        <v>6.4457198193855785</v>
      </c>
      <c r="S32" s="45">
        <f t="shared" si="4"/>
        <v>15.038697581214015</v>
      </c>
      <c r="V32" s="44">
        <f t="shared" si="5"/>
        <v>6.0972793200609741E-2</v>
      </c>
      <c r="W32" s="22">
        <f t="shared" si="6"/>
        <v>6.8888888888888916E-2</v>
      </c>
      <c r="X32" s="45">
        <f t="shared" si="7"/>
        <v>0.29142381348875929</v>
      </c>
      <c r="Z32" s="83"/>
      <c r="AA32" s="84"/>
      <c r="AB32" s="84"/>
      <c r="AC32" s="84"/>
      <c r="AD32" s="84"/>
      <c r="AE32" s="84"/>
      <c r="AF32" s="85"/>
      <c r="AH32" s="64"/>
      <c r="AI32" s="33" t="s">
        <v>17</v>
      </c>
      <c r="AJ32" s="33" t="s">
        <v>18</v>
      </c>
      <c r="AK32" s="65" t="s">
        <v>19</v>
      </c>
    </row>
    <row r="33" spans="1:37" ht="15.75" thickBot="1" x14ac:dyDescent="0.3">
      <c r="A33" s="55">
        <v>42226</v>
      </c>
      <c r="B33" s="44">
        <v>74.430000000000007</v>
      </c>
      <c r="C33" s="22">
        <v>46</v>
      </c>
      <c r="D33" s="45">
        <v>0.83</v>
      </c>
      <c r="E33" s="44">
        <v>447452570</v>
      </c>
      <c r="F33" s="22">
        <v>2350</v>
      </c>
      <c r="G33" s="45">
        <v>4419000</v>
      </c>
      <c r="H33" s="44">
        <f t="shared" si="2"/>
        <v>4.3098590863718194</v>
      </c>
      <c r="I33" s="22">
        <f t="shared" si="2"/>
        <v>3.8286413964890951</v>
      </c>
      <c r="J33" s="45">
        <f t="shared" si="2"/>
        <v>-0.18632957819149348</v>
      </c>
      <c r="K33" s="44">
        <f t="shared" si="8"/>
        <v>3.0997304582210776E-3</v>
      </c>
      <c r="L33" s="22">
        <f t="shared" si="8"/>
        <v>2.1786492374727979E-3</v>
      </c>
      <c r="M33" s="45">
        <f t="shared" si="8"/>
        <v>-5.988023952095814E-3</v>
      </c>
      <c r="N33" s="44">
        <f t="shared" si="9"/>
        <v>3.0949361984845243E-3</v>
      </c>
      <c r="O33" s="22">
        <f t="shared" si="9"/>
        <v>2.17627942259567E-3</v>
      </c>
      <c r="P33" s="45">
        <f t="shared" si="9"/>
        <v>-6.0060240602119218E-3</v>
      </c>
      <c r="Q33" s="44">
        <f t="shared" si="4"/>
        <v>19.919081101235157</v>
      </c>
      <c r="R33" s="22">
        <f t="shared" si="4"/>
        <v>7.7621706071382048</v>
      </c>
      <c r="S33" s="45">
        <f t="shared" si="4"/>
        <v>15.301423984112876</v>
      </c>
      <c r="V33" s="44">
        <f t="shared" si="5"/>
        <v>6.203519793062038E-2</v>
      </c>
      <c r="W33" s="22">
        <f t="shared" si="6"/>
        <v>7.111111111111118E-2</v>
      </c>
      <c r="X33" s="45">
        <f t="shared" si="7"/>
        <v>0.28309741881765188</v>
      </c>
      <c r="Z33" s="86"/>
      <c r="AA33" s="87"/>
      <c r="AB33" s="87"/>
      <c r="AC33" s="87"/>
      <c r="AD33" s="87"/>
      <c r="AE33" s="87"/>
      <c r="AF33" s="88"/>
      <c r="AH33" s="27" t="s">
        <v>17</v>
      </c>
      <c r="AI33" s="28">
        <v>1</v>
      </c>
      <c r="AJ33" s="28"/>
      <c r="AK33" s="29"/>
    </row>
    <row r="34" spans="1:37" x14ac:dyDescent="0.25">
      <c r="A34" s="55">
        <v>42233</v>
      </c>
      <c r="B34" s="44">
        <v>69.86</v>
      </c>
      <c r="C34" s="22">
        <v>45.7</v>
      </c>
      <c r="D34" s="45">
        <v>0.83</v>
      </c>
      <c r="E34" s="44">
        <v>514124570</v>
      </c>
      <c r="F34" s="22">
        <v>330</v>
      </c>
      <c r="G34" s="45">
        <v>6473000</v>
      </c>
      <c r="H34" s="44">
        <f t="shared" si="2"/>
        <v>4.2464932393786858</v>
      </c>
      <c r="I34" s="22">
        <f t="shared" si="2"/>
        <v>3.8220982979001592</v>
      </c>
      <c r="J34" s="45">
        <f t="shared" si="2"/>
        <v>-0.18632957819149348</v>
      </c>
      <c r="K34" s="44">
        <f t="shared" si="8"/>
        <v>-6.1399973129114695E-2</v>
      </c>
      <c r="L34" s="22">
        <f t="shared" si="8"/>
        <v>-6.5217391304347207E-3</v>
      </c>
      <c r="M34" s="45">
        <f t="shared" si="8"/>
        <v>0</v>
      </c>
      <c r="N34" s="44">
        <f t="shared" si="9"/>
        <v>-6.3365846993133537E-2</v>
      </c>
      <c r="O34" s="22">
        <f t="shared" si="9"/>
        <v>-6.5430985889359475E-3</v>
      </c>
      <c r="P34" s="45">
        <f t="shared" si="9"/>
        <v>0</v>
      </c>
      <c r="Q34" s="44">
        <f t="shared" si="4"/>
        <v>20.057976148142036</v>
      </c>
      <c r="R34" s="22">
        <f t="shared" si="4"/>
        <v>5.7990926544605257</v>
      </c>
      <c r="S34" s="45">
        <f t="shared" si="4"/>
        <v>15.683150237527647</v>
      </c>
      <c r="V34" s="44">
        <f t="shared" si="5"/>
        <v>4.0925677860409251E-2</v>
      </c>
      <c r="W34" s="22">
        <f t="shared" si="6"/>
        <v>6.4444444444444568E-2</v>
      </c>
      <c r="X34" s="45">
        <f t="shared" si="7"/>
        <v>0.28309741881765188</v>
      </c>
      <c r="Z34" s="80"/>
      <c r="AA34" s="81"/>
      <c r="AB34" s="81"/>
      <c r="AC34" s="81"/>
      <c r="AD34" s="81"/>
      <c r="AE34" s="81"/>
      <c r="AF34" s="82"/>
      <c r="AH34" s="27" t="s">
        <v>18</v>
      </c>
      <c r="AI34" s="28">
        <v>0.77072886048726685</v>
      </c>
      <c r="AJ34" s="28">
        <v>1</v>
      </c>
      <c r="AK34" s="29"/>
    </row>
    <row r="35" spans="1:37" ht="15.75" thickBot="1" x14ac:dyDescent="0.3">
      <c r="A35" s="55">
        <v>42240</v>
      </c>
      <c r="B35" s="44">
        <v>74.819999999999993</v>
      </c>
      <c r="C35" s="22">
        <v>45.5</v>
      </c>
      <c r="D35" s="45">
        <v>0.89500000000000002</v>
      </c>
      <c r="E35" s="44">
        <v>835950880</v>
      </c>
      <c r="F35" s="22">
        <v>3720</v>
      </c>
      <c r="G35" s="45">
        <v>16165000</v>
      </c>
      <c r="H35" s="44">
        <f t="shared" si="2"/>
        <v>4.3150852289200001</v>
      </c>
      <c r="I35" s="22">
        <f t="shared" si="2"/>
        <v>3.8177123259569048</v>
      </c>
      <c r="J35" s="45">
        <f t="shared" si="2"/>
        <v>-0.11093156070728166</v>
      </c>
      <c r="K35" s="44">
        <f t="shared" si="8"/>
        <v>7.0999141139421615E-2</v>
      </c>
      <c r="L35" s="22">
        <f t="shared" si="8"/>
        <v>-4.3763676148797122E-3</v>
      </c>
      <c r="M35" s="45">
        <f t="shared" si="8"/>
        <v>7.8313253012048265E-2</v>
      </c>
      <c r="N35" s="44">
        <f t="shared" si="9"/>
        <v>6.8591989541314E-2</v>
      </c>
      <c r="O35" s="22">
        <f t="shared" si="9"/>
        <v>-4.3859719432543286E-3</v>
      </c>
      <c r="P35" s="45">
        <f t="shared" si="9"/>
        <v>7.5398017484211849E-2</v>
      </c>
      <c r="Q35" s="44">
        <f t="shared" si="4"/>
        <v>20.544080413341913</v>
      </c>
      <c r="R35" s="22">
        <f t="shared" si="4"/>
        <v>8.2214789472671921</v>
      </c>
      <c r="S35" s="45">
        <f t="shared" si="4"/>
        <v>16.598358969141671</v>
      </c>
      <c r="V35" s="44">
        <f t="shared" si="5"/>
        <v>6.3836666820638335E-2</v>
      </c>
      <c r="W35" s="22">
        <f t="shared" si="6"/>
        <v>6.000000000000006E-2</v>
      </c>
      <c r="X35" s="45">
        <f t="shared" si="7"/>
        <v>0.39134054954204833</v>
      </c>
      <c r="Z35" s="83"/>
      <c r="AA35" s="84"/>
      <c r="AB35" s="84"/>
      <c r="AC35" s="84"/>
      <c r="AD35" s="84"/>
      <c r="AE35" s="84"/>
      <c r="AF35" s="85"/>
      <c r="AH35" s="30" t="s">
        <v>19</v>
      </c>
      <c r="AI35" s="31">
        <v>-0.25857569698114335</v>
      </c>
      <c r="AJ35" s="31">
        <v>2.4595912138800483E-2</v>
      </c>
      <c r="AK35" s="32">
        <v>1</v>
      </c>
    </row>
    <row r="36" spans="1:37" x14ac:dyDescent="0.25">
      <c r="A36" s="55">
        <v>42247</v>
      </c>
      <c r="B36" s="44">
        <v>73.959999999999994</v>
      </c>
      <c r="C36" s="22">
        <v>46</v>
      </c>
      <c r="D36" s="45">
        <v>0.86</v>
      </c>
      <c r="E36" s="44">
        <v>612719090</v>
      </c>
      <c r="F36" s="22">
        <v>6790</v>
      </c>
      <c r="G36" s="45">
        <v>8812000</v>
      </c>
      <c r="H36" s="44">
        <f t="shared" si="2"/>
        <v>4.3035244065189238</v>
      </c>
      <c r="I36" s="22">
        <f t="shared" si="2"/>
        <v>3.8286413964890951</v>
      </c>
      <c r="J36" s="45">
        <f t="shared" si="2"/>
        <v>-0.15082288973458366</v>
      </c>
      <c r="K36" s="44">
        <f t="shared" si="8"/>
        <v>-1.1494252873563211E-2</v>
      </c>
      <c r="L36" s="22">
        <f t="shared" si="8"/>
        <v>1.098901098901099E-2</v>
      </c>
      <c r="M36" s="45">
        <f t="shared" si="8"/>
        <v>-3.9106145251396683E-2</v>
      </c>
      <c r="N36" s="44">
        <f t="shared" si="9"/>
        <v>-1.1560822401075971E-2</v>
      </c>
      <c r="O36" s="22">
        <f t="shared" si="9"/>
        <v>1.092907053219023E-2</v>
      </c>
      <c r="P36" s="45">
        <f t="shared" si="9"/>
        <v>-3.9891329027301969E-2</v>
      </c>
      <c r="Q36" s="44">
        <f t="shared" si="4"/>
        <v>20.233417134383675</v>
      </c>
      <c r="R36" s="22">
        <f t="shared" si="4"/>
        <v>8.8232062205527413</v>
      </c>
      <c r="S36" s="45">
        <f t="shared" si="4"/>
        <v>15.991624986904371</v>
      </c>
      <c r="V36" s="44">
        <f t="shared" si="5"/>
        <v>5.9864196960598609E-2</v>
      </c>
      <c r="W36" s="22">
        <f t="shared" si="6"/>
        <v>7.111111111111118E-2</v>
      </c>
      <c r="X36" s="45">
        <f t="shared" si="7"/>
        <v>0.33305578684429638</v>
      </c>
      <c r="Z36" s="83"/>
      <c r="AA36" s="84"/>
      <c r="AB36" s="84"/>
      <c r="AC36" s="84"/>
      <c r="AD36" s="84"/>
      <c r="AE36" s="84"/>
      <c r="AF36" s="85"/>
    </row>
    <row r="37" spans="1:37" ht="15.75" thickBot="1" x14ac:dyDescent="0.3">
      <c r="A37" s="55">
        <v>42254</v>
      </c>
      <c r="B37" s="44">
        <v>74.099999999999994</v>
      </c>
      <c r="C37" s="22">
        <v>45.4</v>
      </c>
      <c r="D37" s="45">
        <v>0.86499999999999999</v>
      </c>
      <c r="E37" s="44">
        <v>384866640</v>
      </c>
      <c r="F37" s="22">
        <v>2100</v>
      </c>
      <c r="G37" s="45">
        <v>4293000</v>
      </c>
      <c r="H37" s="44">
        <f t="shared" si="2"/>
        <v>4.3054155323020415</v>
      </c>
      <c r="I37" s="22">
        <f t="shared" si="2"/>
        <v>3.8155121050473024</v>
      </c>
      <c r="J37" s="45">
        <f t="shared" si="2"/>
        <v>-0.14502577205025774</v>
      </c>
      <c r="K37" s="44">
        <f t="shared" si="8"/>
        <v>1.8929150892374334E-3</v>
      </c>
      <c r="L37" s="22">
        <f t="shared" si="8"/>
        <v>-1.3043478260869596E-2</v>
      </c>
      <c r="M37" s="45">
        <f t="shared" si="8"/>
        <v>5.8139534883720981E-3</v>
      </c>
      <c r="N37" s="44">
        <f t="shared" si="9"/>
        <v>1.8911257831171811E-3</v>
      </c>
      <c r="O37" s="22">
        <f t="shared" si="9"/>
        <v>-1.3129291441792736E-2</v>
      </c>
      <c r="P37" s="45">
        <f t="shared" si="9"/>
        <v>5.7971176843259146E-3</v>
      </c>
      <c r="Q37" s="44">
        <f t="shared" si="4"/>
        <v>19.768407442634931</v>
      </c>
      <c r="R37" s="22">
        <f t="shared" si="4"/>
        <v>7.6496926237115144</v>
      </c>
      <c r="S37" s="45">
        <f t="shared" si="4"/>
        <v>15.272496347206697</v>
      </c>
      <c r="V37" s="44">
        <f t="shared" si="5"/>
        <v>6.0510878100605077E-2</v>
      </c>
      <c r="W37" s="22">
        <f t="shared" si="6"/>
        <v>5.777777777777781E-2</v>
      </c>
      <c r="X37" s="45">
        <f t="shared" si="7"/>
        <v>0.34138218151540378</v>
      </c>
      <c r="Z37" s="83"/>
      <c r="AA37" s="84"/>
      <c r="AB37" s="84"/>
      <c r="AC37" s="84"/>
      <c r="AD37" s="84"/>
      <c r="AE37" s="84"/>
      <c r="AF37" s="85"/>
    </row>
    <row r="38" spans="1:37" x14ac:dyDescent="0.25">
      <c r="A38" s="55">
        <v>42261</v>
      </c>
      <c r="B38" s="44">
        <v>75.5</v>
      </c>
      <c r="C38" s="22">
        <v>44.5</v>
      </c>
      <c r="D38" s="45">
        <v>0.85499999999999998</v>
      </c>
      <c r="E38" s="44">
        <v>461944160</v>
      </c>
      <c r="F38" s="22">
        <v>900</v>
      </c>
      <c r="G38" s="45">
        <v>4829000</v>
      </c>
      <c r="H38" s="44">
        <f t="shared" si="2"/>
        <v>4.3241326562549789</v>
      </c>
      <c r="I38" s="22">
        <f t="shared" si="2"/>
        <v>3.7954891891721947</v>
      </c>
      <c r="J38" s="45">
        <f t="shared" si="2"/>
        <v>-0.15665381004537685</v>
      </c>
      <c r="K38" s="44">
        <f t="shared" si="8"/>
        <v>1.8893387314440024E-2</v>
      </c>
      <c r="L38" s="22">
        <f t="shared" si="8"/>
        <v>-1.9823788546255477E-2</v>
      </c>
      <c r="M38" s="45">
        <f t="shared" si="8"/>
        <v>-1.1560693641618507E-2</v>
      </c>
      <c r="N38" s="44">
        <f t="shared" si="9"/>
        <v>1.8717123952937991E-2</v>
      </c>
      <c r="O38" s="22">
        <f t="shared" si="9"/>
        <v>-2.0022915875107704E-2</v>
      </c>
      <c r="P38" s="45">
        <f t="shared" si="9"/>
        <v>-1.1628037995119099E-2</v>
      </c>
      <c r="Q38" s="44">
        <f t="shared" si="4"/>
        <v>19.950954575940287</v>
      </c>
      <c r="R38" s="22">
        <f t="shared" si="4"/>
        <v>6.8023947633243109</v>
      </c>
      <c r="S38" s="45">
        <f t="shared" si="4"/>
        <v>15.390149964855679</v>
      </c>
      <c r="V38" s="44">
        <f t="shared" si="5"/>
        <v>6.6977689500669776E-2</v>
      </c>
      <c r="W38" s="22">
        <f t="shared" si="6"/>
        <v>3.7777777777777841E-2</v>
      </c>
      <c r="X38" s="45">
        <f t="shared" si="7"/>
        <v>0.32472939217318897</v>
      </c>
      <c r="Z38" s="83"/>
      <c r="AA38" s="84"/>
      <c r="AB38" s="84"/>
      <c r="AC38" s="84"/>
      <c r="AD38" s="84"/>
      <c r="AE38" s="84"/>
      <c r="AF38" s="85"/>
      <c r="AH38" s="80"/>
      <c r="AI38" s="81"/>
      <c r="AJ38" s="81"/>
      <c r="AK38" s="82"/>
    </row>
    <row r="39" spans="1:37" x14ac:dyDescent="0.25">
      <c r="A39" s="55">
        <v>42268</v>
      </c>
      <c r="B39" s="44">
        <v>74.97</v>
      </c>
      <c r="C39" s="22">
        <v>44.4</v>
      </c>
      <c r="D39" s="45">
        <v>0.83</v>
      </c>
      <c r="E39" s="44">
        <v>462123440</v>
      </c>
      <c r="F39" s="22">
        <v>280</v>
      </c>
      <c r="G39" s="45">
        <v>7372000</v>
      </c>
      <c r="H39" s="44">
        <f t="shared" si="2"/>
        <v>4.3170880335149704</v>
      </c>
      <c r="I39" s="22">
        <f t="shared" si="2"/>
        <v>3.7932394694381792</v>
      </c>
      <c r="J39" s="45">
        <f t="shared" si="2"/>
        <v>-0.18632957819149348</v>
      </c>
      <c r="K39" s="44">
        <f t="shared" si="8"/>
        <v>-7.0198675496688893E-3</v>
      </c>
      <c r="L39" s="22">
        <f t="shared" si="8"/>
        <v>-2.2471910112359869E-3</v>
      </c>
      <c r="M39" s="45">
        <f t="shared" si="8"/>
        <v>-2.9239766081871371E-2</v>
      </c>
      <c r="N39" s="44">
        <f t="shared" si="9"/>
        <v>-7.0446227400083189E-3</v>
      </c>
      <c r="O39" s="22">
        <f t="shared" si="9"/>
        <v>-2.2497197340154416E-3</v>
      </c>
      <c r="P39" s="45">
        <f t="shared" si="9"/>
        <v>-2.9675768146116666E-2</v>
      </c>
      <c r="Q39" s="44">
        <f t="shared" si="4"/>
        <v>19.951342599505338</v>
      </c>
      <c r="R39" s="22">
        <f t="shared" si="4"/>
        <v>5.6347896031692493</v>
      </c>
      <c r="S39" s="45">
        <f t="shared" si="4"/>
        <v>15.813199597771851</v>
      </c>
      <c r="V39" s="44">
        <f t="shared" si="5"/>
        <v>6.4529539470645284E-2</v>
      </c>
      <c r="W39" s="22">
        <f t="shared" si="6"/>
        <v>3.555555555555559E-2</v>
      </c>
      <c r="X39" s="45">
        <f t="shared" si="7"/>
        <v>0.28309741881765188</v>
      </c>
      <c r="Z39" s="83"/>
      <c r="AA39" s="84"/>
      <c r="AB39" s="84"/>
      <c r="AC39" s="84"/>
      <c r="AD39" s="84"/>
      <c r="AE39" s="84"/>
      <c r="AF39" s="85"/>
      <c r="AH39" s="83"/>
      <c r="AI39" s="84"/>
      <c r="AJ39" s="84"/>
      <c r="AK39" s="85"/>
    </row>
    <row r="40" spans="1:37" x14ac:dyDescent="0.25">
      <c r="A40" s="55">
        <v>42275</v>
      </c>
      <c r="B40" s="44">
        <v>73.8</v>
      </c>
      <c r="C40" s="22">
        <v>44.7</v>
      </c>
      <c r="D40" s="45">
        <v>0.81499999999999995</v>
      </c>
      <c r="E40" s="44">
        <v>447147620</v>
      </c>
      <c r="F40" s="22">
        <v>3840</v>
      </c>
      <c r="G40" s="45">
        <v>4609000</v>
      </c>
      <c r="H40" s="44">
        <f t="shared" si="2"/>
        <v>4.3013587316064266</v>
      </c>
      <c r="I40" s="22">
        <f t="shared" si="2"/>
        <v>3.7999735016195233</v>
      </c>
      <c r="J40" s="45">
        <f t="shared" si="2"/>
        <v>-0.2045671657412744</v>
      </c>
      <c r="K40" s="44">
        <f t="shared" si="8"/>
        <v>-1.5606242496998822E-2</v>
      </c>
      <c r="L40" s="22">
        <f t="shared" si="8"/>
        <v>6.7567567567568534E-3</v>
      </c>
      <c r="M40" s="45">
        <f t="shared" si="8"/>
        <v>-1.8072289156626523E-2</v>
      </c>
      <c r="N40" s="44">
        <f t="shared" si="9"/>
        <v>-1.5729301908543918E-2</v>
      </c>
      <c r="O40" s="22">
        <f t="shared" si="9"/>
        <v>6.7340321813441194E-3</v>
      </c>
      <c r="P40" s="45">
        <f t="shared" si="9"/>
        <v>-1.8237587549780901E-2</v>
      </c>
      <c r="Q40" s="44">
        <f t="shared" si="4"/>
        <v>19.918399344143619</v>
      </c>
      <c r="R40" s="22">
        <f t="shared" si="4"/>
        <v>8.2532276455817719</v>
      </c>
      <c r="S40" s="45">
        <f t="shared" si="4"/>
        <v>15.343521471702646</v>
      </c>
      <c r="V40" s="44">
        <f t="shared" si="5"/>
        <v>5.9125132800591236E-2</v>
      </c>
      <c r="W40" s="22">
        <f t="shared" si="6"/>
        <v>4.2222222222222348E-2</v>
      </c>
      <c r="X40" s="45">
        <f t="shared" si="7"/>
        <v>0.2581182348043296</v>
      </c>
      <c r="Z40" s="83"/>
      <c r="AA40" s="84"/>
      <c r="AB40" s="84"/>
      <c r="AC40" s="84"/>
      <c r="AD40" s="84"/>
      <c r="AE40" s="84"/>
      <c r="AF40" s="85"/>
      <c r="AH40" s="83"/>
      <c r="AI40" s="84"/>
      <c r="AJ40" s="84"/>
      <c r="AK40" s="85"/>
    </row>
    <row r="41" spans="1:37" x14ac:dyDescent="0.25">
      <c r="A41" s="55">
        <v>42282</v>
      </c>
      <c r="B41" s="44">
        <v>85.77</v>
      </c>
      <c r="C41" s="22">
        <v>44</v>
      </c>
      <c r="D41" s="45">
        <v>0.80500000000000005</v>
      </c>
      <c r="E41" s="44">
        <v>823666820</v>
      </c>
      <c r="F41" s="22">
        <v>1300</v>
      </c>
      <c r="G41" s="45">
        <v>11758000</v>
      </c>
      <c r="H41" s="44">
        <f t="shared" si="2"/>
        <v>4.45166929500233</v>
      </c>
      <c r="I41" s="22">
        <f t="shared" si="2"/>
        <v>3.784189633918261</v>
      </c>
      <c r="J41" s="45">
        <f t="shared" si="2"/>
        <v>-0.21691300156357363</v>
      </c>
      <c r="K41" s="44">
        <f t="shared" si="8"/>
        <v>0.16219512195121949</v>
      </c>
      <c r="L41" s="22">
        <f t="shared" si="8"/>
        <v>-1.5659955257270756E-2</v>
      </c>
      <c r="M41" s="45">
        <f t="shared" si="8"/>
        <v>-1.2269938650306624E-2</v>
      </c>
      <c r="N41" s="44">
        <f t="shared" si="9"/>
        <v>0.15031056339590324</v>
      </c>
      <c r="O41" s="22">
        <f t="shared" si="9"/>
        <v>-1.5783867701262E-2</v>
      </c>
      <c r="P41" s="45">
        <f t="shared" si="9"/>
        <v>-1.2345835822299266E-2</v>
      </c>
      <c r="Q41" s="44">
        <f t="shared" si="4"/>
        <v>20.529276661444207</v>
      </c>
      <c r="R41" s="22">
        <f t="shared" si="4"/>
        <v>7.1701195434496281</v>
      </c>
      <c r="S41" s="45">
        <f t="shared" si="4"/>
        <v>16.280044417944339</v>
      </c>
      <c r="V41" s="44">
        <f t="shared" si="5"/>
        <v>0.11441637027114414</v>
      </c>
      <c r="W41" s="22">
        <f t="shared" si="6"/>
        <v>2.6666666666666731E-2</v>
      </c>
      <c r="X41" s="45">
        <f t="shared" si="7"/>
        <v>0.24146544546211496</v>
      </c>
      <c r="Z41" s="83"/>
      <c r="AA41" s="84"/>
      <c r="AB41" s="84"/>
      <c r="AC41" s="84"/>
      <c r="AD41" s="84"/>
      <c r="AE41" s="84"/>
      <c r="AF41" s="85"/>
      <c r="AH41" s="83"/>
      <c r="AI41" s="84"/>
      <c r="AJ41" s="84"/>
      <c r="AK41" s="85"/>
    </row>
    <row r="42" spans="1:37" x14ac:dyDescent="0.25">
      <c r="A42" s="55">
        <v>42289</v>
      </c>
      <c r="B42" s="44">
        <v>88.52</v>
      </c>
      <c r="C42" s="22">
        <v>45.5</v>
      </c>
      <c r="D42" s="45">
        <v>0.80500000000000005</v>
      </c>
      <c r="E42" s="44">
        <v>642671730</v>
      </c>
      <c r="F42" s="22">
        <v>550</v>
      </c>
      <c r="G42" s="45">
        <v>5834000</v>
      </c>
      <c r="H42" s="44">
        <f t="shared" si="2"/>
        <v>4.4832285151828488</v>
      </c>
      <c r="I42" s="22">
        <f t="shared" si="2"/>
        <v>3.8177123259569048</v>
      </c>
      <c r="J42" s="45">
        <f t="shared" si="2"/>
        <v>-0.21691300156357363</v>
      </c>
      <c r="K42" s="44">
        <f t="shared" si="8"/>
        <v>3.2062492713069837E-2</v>
      </c>
      <c r="L42" s="22">
        <f t="shared" si="8"/>
        <v>3.4090909090909088E-2</v>
      </c>
      <c r="M42" s="45">
        <f t="shared" si="8"/>
        <v>0</v>
      </c>
      <c r="N42" s="44">
        <f t="shared" si="9"/>
        <v>3.1559220180518877E-2</v>
      </c>
      <c r="O42" s="22">
        <f t="shared" si="9"/>
        <v>3.3522692038643644E-2</v>
      </c>
      <c r="P42" s="45">
        <f t="shared" si="9"/>
        <v>0</v>
      </c>
      <c r="Q42" s="44">
        <f t="shared" si="4"/>
        <v>20.281144623066325</v>
      </c>
      <c r="R42" s="22">
        <f t="shared" si="4"/>
        <v>6.3099182782265162</v>
      </c>
      <c r="S42" s="45">
        <f t="shared" si="4"/>
        <v>15.579213429409803</v>
      </c>
      <c r="V42" s="44">
        <f t="shared" si="5"/>
        <v>0.12711903552127116</v>
      </c>
      <c r="W42" s="22">
        <f t="shared" si="6"/>
        <v>6.000000000000006E-2</v>
      </c>
      <c r="X42" s="45">
        <f t="shared" si="7"/>
        <v>0.24146544546211496</v>
      </c>
      <c r="Z42" s="83"/>
      <c r="AA42" s="84"/>
      <c r="AB42" s="84"/>
      <c r="AC42" s="84"/>
      <c r="AD42" s="84"/>
      <c r="AE42" s="84"/>
      <c r="AF42" s="85"/>
      <c r="AH42" s="83"/>
      <c r="AI42" s="84"/>
      <c r="AJ42" s="84"/>
      <c r="AK42" s="85"/>
    </row>
    <row r="43" spans="1:37" x14ac:dyDescent="0.25">
      <c r="A43" s="55">
        <v>42296</v>
      </c>
      <c r="B43" s="44">
        <v>90.45</v>
      </c>
      <c r="C43" s="22">
        <v>45.1</v>
      </c>
      <c r="D43" s="45">
        <v>0.8</v>
      </c>
      <c r="E43" s="44">
        <v>554592940</v>
      </c>
      <c r="F43" s="22">
        <v>570</v>
      </c>
      <c r="G43" s="45">
        <v>10507000</v>
      </c>
      <c r="H43" s="44">
        <f t="shared" si="2"/>
        <v>4.5047972118413044</v>
      </c>
      <c r="I43" s="22">
        <f t="shared" si="2"/>
        <v>3.8088822465086327</v>
      </c>
      <c r="J43" s="45">
        <f t="shared" si="2"/>
        <v>-0.22314355131420971</v>
      </c>
      <c r="K43" s="44">
        <f t="shared" si="8"/>
        <v>2.1802982376864063E-2</v>
      </c>
      <c r="L43" s="22">
        <f t="shared" si="8"/>
        <v>-8.79120879120876E-3</v>
      </c>
      <c r="M43" s="45">
        <f t="shared" si="8"/>
        <v>-6.2111801242236073E-3</v>
      </c>
      <c r="N43" s="44">
        <f t="shared" si="9"/>
        <v>2.1568696658455202E-2</v>
      </c>
      <c r="O43" s="22">
        <f t="shared" si="9"/>
        <v>-8.8300794482720369E-3</v>
      </c>
      <c r="P43" s="45">
        <f t="shared" si="9"/>
        <v>-6.2305497506360864E-3</v>
      </c>
      <c r="Q43" s="44">
        <f t="shared" si="4"/>
        <v>20.133744961169505</v>
      </c>
      <c r="R43" s="22">
        <f t="shared" si="4"/>
        <v>6.3456363608285962</v>
      </c>
      <c r="S43" s="45">
        <f t="shared" si="4"/>
        <v>16.167552259670913</v>
      </c>
      <c r="V43" s="44">
        <f t="shared" si="5"/>
        <v>0.13603399695136034</v>
      </c>
      <c r="W43" s="22">
        <f t="shared" si="6"/>
        <v>5.1111111111111204E-2</v>
      </c>
      <c r="X43" s="45">
        <f t="shared" si="7"/>
        <v>0.23313905079100755</v>
      </c>
      <c r="Z43" s="83"/>
      <c r="AA43" s="84"/>
      <c r="AB43" s="84"/>
      <c r="AC43" s="84"/>
      <c r="AD43" s="84"/>
      <c r="AE43" s="84"/>
      <c r="AF43" s="85"/>
      <c r="AH43" s="83"/>
      <c r="AI43" s="84"/>
      <c r="AJ43" s="84"/>
      <c r="AK43" s="85"/>
    </row>
    <row r="44" spans="1:37" x14ac:dyDescent="0.25">
      <c r="A44" s="55">
        <v>42303</v>
      </c>
      <c r="B44" s="44">
        <v>90.53</v>
      </c>
      <c r="C44" s="22">
        <v>45.4</v>
      </c>
      <c r="D44" s="45">
        <v>0.82499999999999996</v>
      </c>
      <c r="E44" s="44">
        <v>620865250</v>
      </c>
      <c r="F44" s="22">
        <v>320</v>
      </c>
      <c r="G44" s="45">
        <v>18186000</v>
      </c>
      <c r="H44" s="44">
        <f t="shared" si="2"/>
        <v>4.5056812874873486</v>
      </c>
      <c r="I44" s="22">
        <f t="shared" si="2"/>
        <v>3.8155121050473024</v>
      </c>
      <c r="J44" s="45">
        <f t="shared" si="2"/>
        <v>-0.19237189264745613</v>
      </c>
      <c r="K44" s="44">
        <f t="shared" si="8"/>
        <v>8.8446655610832832E-4</v>
      </c>
      <c r="L44" s="22">
        <f t="shared" si="8"/>
        <v>6.6518847006651251E-3</v>
      </c>
      <c r="M44" s="45">
        <f t="shared" si="8"/>
        <v>3.1249999999999889E-2</v>
      </c>
      <c r="N44" s="44">
        <f t="shared" si="9"/>
        <v>8.8407564604479915E-4</v>
      </c>
      <c r="O44" s="22">
        <f t="shared" si="9"/>
        <v>6.6298585386695818E-3</v>
      </c>
      <c r="P44" s="45">
        <f t="shared" si="9"/>
        <v>3.0771658666753472E-2</v>
      </c>
      <c r="Q44" s="44">
        <f t="shared" si="4"/>
        <v>20.246624627624435</v>
      </c>
      <c r="R44" s="22">
        <f t="shared" si="4"/>
        <v>5.768320995793772</v>
      </c>
      <c r="S44" s="45">
        <f t="shared" si="4"/>
        <v>16.716162625267994</v>
      </c>
      <c r="V44" s="44">
        <f t="shared" si="5"/>
        <v>0.13640352903136405</v>
      </c>
      <c r="W44" s="22">
        <f t="shared" si="6"/>
        <v>5.777777777777781E-2</v>
      </c>
      <c r="X44" s="45">
        <f t="shared" si="7"/>
        <v>0.27477102414654447</v>
      </c>
      <c r="Z44" s="83"/>
      <c r="AA44" s="84"/>
      <c r="AB44" s="84"/>
      <c r="AC44" s="84"/>
      <c r="AD44" s="84"/>
      <c r="AE44" s="84"/>
      <c r="AF44" s="85"/>
      <c r="AH44" s="83"/>
      <c r="AI44" s="84"/>
      <c r="AJ44" s="84"/>
      <c r="AK44" s="85"/>
    </row>
    <row r="45" spans="1:37" x14ac:dyDescent="0.25">
      <c r="A45" s="55">
        <v>42310</v>
      </c>
      <c r="B45" s="44">
        <v>94.09</v>
      </c>
      <c r="C45" s="22">
        <v>46.9</v>
      </c>
      <c r="D45" s="45">
        <v>0.82499999999999996</v>
      </c>
      <c r="E45" s="44">
        <v>481806820</v>
      </c>
      <c r="F45" s="22">
        <v>4840</v>
      </c>
      <c r="G45" s="45">
        <v>9095000</v>
      </c>
      <c r="H45" s="44">
        <f t="shared" si="2"/>
        <v>4.5442517710186747</v>
      </c>
      <c r="I45" s="22">
        <f t="shared" si="2"/>
        <v>3.8480176754522337</v>
      </c>
      <c r="J45" s="45">
        <f t="shared" si="2"/>
        <v>-0.19237189264745613</v>
      </c>
      <c r="K45" s="44">
        <f t="shared" si="8"/>
        <v>3.932398100077325E-2</v>
      </c>
      <c r="L45" s="22">
        <f t="shared" si="8"/>
        <v>3.3039647577092511E-2</v>
      </c>
      <c r="M45" s="45">
        <f t="shared" si="8"/>
        <v>0</v>
      </c>
      <c r="N45" s="44">
        <f t="shared" si="9"/>
        <v>3.8570483531325341E-2</v>
      </c>
      <c r="O45" s="22">
        <f t="shared" si="9"/>
        <v>3.2505570404931308E-2</v>
      </c>
      <c r="P45" s="45">
        <f t="shared" si="9"/>
        <v>0</v>
      </c>
      <c r="Q45" s="44">
        <f t="shared" si="4"/>
        <v>19.993053803296004</v>
      </c>
      <c r="R45" s="22">
        <f t="shared" si="4"/>
        <v>8.4846699997106771</v>
      </c>
      <c r="S45" s="45">
        <f t="shared" si="4"/>
        <v>16.023235369934358</v>
      </c>
      <c r="V45" s="44">
        <f t="shared" si="5"/>
        <v>0.15284770659152849</v>
      </c>
      <c r="W45" s="22">
        <f t="shared" si="6"/>
        <v>9.1111111111111143E-2</v>
      </c>
      <c r="X45" s="45">
        <f t="shared" si="7"/>
        <v>0.27477102414654447</v>
      </c>
      <c r="Z45" s="83"/>
      <c r="AA45" s="84"/>
      <c r="AB45" s="84"/>
      <c r="AC45" s="84"/>
      <c r="AD45" s="84"/>
      <c r="AE45" s="84"/>
      <c r="AF45" s="85"/>
      <c r="AH45" s="83"/>
      <c r="AI45" s="84"/>
      <c r="AJ45" s="84"/>
      <c r="AK45" s="85"/>
    </row>
    <row r="46" spans="1:37" x14ac:dyDescent="0.25">
      <c r="A46" s="55">
        <v>42317</v>
      </c>
      <c r="B46" s="44">
        <v>93.4</v>
      </c>
      <c r="C46" s="22">
        <v>48.8</v>
      </c>
      <c r="D46" s="45">
        <v>0.78700000000000003</v>
      </c>
      <c r="E46" s="44">
        <v>386321860</v>
      </c>
      <c r="F46" s="22">
        <v>56730</v>
      </c>
      <c r="G46" s="45">
        <v>13884000</v>
      </c>
      <c r="H46" s="44">
        <f t="shared" si="2"/>
        <v>4.536891345234797</v>
      </c>
      <c r="I46" s="22">
        <f t="shared" si="2"/>
        <v>3.8877303128591016</v>
      </c>
      <c r="J46" s="45">
        <f t="shared" si="2"/>
        <v>-0.23952703056473379</v>
      </c>
      <c r="K46" s="44">
        <f t="shared" si="8"/>
        <v>-7.3334041874800479E-3</v>
      </c>
      <c r="L46" s="22">
        <f t="shared" si="8"/>
        <v>4.0511727078891231E-2</v>
      </c>
      <c r="M46" s="45">
        <f t="shared" si="8"/>
        <v>-4.6060606060605969E-2</v>
      </c>
      <c r="N46" s="44">
        <f t="shared" si="9"/>
        <v>-7.3604257838773418E-3</v>
      </c>
      <c r="O46" s="22">
        <f t="shared" si="9"/>
        <v>3.9712637406867833E-2</v>
      </c>
      <c r="P46" s="45">
        <f t="shared" si="9"/>
        <v>-4.7155137917277719E-2</v>
      </c>
      <c r="Q46" s="44">
        <f t="shared" si="4"/>
        <v>19.772181414179389</v>
      </c>
      <c r="R46" s="22">
        <f t="shared" si="4"/>
        <v>10.946058450320614</v>
      </c>
      <c r="S46" s="45">
        <f t="shared" si="4"/>
        <v>16.446247655963813</v>
      </c>
      <c r="V46" s="44">
        <f t="shared" si="5"/>
        <v>0.14966049240149662</v>
      </c>
      <c r="W46" s="22">
        <f t="shared" si="6"/>
        <v>0.13333333333333333</v>
      </c>
      <c r="X46" s="45">
        <f t="shared" si="7"/>
        <v>0.21149042464612824</v>
      </c>
      <c r="Z46" s="83"/>
      <c r="AA46" s="84"/>
      <c r="AB46" s="84"/>
      <c r="AC46" s="84"/>
      <c r="AD46" s="84"/>
      <c r="AE46" s="84"/>
      <c r="AF46" s="85"/>
      <c r="AH46" s="83"/>
      <c r="AI46" s="84"/>
      <c r="AJ46" s="84"/>
      <c r="AK46" s="85"/>
    </row>
    <row r="47" spans="1:37" x14ac:dyDescent="0.25">
      <c r="A47" s="55">
        <v>42324</v>
      </c>
      <c r="B47" s="44">
        <v>107.3</v>
      </c>
      <c r="C47" s="22">
        <v>46.9</v>
      </c>
      <c r="D47" s="45">
        <v>0.80900000000000005</v>
      </c>
      <c r="E47" s="44">
        <v>710666730</v>
      </c>
      <c r="F47" s="22">
        <v>44610</v>
      </c>
      <c r="G47" s="45">
        <v>9686000</v>
      </c>
      <c r="H47" s="44">
        <f t="shared" si="2"/>
        <v>4.6756286496366526</v>
      </c>
      <c r="I47" s="22">
        <f t="shared" si="2"/>
        <v>3.8480176754522337</v>
      </c>
      <c r="J47" s="45">
        <f t="shared" si="2"/>
        <v>-0.21195636192364531</v>
      </c>
      <c r="K47" s="44">
        <f t="shared" si="8"/>
        <v>0.14882226980728042</v>
      </c>
      <c r="L47" s="22">
        <f t="shared" si="8"/>
        <v>-3.8934426229508171E-2</v>
      </c>
      <c r="M47" s="45">
        <f t="shared" si="8"/>
        <v>2.7954256670902185E-2</v>
      </c>
      <c r="N47" s="44">
        <f t="shared" si="9"/>
        <v>0.13873730440185567</v>
      </c>
      <c r="O47" s="22">
        <f t="shared" si="9"/>
        <v>-3.9712637406867771E-2</v>
      </c>
      <c r="P47" s="45">
        <f t="shared" si="9"/>
        <v>2.7570668641088425E-2</v>
      </c>
      <c r="Q47" s="44">
        <f t="shared" si="4"/>
        <v>20.381714143700094</v>
      </c>
      <c r="R47" s="22">
        <f t="shared" si="4"/>
        <v>10.705713328122311</v>
      </c>
      <c r="S47" s="45">
        <f t="shared" si="4"/>
        <v>16.086192101945311</v>
      </c>
      <c r="V47" s="44">
        <f t="shared" si="5"/>
        <v>0.21386669130213865</v>
      </c>
      <c r="W47" s="22">
        <f t="shared" si="6"/>
        <v>9.1111111111111143E-2</v>
      </c>
      <c r="X47" s="45">
        <f t="shared" si="7"/>
        <v>0.24812656119900089</v>
      </c>
      <c r="Z47" s="83"/>
      <c r="AA47" s="84"/>
      <c r="AB47" s="84"/>
      <c r="AC47" s="84"/>
      <c r="AD47" s="84"/>
      <c r="AE47" s="84"/>
      <c r="AF47" s="85"/>
      <c r="AH47" s="83"/>
      <c r="AI47" s="84"/>
      <c r="AJ47" s="84"/>
      <c r="AK47" s="85"/>
    </row>
    <row r="48" spans="1:37" x14ac:dyDescent="0.25">
      <c r="A48" s="55">
        <v>42331</v>
      </c>
      <c r="B48" s="44">
        <v>104.55</v>
      </c>
      <c r="C48" s="22">
        <v>45</v>
      </c>
      <c r="D48" s="45">
        <v>0.76600000000000001</v>
      </c>
      <c r="E48" s="44">
        <v>620884760</v>
      </c>
      <c r="F48" s="22">
        <v>9060</v>
      </c>
      <c r="G48" s="45">
        <v>15773000</v>
      </c>
      <c r="H48" s="44">
        <f t="shared" si="2"/>
        <v>4.6496654258746428</v>
      </c>
      <c r="I48" s="22">
        <f t="shared" si="2"/>
        <v>3.8066624897703196</v>
      </c>
      <c r="J48" s="45">
        <f t="shared" si="2"/>
        <v>-0.26657310924154576</v>
      </c>
      <c r="K48" s="44">
        <f t="shared" si="8"/>
        <v>-2.5629077353215284E-2</v>
      </c>
      <c r="L48" s="22">
        <f t="shared" si="8"/>
        <v>-4.0511727078891231E-2</v>
      </c>
      <c r="M48" s="45">
        <f t="shared" si="8"/>
        <v>-5.3152039555006227E-2</v>
      </c>
      <c r="N48" s="44">
        <f t="shared" si="9"/>
        <v>-2.5963223762010212E-2</v>
      </c>
      <c r="O48" s="22">
        <f t="shared" si="9"/>
        <v>-4.1355185681913945E-2</v>
      </c>
      <c r="P48" s="45">
        <f t="shared" si="9"/>
        <v>-5.4616747317900463E-2</v>
      </c>
      <c r="Q48" s="44">
        <f t="shared" si="4"/>
        <v>20.246656051018586</v>
      </c>
      <c r="R48" s="22">
        <f t="shared" si="4"/>
        <v>9.1116243990370247</v>
      </c>
      <c r="S48" s="45">
        <f t="shared" si="4"/>
        <v>16.57381017546961</v>
      </c>
      <c r="V48" s="44">
        <f t="shared" si="5"/>
        <v>0.20116402605201161</v>
      </c>
      <c r="W48" s="22">
        <f t="shared" si="6"/>
        <v>4.8888888888888954E-2</v>
      </c>
      <c r="X48" s="45">
        <f t="shared" si="7"/>
        <v>0.17651956702747709</v>
      </c>
      <c r="Z48" s="83"/>
      <c r="AA48" s="84"/>
      <c r="AB48" s="84"/>
      <c r="AC48" s="84"/>
      <c r="AD48" s="84"/>
      <c r="AE48" s="84"/>
      <c r="AF48" s="85"/>
      <c r="AH48" s="83"/>
      <c r="AI48" s="84"/>
      <c r="AJ48" s="84"/>
      <c r="AK48" s="85"/>
    </row>
    <row r="49" spans="1:37" ht="15.75" thickBot="1" x14ac:dyDescent="0.3">
      <c r="A49" s="55">
        <v>42338</v>
      </c>
      <c r="B49" s="44">
        <v>103.05</v>
      </c>
      <c r="C49" s="22">
        <v>44.7</v>
      </c>
      <c r="D49" s="45">
        <v>0.753</v>
      </c>
      <c r="E49" s="44">
        <v>479977420</v>
      </c>
      <c r="F49" s="22">
        <v>2990</v>
      </c>
      <c r="G49" s="45">
        <v>9569000</v>
      </c>
      <c r="H49" s="44">
        <f t="shared" si="2"/>
        <v>4.6352143073364678</v>
      </c>
      <c r="I49" s="22">
        <f t="shared" si="2"/>
        <v>3.7999735016195233</v>
      </c>
      <c r="J49" s="45">
        <f t="shared" si="2"/>
        <v>-0.2836900511822435</v>
      </c>
      <c r="K49" s="44">
        <f t="shared" si="8"/>
        <v>-1.4347202295552367E-2</v>
      </c>
      <c r="L49" s="22">
        <f t="shared" si="8"/>
        <v>-6.6666666666666038E-3</v>
      </c>
      <c r="M49" s="45">
        <f t="shared" si="8"/>
        <v>-1.6971279373368162E-2</v>
      </c>
      <c r="N49" s="44">
        <f t="shared" si="9"/>
        <v>-1.4451118538174598E-2</v>
      </c>
      <c r="O49" s="22">
        <f t="shared" si="9"/>
        <v>-6.6889881507965401E-3</v>
      </c>
      <c r="P49" s="45">
        <f t="shared" si="9"/>
        <v>-1.7116941940697752E-2</v>
      </c>
      <c r="Q49" s="44">
        <f t="shared" si="4"/>
        <v>19.989249619093052</v>
      </c>
      <c r="R49" s="22">
        <f t="shared" si="4"/>
        <v>8.0030286663847328</v>
      </c>
      <c r="S49" s="45">
        <f t="shared" si="4"/>
        <v>16.074039264761399</v>
      </c>
      <c r="V49" s="44">
        <f t="shared" si="5"/>
        <v>0.19423529955194233</v>
      </c>
      <c r="W49" s="22">
        <f t="shared" si="6"/>
        <v>4.2222222222222348E-2</v>
      </c>
      <c r="X49" s="45">
        <f t="shared" si="7"/>
        <v>0.15487094088259781</v>
      </c>
      <c r="Z49" s="86"/>
      <c r="AA49" s="87"/>
      <c r="AB49" s="87"/>
      <c r="AC49" s="87"/>
      <c r="AD49" s="87"/>
      <c r="AE49" s="87"/>
      <c r="AF49" s="88"/>
      <c r="AH49" s="83"/>
      <c r="AI49" s="84"/>
      <c r="AJ49" s="84"/>
      <c r="AK49" s="85"/>
    </row>
    <row r="50" spans="1:37" x14ac:dyDescent="0.25">
      <c r="A50" s="55">
        <v>42345</v>
      </c>
      <c r="B50" s="44">
        <v>98.15</v>
      </c>
      <c r="C50" s="22">
        <v>46.4</v>
      </c>
      <c r="D50" s="45">
        <v>0.75</v>
      </c>
      <c r="E50" s="44">
        <v>549641910</v>
      </c>
      <c r="F50" s="22">
        <v>8000</v>
      </c>
      <c r="G50" s="45">
        <v>7816000</v>
      </c>
      <c r="H50" s="44">
        <f t="shared" si="2"/>
        <v>4.5864969207224702</v>
      </c>
      <c r="I50" s="22">
        <f t="shared" si="2"/>
        <v>3.8372994592322094</v>
      </c>
      <c r="J50" s="45">
        <f t="shared" si="2"/>
        <v>-0.2876820724517809</v>
      </c>
      <c r="K50" s="44">
        <f t="shared" si="8"/>
        <v>-4.754973313925271E-2</v>
      </c>
      <c r="L50" s="22">
        <f t="shared" si="8"/>
        <v>3.8031319910514443E-2</v>
      </c>
      <c r="M50" s="45">
        <f t="shared" si="8"/>
        <v>-3.9840637450199237E-3</v>
      </c>
      <c r="N50" s="44">
        <f t="shared" si="9"/>
        <v>-4.8717386613997875E-2</v>
      </c>
      <c r="O50" s="22">
        <f t="shared" si="9"/>
        <v>3.7325957612686346E-2</v>
      </c>
      <c r="P50" s="45">
        <f t="shared" si="9"/>
        <v>-3.9920212695374498E-3</v>
      </c>
      <c r="Q50" s="44">
        <f t="shared" si="4"/>
        <v>20.12477755142363</v>
      </c>
      <c r="R50" s="22">
        <f t="shared" si="4"/>
        <v>8.987196820661973</v>
      </c>
      <c r="S50" s="45">
        <f t="shared" si="4"/>
        <v>15.871683472704756</v>
      </c>
      <c r="V50" s="44">
        <f t="shared" si="5"/>
        <v>0.17160145965171603</v>
      </c>
      <c r="W50" s="22">
        <f t="shared" si="6"/>
        <v>8.0000000000000029E-2</v>
      </c>
      <c r="X50" s="45">
        <f t="shared" si="7"/>
        <v>0.14987510407993335</v>
      </c>
      <c r="Z50" s="80"/>
      <c r="AA50" s="81"/>
      <c r="AB50" s="81"/>
      <c r="AC50" s="81"/>
      <c r="AD50" s="81"/>
      <c r="AE50" s="81"/>
      <c r="AF50" s="82"/>
      <c r="AH50" s="83"/>
      <c r="AI50" s="84"/>
      <c r="AJ50" s="84"/>
      <c r="AK50" s="85"/>
    </row>
    <row r="51" spans="1:37" x14ac:dyDescent="0.25">
      <c r="A51" s="55">
        <v>42352</v>
      </c>
      <c r="B51" s="44">
        <v>98.81</v>
      </c>
      <c r="C51" s="22">
        <v>45.6</v>
      </c>
      <c r="D51" s="45">
        <v>0.753</v>
      </c>
      <c r="E51" s="44">
        <v>489102780</v>
      </c>
      <c r="F51" s="22">
        <v>1780</v>
      </c>
      <c r="G51" s="45">
        <v>11734000</v>
      </c>
      <c r="H51" s="44">
        <f t="shared" si="2"/>
        <v>4.5931988142068718</v>
      </c>
      <c r="I51" s="22">
        <f t="shared" si="2"/>
        <v>3.8199077165203406</v>
      </c>
      <c r="J51" s="45">
        <f t="shared" si="2"/>
        <v>-0.2836900511822435</v>
      </c>
      <c r="K51" s="44">
        <f t="shared" si="8"/>
        <v>6.7244014263881458E-3</v>
      </c>
      <c r="L51" s="22">
        <f t="shared" si="8"/>
        <v>-1.7241379310344768E-2</v>
      </c>
      <c r="M51" s="45">
        <f t="shared" si="8"/>
        <v>4.0000000000000036E-3</v>
      </c>
      <c r="N51" s="44">
        <f t="shared" si="9"/>
        <v>6.7018934844012617E-3</v>
      </c>
      <c r="O51" s="22">
        <f t="shared" si="9"/>
        <v>-1.7391742711869107E-2</v>
      </c>
      <c r="P51" s="45">
        <f t="shared" si="9"/>
        <v>3.9920212695374567E-3</v>
      </c>
      <c r="Q51" s="44">
        <f t="shared" si="4"/>
        <v>20.008083209402653</v>
      </c>
      <c r="R51" s="22">
        <f t="shared" si="4"/>
        <v>7.4843686432861309</v>
      </c>
      <c r="S51" s="45">
        <f t="shared" si="4"/>
        <v>16.278001168467942</v>
      </c>
      <c r="V51" s="44">
        <f t="shared" si="5"/>
        <v>0.17465009931174649</v>
      </c>
      <c r="W51" s="22">
        <f t="shared" si="6"/>
        <v>6.2222222222222318E-2</v>
      </c>
      <c r="X51" s="45">
        <f t="shared" si="7"/>
        <v>0.15487094088259781</v>
      </c>
      <c r="Z51" s="83"/>
      <c r="AA51" s="84"/>
      <c r="AB51" s="84"/>
      <c r="AC51" s="84"/>
      <c r="AD51" s="84"/>
      <c r="AE51" s="84"/>
      <c r="AF51" s="85"/>
      <c r="AH51" s="83"/>
      <c r="AI51" s="84"/>
      <c r="AJ51" s="84"/>
      <c r="AK51" s="85"/>
    </row>
    <row r="52" spans="1:37" x14ac:dyDescent="0.25">
      <c r="A52" s="55">
        <v>42359</v>
      </c>
      <c r="B52" s="44">
        <v>101.34</v>
      </c>
      <c r="C52" s="22">
        <v>46</v>
      </c>
      <c r="D52" s="45">
        <v>0.75</v>
      </c>
      <c r="E52" s="44">
        <v>300938570</v>
      </c>
      <c r="F52" s="22">
        <v>4200</v>
      </c>
      <c r="G52" s="45">
        <v>7145000</v>
      </c>
      <c r="H52" s="44">
        <f t="shared" si="2"/>
        <v>4.6184812000477633</v>
      </c>
      <c r="I52" s="22">
        <f t="shared" si="2"/>
        <v>3.8286413964890951</v>
      </c>
      <c r="J52" s="45">
        <f t="shared" si="2"/>
        <v>-0.2876820724517809</v>
      </c>
      <c r="K52" s="44">
        <f t="shared" si="8"/>
        <v>2.5604695880983717E-2</v>
      </c>
      <c r="L52" s="22">
        <f t="shared" si="8"/>
        <v>8.7719298245613718E-3</v>
      </c>
      <c r="M52" s="45">
        <f t="shared" si="8"/>
        <v>-3.9840637450199237E-3</v>
      </c>
      <c r="N52" s="44">
        <f t="shared" si="9"/>
        <v>2.5282385840892256E-2</v>
      </c>
      <c r="O52" s="22">
        <f t="shared" si="9"/>
        <v>8.7336799687546315E-3</v>
      </c>
      <c r="P52" s="45">
        <f t="shared" si="9"/>
        <v>-3.9920212695374498E-3</v>
      </c>
      <c r="Q52" s="44">
        <f t="shared" si="4"/>
        <v>19.522416715505955</v>
      </c>
      <c r="R52" s="22">
        <f t="shared" si="4"/>
        <v>8.3428398042714598</v>
      </c>
      <c r="S52" s="45">
        <f t="shared" si="4"/>
        <v>15.781923369346105</v>
      </c>
      <c r="V52" s="44">
        <f t="shared" si="5"/>
        <v>0.18633655134186336</v>
      </c>
      <c r="W52" s="22">
        <f t="shared" si="6"/>
        <v>7.111111111111118E-2</v>
      </c>
      <c r="X52" s="45">
        <f t="shared" si="7"/>
        <v>0.14987510407993335</v>
      </c>
      <c r="Z52" s="83"/>
      <c r="AA52" s="84"/>
      <c r="AB52" s="84"/>
      <c r="AC52" s="84"/>
      <c r="AD52" s="84"/>
      <c r="AE52" s="84"/>
      <c r="AF52" s="85"/>
      <c r="AH52" s="83"/>
      <c r="AI52" s="84"/>
      <c r="AJ52" s="84"/>
      <c r="AK52" s="85"/>
    </row>
    <row r="53" spans="1:37" ht="15.75" thickBot="1" x14ac:dyDescent="0.3">
      <c r="A53" s="55">
        <v>42366</v>
      </c>
      <c r="B53" s="44">
        <v>101.26</v>
      </c>
      <c r="C53" s="22">
        <v>45.8</v>
      </c>
      <c r="D53" s="45">
        <v>0.75</v>
      </c>
      <c r="E53" s="44">
        <v>148496390</v>
      </c>
      <c r="F53" s="22">
        <v>1980</v>
      </c>
      <c r="G53" s="45">
        <v>3548000</v>
      </c>
      <c r="H53" s="44">
        <f t="shared" si="2"/>
        <v>4.6176914665417632</v>
      </c>
      <c r="I53" s="22">
        <f t="shared" si="2"/>
        <v>3.824284091120139</v>
      </c>
      <c r="J53" s="45">
        <f t="shared" si="2"/>
        <v>-0.2876820724517809</v>
      </c>
      <c r="K53" s="44">
        <f t="shared" si="8"/>
        <v>-7.8942174856915621E-4</v>
      </c>
      <c r="L53" s="22">
        <f t="shared" si="8"/>
        <v>-4.3478260869565834E-3</v>
      </c>
      <c r="M53" s="45">
        <f t="shared" si="8"/>
        <v>0</v>
      </c>
      <c r="N53" s="44">
        <f t="shared" si="9"/>
        <v>-7.8973350600052743E-4</v>
      </c>
      <c r="O53" s="22">
        <f t="shared" si="9"/>
        <v>-4.3573053689558126E-3</v>
      </c>
      <c r="P53" s="45">
        <f t="shared" si="9"/>
        <v>0</v>
      </c>
      <c r="Q53" s="44">
        <f t="shared" si="4"/>
        <v>18.816071206147232</v>
      </c>
      <c r="R53" s="22">
        <f t="shared" si="4"/>
        <v>7.5908521236885811</v>
      </c>
      <c r="S53" s="45">
        <f t="shared" si="4"/>
        <v>15.081894622411607</v>
      </c>
      <c r="V53" s="44">
        <f t="shared" si="5"/>
        <v>0.18596701926185968</v>
      </c>
      <c r="W53" s="22">
        <f t="shared" si="6"/>
        <v>6.6666666666666666E-2</v>
      </c>
      <c r="X53" s="45">
        <f t="shared" si="7"/>
        <v>0.14987510407993335</v>
      </c>
      <c r="Z53" s="83"/>
      <c r="AA53" s="84"/>
      <c r="AB53" s="84"/>
      <c r="AC53" s="84"/>
      <c r="AD53" s="84"/>
      <c r="AE53" s="84"/>
      <c r="AF53" s="85"/>
      <c r="AH53" s="86"/>
      <c r="AI53" s="87"/>
      <c r="AJ53" s="87"/>
      <c r="AK53" s="88"/>
    </row>
    <row r="54" spans="1:37" x14ac:dyDescent="0.25">
      <c r="A54" s="55">
        <v>42373</v>
      </c>
      <c r="B54" s="44">
        <v>96.85</v>
      </c>
      <c r="C54" s="22">
        <v>48.8</v>
      </c>
      <c r="D54" s="45">
        <v>0.77</v>
      </c>
      <c r="E54" s="44">
        <v>141047050</v>
      </c>
      <c r="F54" s="22">
        <v>4360</v>
      </c>
      <c r="G54" s="45">
        <v>3260000</v>
      </c>
      <c r="H54" s="44">
        <f t="shared" si="2"/>
        <v>4.5731633898530051</v>
      </c>
      <c r="I54" s="22">
        <f t="shared" si="2"/>
        <v>3.8877303128591016</v>
      </c>
      <c r="J54" s="45">
        <f t="shared" si="2"/>
        <v>-0.26136476413440751</v>
      </c>
      <c r="K54" s="44">
        <f t="shared" si="8"/>
        <v>-4.3551254197116439E-2</v>
      </c>
      <c r="L54" s="22">
        <f t="shared" si="8"/>
        <v>6.5502183406113537E-2</v>
      </c>
      <c r="M54" s="45">
        <f t="shared" si="8"/>
        <v>2.6666666666666689E-2</v>
      </c>
      <c r="N54" s="44">
        <f t="shared" si="9"/>
        <v>-4.4528076688758376E-2</v>
      </c>
      <c r="O54" s="22">
        <f t="shared" si="9"/>
        <v>6.3446221738962263E-2</v>
      </c>
      <c r="P54" s="45">
        <f t="shared" si="9"/>
        <v>2.6317308317373358E-2</v>
      </c>
      <c r="Q54" s="44">
        <f t="shared" si="4"/>
        <v>18.764604080624267</v>
      </c>
      <c r="R54" s="22">
        <f t="shared" si="4"/>
        <v>8.3802273363430793</v>
      </c>
      <c r="S54" s="45">
        <f t="shared" si="4"/>
        <v>14.99723775334289</v>
      </c>
      <c r="V54" s="44">
        <f t="shared" si="5"/>
        <v>0.16559656335165593</v>
      </c>
      <c r="W54" s="22">
        <f t="shared" si="6"/>
        <v>0.13333333333333333</v>
      </c>
      <c r="X54" s="45">
        <f t="shared" si="7"/>
        <v>0.18318068276436303</v>
      </c>
      <c r="Z54" s="83"/>
      <c r="AA54" s="84"/>
      <c r="AB54" s="84"/>
      <c r="AC54" s="84"/>
      <c r="AD54" s="84"/>
      <c r="AE54" s="84"/>
      <c r="AF54" s="85"/>
      <c r="AH54" s="80"/>
      <c r="AI54" s="81"/>
      <c r="AJ54" s="81"/>
      <c r="AK54" s="82"/>
    </row>
    <row r="55" spans="1:37" x14ac:dyDescent="0.25">
      <c r="A55" s="55">
        <v>42380</v>
      </c>
      <c r="B55" s="44">
        <v>87.27</v>
      </c>
      <c r="C55" s="22">
        <v>46.7</v>
      </c>
      <c r="D55" s="45">
        <v>0.72799999999999998</v>
      </c>
      <c r="E55" s="44">
        <v>485369460</v>
      </c>
      <c r="F55" s="22">
        <v>1330</v>
      </c>
      <c r="G55" s="45">
        <v>5265000</v>
      </c>
      <c r="H55" s="44">
        <f t="shared" si="2"/>
        <v>4.46900676117522</v>
      </c>
      <c r="I55" s="22">
        <f t="shared" si="2"/>
        <v>3.8437441646748516</v>
      </c>
      <c r="J55" s="45">
        <f t="shared" si="2"/>
        <v>-0.3174542307854511</v>
      </c>
      <c r="K55" s="44">
        <f t="shared" si="8"/>
        <v>-9.8915849251419705E-2</v>
      </c>
      <c r="L55" s="22">
        <f t="shared" si="8"/>
        <v>-4.303278688524579E-2</v>
      </c>
      <c r="M55" s="45">
        <f t="shared" si="8"/>
        <v>-5.4545454545454591E-2</v>
      </c>
      <c r="N55" s="44">
        <f t="shared" si="9"/>
        <v>-0.10415662867778493</v>
      </c>
      <c r="O55" s="22">
        <f t="shared" si="9"/>
        <v>-4.3986148184249771E-2</v>
      </c>
      <c r="P55" s="45">
        <f t="shared" si="9"/>
        <v>-5.6089466651043585E-2</v>
      </c>
      <c r="Q55" s="44">
        <f t="shared" si="4"/>
        <v>20.0004209320957</v>
      </c>
      <c r="R55" s="22">
        <f t="shared" si="4"/>
        <v>7.1929342212157996</v>
      </c>
      <c r="S55" s="45">
        <f t="shared" si="4"/>
        <v>15.476591703550213</v>
      </c>
      <c r="V55" s="44">
        <f t="shared" si="5"/>
        <v>0.12134509677121343</v>
      </c>
      <c r="W55" s="22">
        <f t="shared" si="6"/>
        <v>8.6666666666666795E-2</v>
      </c>
      <c r="X55" s="45">
        <f t="shared" si="7"/>
        <v>0.11323896752706071</v>
      </c>
      <c r="Z55" s="83"/>
      <c r="AA55" s="84"/>
      <c r="AB55" s="84"/>
      <c r="AC55" s="84"/>
      <c r="AD55" s="84"/>
      <c r="AE55" s="84"/>
      <c r="AF55" s="85"/>
      <c r="AH55" s="83"/>
      <c r="AI55" s="84"/>
      <c r="AJ55" s="84"/>
      <c r="AK55" s="85"/>
    </row>
    <row r="56" spans="1:37" x14ac:dyDescent="0.25">
      <c r="A56" s="55">
        <v>42387</v>
      </c>
      <c r="B56" s="44">
        <v>91.5</v>
      </c>
      <c r="C56" s="22">
        <v>45.2</v>
      </c>
      <c r="D56" s="45">
        <v>0.749</v>
      </c>
      <c r="E56" s="44">
        <v>700791300</v>
      </c>
      <c r="F56" s="22">
        <v>4200</v>
      </c>
      <c r="G56" s="45">
        <v>6158000</v>
      </c>
      <c r="H56" s="44">
        <f t="shared" si="2"/>
        <v>4.516338972281476</v>
      </c>
      <c r="I56" s="22">
        <f t="shared" si="2"/>
        <v>3.8110970868381857</v>
      </c>
      <c r="J56" s="45">
        <f t="shared" si="2"/>
        <v>-0.28901629546491758</v>
      </c>
      <c r="K56" s="44">
        <f t="shared" si="8"/>
        <v>4.8470264695771793E-2</v>
      </c>
      <c r="L56" s="22">
        <f t="shared" si="8"/>
        <v>-3.2119914346895075E-2</v>
      </c>
      <c r="M56" s="45">
        <f t="shared" si="8"/>
        <v>2.8846153846153872E-2</v>
      </c>
      <c r="N56" s="44">
        <f t="shared" si="9"/>
        <v>4.7332211106255691E-2</v>
      </c>
      <c r="O56" s="22">
        <f t="shared" si="9"/>
        <v>-3.2647077836666143E-2</v>
      </c>
      <c r="P56" s="45">
        <f t="shared" si="9"/>
        <v>2.8437935320533625E-2</v>
      </c>
      <c r="Q56" s="44">
        <f t="shared" si="4"/>
        <v>20.367720683125835</v>
      </c>
      <c r="R56" s="22">
        <f t="shared" si="4"/>
        <v>8.3428398042714598</v>
      </c>
      <c r="S56" s="45">
        <f t="shared" si="4"/>
        <v>15.633262607466582</v>
      </c>
      <c r="V56" s="44">
        <f t="shared" si="5"/>
        <v>0.14088410550140884</v>
      </c>
      <c r="W56" s="22">
        <f t="shared" si="6"/>
        <v>5.3333333333333462E-2</v>
      </c>
      <c r="X56" s="45">
        <f t="shared" si="7"/>
        <v>0.14820982514571188</v>
      </c>
      <c r="Z56" s="83"/>
      <c r="AA56" s="84"/>
      <c r="AB56" s="84"/>
      <c r="AC56" s="84"/>
      <c r="AD56" s="84"/>
      <c r="AE56" s="84"/>
      <c r="AF56" s="85"/>
      <c r="AH56" s="83"/>
      <c r="AI56" s="84"/>
      <c r="AJ56" s="84"/>
      <c r="AK56" s="85"/>
    </row>
    <row r="57" spans="1:37" x14ac:dyDescent="0.25">
      <c r="A57" s="55">
        <v>42394</v>
      </c>
      <c r="B57" s="44">
        <v>96.5</v>
      </c>
      <c r="C57" s="22">
        <v>46.5</v>
      </c>
      <c r="D57" s="45">
        <v>0.752</v>
      </c>
      <c r="E57" s="44">
        <v>732937660</v>
      </c>
      <c r="F57" s="22">
        <v>1680</v>
      </c>
      <c r="G57" s="45">
        <v>3983000</v>
      </c>
      <c r="H57" s="44">
        <f t="shared" si="2"/>
        <v>4.5695430083449402</v>
      </c>
      <c r="I57" s="22">
        <f t="shared" si="2"/>
        <v>3.8394523125933104</v>
      </c>
      <c r="J57" s="45">
        <f t="shared" si="2"/>
        <v>-0.28501895503229724</v>
      </c>
      <c r="K57" s="44">
        <f t="shared" si="8"/>
        <v>5.4644808743169397E-2</v>
      </c>
      <c r="L57" s="22">
        <f t="shared" si="8"/>
        <v>2.8761061946902589E-2</v>
      </c>
      <c r="M57" s="45">
        <f t="shared" si="8"/>
        <v>4.0053404539385886E-3</v>
      </c>
      <c r="N57" s="44">
        <f t="shared" si="9"/>
        <v>5.3204036063464667E-2</v>
      </c>
      <c r="O57" s="22">
        <f t="shared" si="9"/>
        <v>2.8355225755125005E-2</v>
      </c>
      <c r="P57" s="45">
        <f t="shared" si="9"/>
        <v>3.9973404326203938E-3</v>
      </c>
      <c r="Q57" s="44">
        <f t="shared" si="4"/>
        <v>20.412571208485183</v>
      </c>
      <c r="R57" s="22">
        <f t="shared" si="4"/>
        <v>7.4265490723973047</v>
      </c>
      <c r="S57" s="45">
        <f t="shared" si="4"/>
        <v>15.197545862163782</v>
      </c>
      <c r="V57" s="44">
        <f t="shared" si="5"/>
        <v>0.16397986050163979</v>
      </c>
      <c r="W57" s="22">
        <f t="shared" si="6"/>
        <v>8.222222222222228E-2</v>
      </c>
      <c r="X57" s="45">
        <f t="shared" si="7"/>
        <v>0.15320566194837631</v>
      </c>
      <c r="Z57" s="83"/>
      <c r="AA57" s="84"/>
      <c r="AB57" s="84"/>
      <c r="AC57" s="84"/>
      <c r="AD57" s="84"/>
      <c r="AE57" s="84"/>
      <c r="AF57" s="85"/>
      <c r="AH57" s="83"/>
      <c r="AI57" s="84"/>
      <c r="AJ57" s="84"/>
      <c r="AK57" s="85"/>
    </row>
    <row r="58" spans="1:37" x14ac:dyDescent="0.25">
      <c r="A58" s="55">
        <v>42401</v>
      </c>
      <c r="B58" s="44">
        <v>97.2</v>
      </c>
      <c r="C58" s="22">
        <v>46.4</v>
      </c>
      <c r="D58" s="45">
        <v>0.76600000000000001</v>
      </c>
      <c r="E58" s="44">
        <v>534811920</v>
      </c>
      <c r="F58" s="22">
        <v>170</v>
      </c>
      <c r="G58" s="45">
        <v>7812000</v>
      </c>
      <c r="H58" s="44">
        <f t="shared" si="2"/>
        <v>4.5767707114663931</v>
      </c>
      <c r="I58" s="22">
        <f t="shared" si="2"/>
        <v>3.8372994592322094</v>
      </c>
      <c r="J58" s="45">
        <f t="shared" si="2"/>
        <v>-0.26657310924154576</v>
      </c>
      <c r="K58" s="44">
        <f t="shared" si="8"/>
        <v>7.2538860103627239E-3</v>
      </c>
      <c r="L58" s="22">
        <f t="shared" si="8"/>
        <v>-2.1505376344086325E-3</v>
      </c>
      <c r="M58" s="45">
        <f t="shared" si="8"/>
        <v>1.8617021276595761E-2</v>
      </c>
      <c r="N58" s="44">
        <f t="shared" si="9"/>
        <v>7.2277031214532635E-3</v>
      </c>
      <c r="O58" s="22">
        <f t="shared" si="9"/>
        <v>-2.1528533611010897E-3</v>
      </c>
      <c r="P58" s="45">
        <f t="shared" si="9"/>
        <v>1.8445845790751432E-2</v>
      </c>
      <c r="Q58" s="44">
        <f t="shared" si="4"/>
        <v>20.097425691649732</v>
      </c>
      <c r="R58" s="22">
        <f t="shared" si="4"/>
        <v>5.1357984370502621</v>
      </c>
      <c r="S58" s="45">
        <f t="shared" si="4"/>
        <v>15.871171570978706</v>
      </c>
      <c r="V58" s="44">
        <f t="shared" si="5"/>
        <v>0.16721326620167215</v>
      </c>
      <c r="W58" s="22">
        <f t="shared" si="6"/>
        <v>8.0000000000000029E-2</v>
      </c>
      <c r="X58" s="45">
        <f t="shared" si="7"/>
        <v>0.17651956702747709</v>
      </c>
      <c r="Z58" s="83"/>
      <c r="AA58" s="84"/>
      <c r="AB58" s="84"/>
      <c r="AC58" s="84"/>
      <c r="AD58" s="84"/>
      <c r="AE58" s="84"/>
      <c r="AF58" s="85"/>
      <c r="AH58" s="83"/>
      <c r="AI58" s="84"/>
      <c r="AJ58" s="84"/>
      <c r="AK58" s="85"/>
    </row>
    <row r="59" spans="1:37" x14ac:dyDescent="0.25">
      <c r="A59" s="55">
        <v>42408</v>
      </c>
      <c r="B59" s="44">
        <v>94.85</v>
      </c>
      <c r="C59" s="22">
        <v>46.6</v>
      </c>
      <c r="D59" s="45">
        <v>0.75600000000000001</v>
      </c>
      <c r="E59" s="44">
        <v>533832880</v>
      </c>
      <c r="F59" s="22">
        <v>400</v>
      </c>
      <c r="G59" s="45">
        <v>3882000</v>
      </c>
      <c r="H59" s="44">
        <f t="shared" si="2"/>
        <v>4.5522966963810232</v>
      </c>
      <c r="I59" s="22">
        <f t="shared" si="2"/>
        <v>3.8416005411316001</v>
      </c>
      <c r="J59" s="45">
        <f t="shared" si="2"/>
        <v>-0.27971390280260405</v>
      </c>
      <c r="K59" s="44">
        <f t="shared" si="8"/>
        <v>-2.4176954732510376E-2</v>
      </c>
      <c r="L59" s="22">
        <f t="shared" si="8"/>
        <v>4.3103448275862684E-3</v>
      </c>
      <c r="M59" s="45">
        <f t="shared" si="8"/>
        <v>-1.3054830287206278E-2</v>
      </c>
      <c r="N59" s="44">
        <f t="shared" si="9"/>
        <v>-2.4474015085370251E-2</v>
      </c>
      <c r="O59" s="22">
        <f t="shared" si="9"/>
        <v>4.3010818993907017E-3</v>
      </c>
      <c r="P59" s="45">
        <f t="shared" si="9"/>
        <v>-1.3140793561058368E-2</v>
      </c>
      <c r="Q59" s="44">
        <f t="shared" si="4"/>
        <v>20.095593389141147</v>
      </c>
      <c r="R59" s="22">
        <f t="shared" si="4"/>
        <v>5.9914645471079817</v>
      </c>
      <c r="S59" s="45">
        <f t="shared" si="4"/>
        <v>15.171861042711093</v>
      </c>
      <c r="V59" s="44">
        <f t="shared" si="5"/>
        <v>0.15635826135156355</v>
      </c>
      <c r="W59" s="22">
        <f t="shared" si="6"/>
        <v>8.4444444444444544E-2</v>
      </c>
      <c r="X59" s="45">
        <f t="shared" si="7"/>
        <v>0.15986677768526225</v>
      </c>
      <c r="Z59" s="83"/>
      <c r="AA59" s="84"/>
      <c r="AB59" s="84"/>
      <c r="AC59" s="84"/>
      <c r="AD59" s="84"/>
      <c r="AE59" s="84"/>
      <c r="AF59" s="85"/>
      <c r="AH59" s="83"/>
      <c r="AI59" s="84"/>
      <c r="AJ59" s="84"/>
      <c r="AK59" s="85"/>
    </row>
    <row r="60" spans="1:37" x14ac:dyDescent="0.25">
      <c r="A60" s="55">
        <v>42415</v>
      </c>
      <c r="B60" s="44">
        <v>102.39</v>
      </c>
      <c r="C60" s="22">
        <v>46.7</v>
      </c>
      <c r="D60" s="45">
        <v>0.76</v>
      </c>
      <c r="E60" s="44">
        <v>613810300</v>
      </c>
      <c r="F60" s="22">
        <v>1680</v>
      </c>
      <c r="G60" s="45">
        <v>4135000</v>
      </c>
      <c r="H60" s="44">
        <f t="shared" si="2"/>
        <v>4.6287890515867254</v>
      </c>
      <c r="I60" s="22">
        <f t="shared" si="2"/>
        <v>3.8437441646748516</v>
      </c>
      <c r="J60" s="45">
        <f t="shared" si="2"/>
        <v>-0.2744368457017603</v>
      </c>
      <c r="K60" s="44">
        <f t="shared" si="8"/>
        <v>7.9493937796520892E-2</v>
      </c>
      <c r="L60" s="22">
        <f t="shared" si="8"/>
        <v>2.1459227467811462E-3</v>
      </c>
      <c r="M60" s="45">
        <f t="shared" si="8"/>
        <v>5.2910052910052959E-3</v>
      </c>
      <c r="N60" s="44">
        <f t="shared" si="9"/>
        <v>7.6492355205702245E-2</v>
      </c>
      <c r="O60" s="22">
        <f t="shared" si="9"/>
        <v>2.1436235432513691E-3</v>
      </c>
      <c r="P60" s="45">
        <f t="shared" si="9"/>
        <v>5.2770571008438193E-3</v>
      </c>
      <c r="Q60" s="44">
        <f t="shared" si="4"/>
        <v>20.235196480719445</v>
      </c>
      <c r="R60" s="22">
        <f t="shared" si="4"/>
        <v>7.4265490723973047</v>
      </c>
      <c r="S60" s="45">
        <f t="shared" si="4"/>
        <v>15.234997886439929</v>
      </c>
      <c r="V60" s="44">
        <f t="shared" si="5"/>
        <v>0.19118665989191186</v>
      </c>
      <c r="W60" s="22">
        <f t="shared" si="6"/>
        <v>8.6666666666666795E-2</v>
      </c>
      <c r="X60" s="45">
        <f t="shared" si="7"/>
        <v>0.16652789342214819</v>
      </c>
      <c r="Z60" s="83"/>
      <c r="AA60" s="84"/>
      <c r="AB60" s="84"/>
      <c r="AC60" s="84"/>
      <c r="AD60" s="84"/>
      <c r="AE60" s="84"/>
      <c r="AF60" s="85"/>
      <c r="AH60" s="83"/>
      <c r="AI60" s="84"/>
      <c r="AJ60" s="84"/>
      <c r="AK60" s="85"/>
    </row>
    <row r="61" spans="1:37" x14ac:dyDescent="0.25">
      <c r="A61" s="55">
        <v>42422</v>
      </c>
      <c r="B61" s="44">
        <v>106.24</v>
      </c>
      <c r="C61" s="22">
        <v>46.3</v>
      </c>
      <c r="D61" s="45">
        <v>0.77600000000000002</v>
      </c>
      <c r="E61" s="44">
        <v>409753320</v>
      </c>
      <c r="F61" s="22">
        <v>240</v>
      </c>
      <c r="G61" s="45">
        <v>5841000</v>
      </c>
      <c r="H61" s="44">
        <f t="shared" si="2"/>
        <v>4.6657006857281234</v>
      </c>
      <c r="I61" s="22">
        <f t="shared" si="2"/>
        <v>3.8351419610921882</v>
      </c>
      <c r="J61" s="45">
        <f t="shared" si="2"/>
        <v>-0.25360275879891825</v>
      </c>
      <c r="K61" s="44">
        <f t="shared" si="8"/>
        <v>3.7601328254712317E-2</v>
      </c>
      <c r="L61" s="22">
        <f t="shared" si="8"/>
        <v>-8.5653104925054752E-3</v>
      </c>
      <c r="M61" s="45">
        <f t="shared" si="8"/>
        <v>2.1052631578947385E-2</v>
      </c>
      <c r="N61" s="44">
        <f t="shared" si="9"/>
        <v>3.6911634141398281E-2</v>
      </c>
      <c r="O61" s="22">
        <f t="shared" si="9"/>
        <v>-8.602203582663415E-3</v>
      </c>
      <c r="P61" s="45">
        <f t="shared" si="9"/>
        <v>2.0834086902842053E-2</v>
      </c>
      <c r="Q61" s="44">
        <f t="shared" si="4"/>
        <v>19.831065878056915</v>
      </c>
      <c r="R61" s="22">
        <f t="shared" si="4"/>
        <v>5.4806389233419912</v>
      </c>
      <c r="S61" s="45">
        <f t="shared" si="4"/>
        <v>15.580412573022446</v>
      </c>
      <c r="V61" s="44">
        <f t="shared" si="5"/>
        <v>0.20897039124208966</v>
      </c>
      <c r="W61" s="22">
        <f t="shared" si="6"/>
        <v>7.7777777777777779E-2</v>
      </c>
      <c r="X61" s="45">
        <f t="shared" si="7"/>
        <v>0.19317235636969193</v>
      </c>
      <c r="Z61" s="83"/>
      <c r="AA61" s="84"/>
      <c r="AB61" s="84"/>
      <c r="AC61" s="84"/>
      <c r="AD61" s="84"/>
      <c r="AE61" s="84"/>
      <c r="AF61" s="85"/>
      <c r="AH61" s="83"/>
      <c r="AI61" s="84"/>
      <c r="AJ61" s="84"/>
      <c r="AK61" s="85"/>
    </row>
    <row r="62" spans="1:37" x14ac:dyDescent="0.25">
      <c r="A62" s="55">
        <v>42429</v>
      </c>
      <c r="B62" s="44">
        <v>108.99</v>
      </c>
      <c r="C62" s="22">
        <v>47.8</v>
      </c>
      <c r="D62" s="45">
        <v>0.78600000000000003</v>
      </c>
      <c r="E62" s="44">
        <v>469055240</v>
      </c>
      <c r="F62" s="22">
        <v>850</v>
      </c>
      <c r="G62" s="45">
        <v>6339000</v>
      </c>
      <c r="H62" s="44">
        <f t="shared" si="2"/>
        <v>4.6912561349012201</v>
      </c>
      <c r="I62" s="22">
        <f t="shared" si="2"/>
        <v>3.8670256394974101</v>
      </c>
      <c r="J62" s="45">
        <f t="shared" si="2"/>
        <v>-0.24079848655293046</v>
      </c>
      <c r="K62" s="44">
        <f t="shared" si="8"/>
        <v>2.5884789156626509E-2</v>
      </c>
      <c r="L62" s="22">
        <f t="shared" si="8"/>
        <v>3.2397408207343416E-2</v>
      </c>
      <c r="M62" s="45">
        <f t="shared" si="8"/>
        <v>1.2886597938144341E-2</v>
      </c>
      <c r="N62" s="44">
        <f t="shared" si="9"/>
        <v>2.5555449173096548E-2</v>
      </c>
      <c r="O62" s="22">
        <f t="shared" si="9"/>
        <v>3.188367840522198E-2</v>
      </c>
      <c r="P62" s="45">
        <f t="shared" si="9"/>
        <v>1.2804272245987749E-2</v>
      </c>
      <c r="Q62" s="44">
        <f t="shared" si="4"/>
        <v>19.966231101990729</v>
      </c>
      <c r="R62" s="22">
        <f t="shared" si="4"/>
        <v>6.7452363494843626</v>
      </c>
      <c r="S62" s="45">
        <f t="shared" si="4"/>
        <v>15.662231585266303</v>
      </c>
      <c r="V62" s="44">
        <f t="shared" si="5"/>
        <v>0.22167305649221669</v>
      </c>
      <c r="W62" s="22">
        <f t="shared" si="6"/>
        <v>0.1111111111111111</v>
      </c>
      <c r="X62" s="45">
        <f t="shared" si="7"/>
        <v>0.20982514571190677</v>
      </c>
      <c r="Z62" s="83"/>
      <c r="AA62" s="84"/>
      <c r="AB62" s="84"/>
      <c r="AC62" s="84"/>
      <c r="AD62" s="84"/>
      <c r="AE62" s="84"/>
      <c r="AF62" s="85"/>
      <c r="AH62" s="83"/>
      <c r="AI62" s="84"/>
      <c r="AJ62" s="84"/>
      <c r="AK62" s="85"/>
    </row>
    <row r="63" spans="1:37" x14ac:dyDescent="0.25">
      <c r="A63" s="55">
        <v>42436</v>
      </c>
      <c r="B63" s="44">
        <v>109.26</v>
      </c>
      <c r="C63" s="22">
        <v>47.9</v>
      </c>
      <c r="D63" s="45">
        <v>0.81</v>
      </c>
      <c r="E63" s="44">
        <v>303767070</v>
      </c>
      <c r="F63" s="22">
        <v>4250</v>
      </c>
      <c r="G63" s="45">
        <v>6816000</v>
      </c>
      <c r="H63" s="44">
        <f t="shared" si="2"/>
        <v>4.693730362967572</v>
      </c>
      <c r="I63" s="22">
        <f t="shared" si="2"/>
        <v>3.8691155044168695</v>
      </c>
      <c r="J63" s="45">
        <f t="shared" si="2"/>
        <v>-0.21072103131565253</v>
      </c>
      <c r="K63" s="44">
        <f t="shared" si="8"/>
        <v>2.4772914946326291E-3</v>
      </c>
      <c r="L63" s="22">
        <f t="shared" si="8"/>
        <v>2.0920502092050507E-3</v>
      </c>
      <c r="M63" s="45">
        <f t="shared" si="8"/>
        <v>3.0534351145038195E-2</v>
      </c>
      <c r="N63" s="44">
        <f t="shared" si="9"/>
        <v>2.4742280663515004E-3</v>
      </c>
      <c r="O63" s="22">
        <f t="shared" si="9"/>
        <v>2.0898649194592365E-3</v>
      </c>
      <c r="P63" s="45">
        <f t="shared" si="9"/>
        <v>3.0077455237277954E-2</v>
      </c>
      <c r="Q63" s="44">
        <f t="shared" si="4"/>
        <v>19.531771748570876</v>
      </c>
      <c r="R63" s="22">
        <f t="shared" si="4"/>
        <v>8.3546742619184631</v>
      </c>
      <c r="S63" s="45">
        <f t="shared" si="4"/>
        <v>15.734783347491289</v>
      </c>
      <c r="V63" s="44">
        <f t="shared" si="5"/>
        <v>0.22292022726222921</v>
      </c>
      <c r="W63" s="22">
        <f t="shared" si="6"/>
        <v>0.11333333333333337</v>
      </c>
      <c r="X63" s="45">
        <f t="shared" si="7"/>
        <v>0.24979184013322239</v>
      </c>
      <c r="Z63" s="83"/>
      <c r="AA63" s="84"/>
      <c r="AB63" s="84"/>
      <c r="AC63" s="84"/>
      <c r="AD63" s="84"/>
      <c r="AE63" s="84"/>
      <c r="AF63" s="85"/>
      <c r="AH63" s="83"/>
      <c r="AI63" s="84"/>
      <c r="AJ63" s="84"/>
      <c r="AK63" s="85"/>
    </row>
    <row r="64" spans="1:37" x14ac:dyDescent="0.25">
      <c r="A64" s="55">
        <v>42443</v>
      </c>
      <c r="B64" s="44">
        <v>112.4</v>
      </c>
      <c r="C64" s="22">
        <v>47.9</v>
      </c>
      <c r="D64" s="45">
        <v>0.81599999999999995</v>
      </c>
      <c r="E64" s="44">
        <v>496988030</v>
      </c>
      <c r="F64" s="22">
        <v>15710</v>
      </c>
      <c r="G64" s="45">
        <v>15145000</v>
      </c>
      <c r="H64" s="44">
        <f t="shared" si="2"/>
        <v>4.7220639374595912</v>
      </c>
      <c r="I64" s="22">
        <f t="shared" si="2"/>
        <v>3.8691155044168695</v>
      </c>
      <c r="J64" s="45">
        <f t="shared" si="2"/>
        <v>-0.20334092401803011</v>
      </c>
      <c r="K64" s="44">
        <f t="shared" si="8"/>
        <v>2.8738788211605349E-2</v>
      </c>
      <c r="L64" s="22">
        <f t="shared" si="8"/>
        <v>0</v>
      </c>
      <c r="M64" s="45">
        <f t="shared" si="8"/>
        <v>7.4074074074072767E-3</v>
      </c>
      <c r="N64" s="44">
        <f t="shared" si="9"/>
        <v>2.833357449201902E-2</v>
      </c>
      <c r="O64" s="22">
        <f t="shared" si="9"/>
        <v>0</v>
      </c>
      <c r="P64" s="45">
        <f t="shared" si="9"/>
        <v>7.38010729762246E-3</v>
      </c>
      <c r="Q64" s="44">
        <f t="shared" si="4"/>
        <v>20.024076499263824</v>
      </c>
      <c r="R64" s="22">
        <f t="shared" si="4"/>
        <v>9.6620527312496662</v>
      </c>
      <c r="S64" s="45">
        <f t="shared" si="4"/>
        <v>16.533181002443474</v>
      </c>
      <c r="V64" s="44">
        <f t="shared" si="5"/>
        <v>0.23742436140237427</v>
      </c>
      <c r="W64" s="22">
        <f t="shared" si="6"/>
        <v>0.11333333333333337</v>
      </c>
      <c r="X64" s="45">
        <f t="shared" si="7"/>
        <v>0.25978351373855108</v>
      </c>
      <c r="Z64" s="83"/>
      <c r="AA64" s="84"/>
      <c r="AB64" s="84"/>
      <c r="AC64" s="84"/>
      <c r="AD64" s="84"/>
      <c r="AE64" s="84"/>
      <c r="AF64" s="85"/>
      <c r="AH64" s="83"/>
      <c r="AI64" s="84"/>
      <c r="AJ64" s="84"/>
      <c r="AK64" s="85"/>
    </row>
    <row r="65" spans="1:37" ht="15.75" thickBot="1" x14ac:dyDescent="0.3">
      <c r="A65" s="55">
        <v>42450</v>
      </c>
      <c r="B65" s="44">
        <v>109.1</v>
      </c>
      <c r="C65" s="22">
        <v>47.5</v>
      </c>
      <c r="D65" s="45">
        <v>0.81200000000000006</v>
      </c>
      <c r="E65" s="44">
        <v>453696550</v>
      </c>
      <c r="F65" s="22">
        <v>1300</v>
      </c>
      <c r="G65" s="45">
        <v>15645000</v>
      </c>
      <c r="H65" s="44">
        <f t="shared" si="2"/>
        <v>4.6922648928390247</v>
      </c>
      <c r="I65" s="22">
        <f t="shared" si="2"/>
        <v>3.8607297110405954</v>
      </c>
      <c r="J65" s="45">
        <f t="shared" si="2"/>
        <v>-0.20825493882045903</v>
      </c>
      <c r="K65" s="44">
        <f t="shared" si="8"/>
        <v>-2.9359430604982306E-2</v>
      </c>
      <c r="L65" s="22">
        <f t="shared" si="8"/>
        <v>-8.3507306889352532E-3</v>
      </c>
      <c r="M65" s="45">
        <f t="shared" si="8"/>
        <v>-4.9019607843135945E-3</v>
      </c>
      <c r="N65" s="44">
        <f t="shared" si="9"/>
        <v>-2.979904462056561E-2</v>
      </c>
      <c r="O65" s="22">
        <f t="shared" si="9"/>
        <v>-8.3857933762739589E-3</v>
      </c>
      <c r="P65" s="45">
        <f t="shared" si="9"/>
        <v>-4.9140148024289293E-3</v>
      </c>
      <c r="Q65" s="44">
        <f t="shared" si="4"/>
        <v>19.932939140461574</v>
      </c>
      <c r="R65" s="22">
        <f t="shared" si="4"/>
        <v>7.1701195434496281</v>
      </c>
      <c r="S65" s="45">
        <f t="shared" si="4"/>
        <v>16.565661935085121</v>
      </c>
      <c r="V65" s="44">
        <f t="shared" si="5"/>
        <v>0.22218116310222177</v>
      </c>
      <c r="W65" s="22">
        <f t="shared" si="6"/>
        <v>0.10444444444444451</v>
      </c>
      <c r="X65" s="45">
        <f t="shared" si="7"/>
        <v>0.25312239800166536</v>
      </c>
      <c r="Z65" s="86"/>
      <c r="AA65" s="87"/>
      <c r="AB65" s="87"/>
      <c r="AC65" s="87"/>
      <c r="AD65" s="87"/>
      <c r="AE65" s="87"/>
      <c r="AF65" s="88"/>
      <c r="AH65" s="83"/>
      <c r="AI65" s="84"/>
      <c r="AJ65" s="84"/>
      <c r="AK65" s="85"/>
    </row>
    <row r="66" spans="1:37" x14ac:dyDescent="0.25">
      <c r="A66" s="55">
        <v>42457</v>
      </c>
      <c r="B66" s="44">
        <v>108.52</v>
      </c>
      <c r="C66" s="22">
        <v>48.3</v>
      </c>
      <c r="D66" s="45">
        <v>0.80800000000000005</v>
      </c>
      <c r="E66" s="44">
        <v>429305050</v>
      </c>
      <c r="F66" s="22">
        <v>1030</v>
      </c>
      <c r="G66" s="45">
        <v>16499000</v>
      </c>
      <c r="H66" s="44">
        <f t="shared" si="2"/>
        <v>4.6869344877907313</v>
      </c>
      <c r="I66" s="22">
        <f t="shared" si="2"/>
        <v>3.8774315606585268</v>
      </c>
      <c r="J66" s="45">
        <f t="shared" si="2"/>
        <v>-0.21319322046104161</v>
      </c>
      <c r="K66" s="44">
        <f t="shared" si="8"/>
        <v>-5.3162236480293152E-3</v>
      </c>
      <c r="L66" s="22">
        <f t="shared" si="8"/>
        <v>1.6842105263157835E-2</v>
      </c>
      <c r="M66" s="45">
        <f t="shared" si="8"/>
        <v>-4.9261083743842408E-3</v>
      </c>
      <c r="N66" s="44">
        <f t="shared" si="9"/>
        <v>-5.3304050482941142E-3</v>
      </c>
      <c r="O66" s="22">
        <f t="shared" si="9"/>
        <v>1.6701849617931353E-2</v>
      </c>
      <c r="P66" s="45">
        <f t="shared" si="9"/>
        <v>-4.9382816405825663E-3</v>
      </c>
      <c r="Q66" s="44">
        <f t="shared" si="4"/>
        <v>19.877678296461266</v>
      </c>
      <c r="R66" s="22">
        <f t="shared" si="4"/>
        <v>6.9373140812236818</v>
      </c>
      <c r="S66" s="45">
        <f t="shared" si="4"/>
        <v>16.618810330973581</v>
      </c>
      <c r="V66" s="44">
        <f t="shared" si="5"/>
        <v>0.21950205552219498</v>
      </c>
      <c r="W66" s="22">
        <f t="shared" si="6"/>
        <v>0.12222222222222222</v>
      </c>
      <c r="X66" s="45">
        <f t="shared" si="7"/>
        <v>0.24646128226477942</v>
      </c>
      <c r="AH66" s="83"/>
      <c r="AI66" s="84"/>
      <c r="AJ66" s="84"/>
      <c r="AK66" s="85"/>
    </row>
    <row r="67" spans="1:37" x14ac:dyDescent="0.25">
      <c r="A67" s="55">
        <v>42464</v>
      </c>
      <c r="B67" s="44">
        <v>112.92</v>
      </c>
      <c r="C67" s="22">
        <v>48.9</v>
      </c>
      <c r="D67" s="45">
        <v>0.84899999999999998</v>
      </c>
      <c r="E67" s="44">
        <v>436437640</v>
      </c>
      <c r="F67" s="22">
        <v>510</v>
      </c>
      <c r="G67" s="45">
        <v>56126000</v>
      </c>
      <c r="H67" s="44">
        <f t="shared" ref="H67:J130" si="10">LN(B67)</f>
        <v>4.7266796033852883</v>
      </c>
      <c r="I67" s="22">
        <f t="shared" si="10"/>
        <v>3.8897773964808264</v>
      </c>
      <c r="J67" s="45">
        <f t="shared" si="10"/>
        <v>-0.16369609267078977</v>
      </c>
      <c r="K67" s="44">
        <f t="shared" si="8"/>
        <v>4.0545521562845611E-2</v>
      </c>
      <c r="L67" s="22">
        <f t="shared" si="8"/>
        <v>1.2422360248447235E-2</v>
      </c>
      <c r="M67" s="45">
        <f t="shared" si="8"/>
        <v>5.0742574257425649E-2</v>
      </c>
      <c r="N67" s="44">
        <f t="shared" si="9"/>
        <v>3.9745115594557651E-2</v>
      </c>
      <c r="O67" s="22">
        <f t="shared" si="9"/>
        <v>1.2345835822299362E-2</v>
      </c>
      <c r="P67" s="45">
        <f t="shared" si="9"/>
        <v>4.9497127790251873E-2</v>
      </c>
      <c r="Q67" s="44">
        <f t="shared" ref="Q67:S130" si="11">LN(E67)</f>
        <v>19.894156059349513</v>
      </c>
      <c r="R67" s="22">
        <f t="shared" si="11"/>
        <v>6.2344107257183712</v>
      </c>
      <c r="S67" s="45">
        <f t="shared" si="11"/>
        <v>17.843109721239902</v>
      </c>
      <c r="V67" s="44">
        <f t="shared" ref="V67:V130" si="12">(B67-$U$3)/($U$2-$U$3)</f>
        <v>0.23982631992239825</v>
      </c>
      <c r="W67" s="22">
        <f t="shared" ref="W67:W130" si="13">(C67-$U$5)/($U$4-$U$5)</f>
        <v>0.1355555555555556</v>
      </c>
      <c r="X67" s="45">
        <f t="shared" ref="X67:X130" si="14">(D67-$U$7)/($U$6-$U$7)</f>
        <v>0.31473771856786009</v>
      </c>
      <c r="AH67" s="83"/>
      <c r="AI67" s="84"/>
      <c r="AJ67" s="84"/>
      <c r="AK67" s="85"/>
    </row>
    <row r="68" spans="1:37" x14ac:dyDescent="0.25">
      <c r="A68" s="55">
        <v>42471</v>
      </c>
      <c r="B68" s="44">
        <v>119.3</v>
      </c>
      <c r="C68" s="22">
        <v>47.8</v>
      </c>
      <c r="D68" s="45">
        <v>0.84599999999999997</v>
      </c>
      <c r="E68" s="44">
        <v>533644870</v>
      </c>
      <c r="F68" s="22">
        <v>3380</v>
      </c>
      <c r="G68" s="45">
        <v>42975000</v>
      </c>
      <c r="H68" s="44">
        <f t="shared" si="10"/>
        <v>4.78164132910387</v>
      </c>
      <c r="I68" s="22">
        <f t="shared" si="10"/>
        <v>3.8670256394974101</v>
      </c>
      <c r="J68" s="45">
        <f t="shared" si="10"/>
        <v>-0.16723591937591381</v>
      </c>
      <c r="K68" s="44">
        <f t="shared" ref="K68:M131" si="15">(B68-B67)/B67</f>
        <v>5.6500177116542642E-2</v>
      </c>
      <c r="L68" s="22">
        <f t="shared" si="15"/>
        <v>-2.2494887525562401E-2</v>
      </c>
      <c r="M68" s="45">
        <f t="shared" si="15"/>
        <v>-3.533568904593643E-3</v>
      </c>
      <c r="N68" s="44">
        <f t="shared" ref="N68:P131" si="16">LN(B68/B67)</f>
        <v>5.4961725718581711E-2</v>
      </c>
      <c r="O68" s="22">
        <f t="shared" si="16"/>
        <v>-2.2751756983416069E-2</v>
      </c>
      <c r="P68" s="45">
        <f t="shared" si="16"/>
        <v>-3.5398267051240623E-3</v>
      </c>
      <c r="Q68" s="44">
        <f t="shared" si="11"/>
        <v>20.095241138235785</v>
      </c>
      <c r="R68" s="22">
        <f t="shared" si="11"/>
        <v>8.1256309884770648</v>
      </c>
      <c r="S68" s="45">
        <f t="shared" si="11"/>
        <v>17.576129109233186</v>
      </c>
      <c r="V68" s="44">
        <f t="shared" si="12"/>
        <v>0.26929650330269295</v>
      </c>
      <c r="W68" s="22">
        <f t="shared" si="13"/>
        <v>0.1111111111111111</v>
      </c>
      <c r="X68" s="45">
        <f t="shared" si="14"/>
        <v>0.30974188176519563</v>
      </c>
      <c r="AH68" s="83"/>
      <c r="AI68" s="84"/>
      <c r="AJ68" s="84"/>
      <c r="AK68" s="85"/>
    </row>
    <row r="69" spans="1:37" ht="15.75" thickBot="1" x14ac:dyDescent="0.3">
      <c r="A69" s="55">
        <v>42478</v>
      </c>
      <c r="B69" s="44">
        <v>121.25</v>
      </c>
      <c r="C69" s="22">
        <v>46.6</v>
      </c>
      <c r="D69" s="45">
        <v>0.875</v>
      </c>
      <c r="E69" s="44">
        <v>619134220</v>
      </c>
      <c r="F69" s="22">
        <v>3620</v>
      </c>
      <c r="G69" s="45">
        <v>31160000</v>
      </c>
      <c r="H69" s="44">
        <f t="shared" si="10"/>
        <v>4.7978545298175925</v>
      </c>
      <c r="I69" s="22">
        <f t="shared" si="10"/>
        <v>3.8416005411316001</v>
      </c>
      <c r="J69" s="45">
        <f t="shared" si="10"/>
        <v>-0.13353139262452263</v>
      </c>
      <c r="K69" s="44">
        <f t="shared" si="15"/>
        <v>1.6345347862531459E-2</v>
      </c>
      <c r="L69" s="22">
        <f t="shared" si="15"/>
        <v>-2.5104602510460164E-2</v>
      </c>
      <c r="M69" s="45">
        <f t="shared" si="15"/>
        <v>3.4278959810874733E-2</v>
      </c>
      <c r="N69" s="44">
        <f t="shared" si="16"/>
        <v>1.6213200713722214E-2</v>
      </c>
      <c r="O69" s="22">
        <f t="shared" si="16"/>
        <v>-2.5425098365810056E-2</v>
      </c>
      <c r="P69" s="45">
        <f t="shared" si="16"/>
        <v>3.3704526751391253E-2</v>
      </c>
      <c r="Q69" s="44">
        <f t="shared" si="11"/>
        <v>20.243832640746447</v>
      </c>
      <c r="R69" s="22">
        <f t="shared" si="11"/>
        <v>8.1942293048198174</v>
      </c>
      <c r="S69" s="45">
        <f t="shared" si="11"/>
        <v>17.254645778966822</v>
      </c>
      <c r="V69" s="44">
        <f t="shared" si="12"/>
        <v>0.27830384775278305</v>
      </c>
      <c r="W69" s="22">
        <f t="shared" si="13"/>
        <v>8.4444444444444544E-2</v>
      </c>
      <c r="X69" s="45">
        <f t="shared" si="14"/>
        <v>0.35803497085761865</v>
      </c>
      <c r="AH69" s="86"/>
      <c r="AI69" s="87"/>
      <c r="AJ69" s="87"/>
      <c r="AK69" s="88"/>
    </row>
    <row r="70" spans="1:37" x14ac:dyDescent="0.25">
      <c r="A70" s="55">
        <v>42485</v>
      </c>
      <c r="B70" s="44">
        <v>123.55</v>
      </c>
      <c r="C70" s="22">
        <v>46.6</v>
      </c>
      <c r="D70" s="45">
        <v>1.0389999999999999</v>
      </c>
      <c r="E70" s="44">
        <v>434703210</v>
      </c>
      <c r="F70" s="22">
        <v>570</v>
      </c>
      <c r="G70" s="45">
        <v>93605000</v>
      </c>
      <c r="H70" s="44">
        <f t="shared" si="10"/>
        <v>4.8166459324346187</v>
      </c>
      <c r="I70" s="22">
        <f t="shared" si="10"/>
        <v>3.8416005411316001</v>
      </c>
      <c r="J70" s="45">
        <f t="shared" si="10"/>
        <v>3.8258712117090268E-2</v>
      </c>
      <c r="K70" s="44">
        <f t="shared" si="15"/>
        <v>1.896907216494843E-2</v>
      </c>
      <c r="L70" s="22">
        <f t="shared" si="15"/>
        <v>0</v>
      </c>
      <c r="M70" s="45">
        <f t="shared" si="15"/>
        <v>0.18742857142857133</v>
      </c>
      <c r="N70" s="44">
        <f t="shared" si="16"/>
        <v>1.8791402617026522E-2</v>
      </c>
      <c r="O70" s="22">
        <f t="shared" si="16"/>
        <v>0</v>
      </c>
      <c r="P70" s="45">
        <f t="shared" si="16"/>
        <v>0.17179010474161283</v>
      </c>
      <c r="Q70" s="44">
        <f t="shared" si="11"/>
        <v>19.890174080334791</v>
      </c>
      <c r="R70" s="22">
        <f t="shared" si="11"/>
        <v>6.3456363608285962</v>
      </c>
      <c r="S70" s="45">
        <f t="shared" si="11"/>
        <v>18.354594358824507</v>
      </c>
      <c r="V70" s="44">
        <f t="shared" si="12"/>
        <v>0.28892789505288924</v>
      </c>
      <c r="W70" s="22">
        <f t="shared" si="13"/>
        <v>8.4444444444444544E-2</v>
      </c>
      <c r="X70" s="45">
        <f t="shared" si="14"/>
        <v>0.6311407160699416</v>
      </c>
      <c r="AH70" s="80"/>
      <c r="AI70" s="81"/>
      <c r="AJ70" s="81"/>
      <c r="AK70" s="82"/>
    </row>
    <row r="71" spans="1:37" x14ac:dyDescent="0.25">
      <c r="A71" s="55">
        <v>42492</v>
      </c>
      <c r="B71" s="44">
        <v>120.64</v>
      </c>
      <c r="C71" s="22">
        <v>47.4</v>
      </c>
      <c r="D71" s="45">
        <v>1.034</v>
      </c>
      <c r="E71" s="44">
        <v>211311570</v>
      </c>
      <c r="F71" s="22">
        <v>150</v>
      </c>
      <c r="G71" s="45">
        <v>61624000</v>
      </c>
      <c r="H71" s="44">
        <f t="shared" si="10"/>
        <v>4.7928109042596461</v>
      </c>
      <c r="I71" s="22">
        <f t="shared" si="10"/>
        <v>3.858622228701031</v>
      </c>
      <c r="J71" s="45">
        <f t="shared" si="10"/>
        <v>3.3434776086237419E-2</v>
      </c>
      <c r="K71" s="44">
        <f t="shared" si="15"/>
        <v>-2.3553217320922675E-2</v>
      </c>
      <c r="L71" s="22">
        <f t="shared" si="15"/>
        <v>1.7167381974248865E-2</v>
      </c>
      <c r="M71" s="45">
        <f t="shared" si="15"/>
        <v>-4.8123195380172217E-3</v>
      </c>
      <c r="N71" s="44">
        <f t="shared" si="16"/>
        <v>-2.3835028174973068E-2</v>
      </c>
      <c r="O71" s="22">
        <f t="shared" si="16"/>
        <v>1.7021687569430524E-2</v>
      </c>
      <c r="P71" s="45">
        <f t="shared" si="16"/>
        <v>-4.8239360308528229E-3</v>
      </c>
      <c r="Q71" s="44">
        <f t="shared" si="11"/>
        <v>19.16884423735792</v>
      </c>
      <c r="R71" s="22">
        <f t="shared" si="11"/>
        <v>5.0106352940962555</v>
      </c>
      <c r="S71" s="45">
        <f t="shared" si="11"/>
        <v>17.936561963014938</v>
      </c>
      <c r="V71" s="44">
        <f t="shared" si="12"/>
        <v>0.27548616564275485</v>
      </c>
      <c r="W71" s="22">
        <f t="shared" si="13"/>
        <v>0.10222222222222226</v>
      </c>
      <c r="X71" s="45">
        <f t="shared" si="14"/>
        <v>0.62281432139883441</v>
      </c>
      <c r="AH71" s="83"/>
      <c r="AI71" s="84"/>
      <c r="AJ71" s="84"/>
      <c r="AK71" s="85"/>
    </row>
    <row r="72" spans="1:37" x14ac:dyDescent="0.25">
      <c r="A72" s="55">
        <v>42499</v>
      </c>
      <c r="B72" s="44">
        <v>121.07</v>
      </c>
      <c r="C72" s="22">
        <v>46.3</v>
      </c>
      <c r="D72" s="45">
        <v>1.0209999999999999</v>
      </c>
      <c r="E72" s="44">
        <v>297479850</v>
      </c>
      <c r="F72" s="22">
        <v>1300</v>
      </c>
      <c r="G72" s="45">
        <v>131710000</v>
      </c>
      <c r="H72" s="44">
        <f t="shared" si="10"/>
        <v>4.7963688907196484</v>
      </c>
      <c r="I72" s="22">
        <f t="shared" si="10"/>
        <v>3.8351419610921882</v>
      </c>
      <c r="J72" s="45">
        <f t="shared" si="10"/>
        <v>2.0782539182528412E-2</v>
      </c>
      <c r="K72" s="44">
        <f t="shared" si="15"/>
        <v>3.5643236074269944E-3</v>
      </c>
      <c r="L72" s="22">
        <f t="shared" si="15"/>
        <v>-2.3206751054852353E-2</v>
      </c>
      <c r="M72" s="45">
        <f t="shared" si="15"/>
        <v>-1.2572533849129711E-2</v>
      </c>
      <c r="N72" s="44">
        <f t="shared" si="16"/>
        <v>3.5579864600029155E-3</v>
      </c>
      <c r="O72" s="22">
        <f t="shared" si="16"/>
        <v>-2.3480267608842472E-2</v>
      </c>
      <c r="P72" s="45">
        <f t="shared" si="16"/>
        <v>-1.2652236903709001E-2</v>
      </c>
      <c r="Q72" s="44">
        <f t="shared" si="11"/>
        <v>19.510857049563668</v>
      </c>
      <c r="R72" s="22">
        <f t="shared" si="11"/>
        <v>7.1701195434496281</v>
      </c>
      <c r="S72" s="45">
        <f t="shared" si="11"/>
        <v>18.696113093975228</v>
      </c>
      <c r="V72" s="44">
        <f t="shared" si="12"/>
        <v>0.27747240057277467</v>
      </c>
      <c r="W72" s="22">
        <f t="shared" si="13"/>
        <v>7.7777777777777779E-2</v>
      </c>
      <c r="X72" s="45">
        <f t="shared" si="14"/>
        <v>0.60116569525395491</v>
      </c>
      <c r="AH72" s="83"/>
      <c r="AI72" s="84"/>
      <c r="AJ72" s="84"/>
      <c r="AK72" s="85"/>
    </row>
    <row r="73" spans="1:37" x14ac:dyDescent="0.25">
      <c r="A73" s="55">
        <v>42506</v>
      </c>
      <c r="B73" s="44">
        <v>121.9</v>
      </c>
      <c r="C73" s="22">
        <v>46.9</v>
      </c>
      <c r="D73" s="45">
        <v>1.026</v>
      </c>
      <c r="E73" s="44">
        <v>308175790</v>
      </c>
      <c r="F73" s="22">
        <v>2800</v>
      </c>
      <c r="G73" s="45">
        <v>21420000</v>
      </c>
      <c r="H73" s="44">
        <f t="shared" si="10"/>
        <v>4.8032010364872262</v>
      </c>
      <c r="I73" s="22">
        <f t="shared" si="10"/>
        <v>3.8480176754522337</v>
      </c>
      <c r="J73" s="45">
        <f t="shared" si="10"/>
        <v>2.5667746748577813E-2</v>
      </c>
      <c r="K73" s="44">
        <f t="shared" si="15"/>
        <v>6.855538118443979E-3</v>
      </c>
      <c r="L73" s="22">
        <f t="shared" si="15"/>
        <v>1.2958963282937396E-2</v>
      </c>
      <c r="M73" s="45">
        <f t="shared" si="15"/>
        <v>4.8971596474046185E-3</v>
      </c>
      <c r="N73" s="44">
        <f t="shared" si="16"/>
        <v>6.8321457675771108E-3</v>
      </c>
      <c r="O73" s="22">
        <f t="shared" si="16"/>
        <v>1.2875714360045367E-2</v>
      </c>
      <c r="P73" s="45">
        <f t="shared" si="16"/>
        <v>4.885207566049341E-3</v>
      </c>
      <c r="Q73" s="44">
        <f t="shared" si="11"/>
        <v>19.546180924877113</v>
      </c>
      <c r="R73" s="22">
        <f t="shared" si="11"/>
        <v>7.9373746961632952</v>
      </c>
      <c r="S73" s="45">
        <f t="shared" si="11"/>
        <v>16.879835622983876</v>
      </c>
      <c r="V73" s="44">
        <f t="shared" si="12"/>
        <v>0.28130629590281309</v>
      </c>
      <c r="W73" s="22">
        <f t="shared" si="13"/>
        <v>9.1111111111111143E-2</v>
      </c>
      <c r="X73" s="45">
        <f t="shared" si="14"/>
        <v>0.60949208992506254</v>
      </c>
      <c r="AH73" s="83"/>
      <c r="AI73" s="84"/>
      <c r="AJ73" s="84"/>
      <c r="AK73" s="85"/>
    </row>
    <row r="74" spans="1:37" x14ac:dyDescent="0.25">
      <c r="A74" s="55">
        <v>42513</v>
      </c>
      <c r="B74" s="44">
        <v>133.19999999999999</v>
      </c>
      <c r="C74" s="22">
        <v>47.4</v>
      </c>
      <c r="D74" s="45">
        <v>1.024</v>
      </c>
      <c r="E74" s="44">
        <v>439866020</v>
      </c>
      <c r="F74" s="22">
        <v>780</v>
      </c>
      <c r="G74" s="45">
        <v>22829000</v>
      </c>
      <c r="H74" s="44">
        <f t="shared" si="10"/>
        <v>4.8918517581062888</v>
      </c>
      <c r="I74" s="22">
        <f t="shared" si="10"/>
        <v>3.858622228701031</v>
      </c>
      <c r="J74" s="45">
        <f t="shared" si="10"/>
        <v>2.3716526617316065E-2</v>
      </c>
      <c r="K74" s="44">
        <f t="shared" si="15"/>
        <v>9.2698933552091731E-2</v>
      </c>
      <c r="L74" s="22">
        <f t="shared" si="15"/>
        <v>1.0660980810234541E-2</v>
      </c>
      <c r="M74" s="45">
        <f t="shared" si="15"/>
        <v>-1.9493177387914246E-3</v>
      </c>
      <c r="N74" s="44">
        <f t="shared" si="16"/>
        <v>8.8650721619062844E-2</v>
      </c>
      <c r="O74" s="22">
        <f t="shared" si="16"/>
        <v>1.0604553248797067E-2</v>
      </c>
      <c r="P74" s="45">
        <f t="shared" si="16"/>
        <v>-1.9512201312618048E-3</v>
      </c>
      <c r="Q74" s="44">
        <f t="shared" si="11"/>
        <v>19.901980738507042</v>
      </c>
      <c r="R74" s="22">
        <f t="shared" si="11"/>
        <v>6.6592939196836376</v>
      </c>
      <c r="S74" s="45">
        <f t="shared" si="11"/>
        <v>16.94354221553175</v>
      </c>
      <c r="V74" s="44">
        <f t="shared" si="12"/>
        <v>0.33350270220333494</v>
      </c>
      <c r="W74" s="22">
        <f t="shared" si="13"/>
        <v>0.10222222222222226</v>
      </c>
      <c r="X74" s="45">
        <f t="shared" si="14"/>
        <v>0.6061615320566196</v>
      </c>
      <c r="AH74" s="83"/>
      <c r="AI74" s="84"/>
      <c r="AJ74" s="84"/>
      <c r="AK74" s="85"/>
    </row>
    <row r="75" spans="1:37" x14ac:dyDescent="0.25">
      <c r="A75" s="55">
        <v>42520</v>
      </c>
      <c r="B75" s="44">
        <v>131.59</v>
      </c>
      <c r="C75" s="22">
        <v>46.6</v>
      </c>
      <c r="D75" s="45">
        <v>1.0409999999999999</v>
      </c>
      <c r="E75" s="44">
        <v>327253140</v>
      </c>
      <c r="F75" s="22">
        <v>760</v>
      </c>
      <c r="G75" s="45">
        <v>38132000</v>
      </c>
      <c r="H75" s="44">
        <f t="shared" si="10"/>
        <v>4.8796910281620489</v>
      </c>
      <c r="I75" s="22">
        <f t="shared" si="10"/>
        <v>3.8416005411316001</v>
      </c>
      <c r="J75" s="45">
        <f t="shared" si="10"/>
        <v>4.0181789632831762E-2</v>
      </c>
      <c r="K75" s="44">
        <f t="shared" si="15"/>
        <v>-1.2087087087086976E-2</v>
      </c>
      <c r="L75" s="22">
        <f t="shared" si="15"/>
        <v>-1.6877637130801627E-2</v>
      </c>
      <c r="M75" s="45">
        <f t="shared" si="15"/>
        <v>1.6601562499999906E-2</v>
      </c>
      <c r="N75" s="44">
        <f t="shared" si="16"/>
        <v>-1.2160729944239406E-2</v>
      </c>
      <c r="O75" s="22">
        <f t="shared" si="16"/>
        <v>-1.7021687569430524E-2</v>
      </c>
      <c r="P75" s="45">
        <f t="shared" si="16"/>
        <v>1.6465263015515791E-2</v>
      </c>
      <c r="Q75" s="44">
        <f t="shared" si="11"/>
        <v>19.606244557819021</v>
      </c>
      <c r="R75" s="22">
        <f t="shared" si="11"/>
        <v>6.633318433280377</v>
      </c>
      <c r="S75" s="45">
        <f t="shared" si="11"/>
        <v>17.456564382595605</v>
      </c>
      <c r="V75" s="44">
        <f t="shared" si="12"/>
        <v>0.32606586909326069</v>
      </c>
      <c r="W75" s="22">
        <f t="shared" si="13"/>
        <v>8.4444444444444544E-2</v>
      </c>
      <c r="X75" s="45">
        <f t="shared" si="14"/>
        <v>0.63447127393838454</v>
      </c>
      <c r="AH75" s="83"/>
      <c r="AI75" s="84"/>
      <c r="AJ75" s="84"/>
      <c r="AK75" s="85"/>
    </row>
    <row r="76" spans="1:37" x14ac:dyDescent="0.25">
      <c r="A76" s="55">
        <v>42527</v>
      </c>
      <c r="B76" s="44">
        <v>133.5</v>
      </c>
      <c r="C76" s="22">
        <v>45.3</v>
      </c>
      <c r="D76" s="45">
        <v>1.032</v>
      </c>
      <c r="E76" s="44">
        <v>359579020</v>
      </c>
      <c r="F76" s="22">
        <v>690</v>
      </c>
      <c r="G76" s="45">
        <v>27329000</v>
      </c>
      <c r="H76" s="44">
        <f t="shared" si="10"/>
        <v>4.8941014778403042</v>
      </c>
      <c r="I76" s="22">
        <f t="shared" si="10"/>
        <v>3.8133070324889884</v>
      </c>
      <c r="J76" s="45">
        <f t="shared" si="10"/>
        <v>3.1498667059371016E-2</v>
      </c>
      <c r="K76" s="44">
        <f t="shared" si="15"/>
        <v>1.4514780758416267E-2</v>
      </c>
      <c r="L76" s="22">
        <f t="shared" si="15"/>
        <v>-2.7896995708154598E-2</v>
      </c>
      <c r="M76" s="45">
        <f t="shared" si="15"/>
        <v>-8.6455331412102765E-3</v>
      </c>
      <c r="N76" s="44">
        <f t="shared" si="16"/>
        <v>1.4410449678254994E-2</v>
      </c>
      <c r="O76" s="22">
        <f t="shared" si="16"/>
        <v>-2.8293508642611976E-2</v>
      </c>
      <c r="P76" s="45">
        <f t="shared" si="16"/>
        <v>-8.6831225734607699E-3</v>
      </c>
      <c r="Q76" s="44">
        <f t="shared" si="11"/>
        <v>19.700444516256852</v>
      </c>
      <c r="R76" s="22">
        <f t="shared" si="11"/>
        <v>6.5366915975913047</v>
      </c>
      <c r="S76" s="45">
        <f t="shared" si="11"/>
        <v>17.123458967406798</v>
      </c>
      <c r="V76" s="44">
        <f t="shared" si="12"/>
        <v>0.3348884475033489</v>
      </c>
      <c r="W76" s="22">
        <f t="shared" si="13"/>
        <v>5.5555555555555552E-2</v>
      </c>
      <c r="X76" s="45">
        <f t="shared" si="14"/>
        <v>0.61948376353039136</v>
      </c>
      <c r="AH76" s="83"/>
      <c r="AI76" s="84"/>
      <c r="AJ76" s="84"/>
      <c r="AK76" s="85"/>
    </row>
    <row r="77" spans="1:37" x14ac:dyDescent="0.25">
      <c r="A77" s="55">
        <v>42534</v>
      </c>
      <c r="B77" s="44">
        <v>128.69999999999999</v>
      </c>
      <c r="C77" s="22">
        <v>44.9</v>
      </c>
      <c r="D77" s="45">
        <v>1.0449999999999999</v>
      </c>
      <c r="E77" s="44">
        <v>323678810</v>
      </c>
      <c r="F77" s="22">
        <v>270</v>
      </c>
      <c r="G77" s="45">
        <v>16721000</v>
      </c>
      <c r="H77" s="44">
        <f t="shared" si="10"/>
        <v>4.8574841146020811</v>
      </c>
      <c r="I77" s="22">
        <f t="shared" si="10"/>
        <v>3.8044377947482086</v>
      </c>
      <c r="J77" s="45">
        <f t="shared" si="10"/>
        <v>4.401688541677426E-2</v>
      </c>
      <c r="K77" s="44">
        <f t="shared" si="15"/>
        <v>-3.5955056179775367E-2</v>
      </c>
      <c r="L77" s="22">
        <f t="shared" si="15"/>
        <v>-8.8300220750551564E-3</v>
      </c>
      <c r="M77" s="45">
        <f t="shared" si="15"/>
        <v>1.2596899224806104E-2</v>
      </c>
      <c r="N77" s="44">
        <f t="shared" si="16"/>
        <v>-3.6617363238223309E-2</v>
      </c>
      <c r="O77" s="22">
        <f t="shared" si="16"/>
        <v>-8.8692377407796601E-3</v>
      </c>
      <c r="P77" s="45">
        <f t="shared" si="16"/>
        <v>1.2518218357403138E-2</v>
      </c>
      <c r="Q77" s="44">
        <f t="shared" si="11"/>
        <v>19.595262254906363</v>
      </c>
      <c r="R77" s="22">
        <f t="shared" si="11"/>
        <v>5.598421958998375</v>
      </c>
      <c r="S77" s="45">
        <f t="shared" si="11"/>
        <v>16.632175972444806</v>
      </c>
      <c r="V77" s="44">
        <f t="shared" si="12"/>
        <v>0.31271652270312711</v>
      </c>
      <c r="W77" s="22">
        <f t="shared" si="13"/>
        <v>4.6666666666666697E-2</v>
      </c>
      <c r="X77" s="45">
        <f t="shared" si="14"/>
        <v>0.64113238967527053</v>
      </c>
      <c r="AH77" s="83"/>
      <c r="AI77" s="84"/>
      <c r="AJ77" s="84"/>
      <c r="AK77" s="85"/>
    </row>
    <row r="78" spans="1:37" x14ac:dyDescent="0.25">
      <c r="A78" s="55">
        <v>42541</v>
      </c>
      <c r="B78" s="44">
        <v>133.4</v>
      </c>
      <c r="C78" s="22">
        <v>44.2</v>
      </c>
      <c r="D78" s="45">
        <v>0.89800000000000002</v>
      </c>
      <c r="E78" s="44">
        <v>308359650</v>
      </c>
      <c r="F78" s="22">
        <v>1520</v>
      </c>
      <c r="G78" s="45">
        <v>76045000</v>
      </c>
      <c r="H78" s="44">
        <f t="shared" si="10"/>
        <v>4.8933521334815238</v>
      </c>
      <c r="I78" s="22">
        <f t="shared" si="10"/>
        <v>3.7887247890836524</v>
      </c>
      <c r="J78" s="45">
        <f t="shared" si="10"/>
        <v>-0.10758521067993743</v>
      </c>
      <c r="K78" s="44">
        <f t="shared" si="15"/>
        <v>3.6519036519036652E-2</v>
      </c>
      <c r="L78" s="22">
        <f t="shared" si="15"/>
        <v>-1.5590200445434204E-2</v>
      </c>
      <c r="M78" s="45">
        <f t="shared" si="15"/>
        <v>-0.14066985645933006</v>
      </c>
      <c r="N78" s="44">
        <f t="shared" si="16"/>
        <v>3.5868018879442493E-2</v>
      </c>
      <c r="O78" s="22">
        <f t="shared" si="16"/>
        <v>-1.571300566455611E-2</v>
      </c>
      <c r="P78" s="45">
        <f t="shared" si="16"/>
        <v>-0.15160209609671169</v>
      </c>
      <c r="Q78" s="44">
        <f t="shared" si="11"/>
        <v>19.546777354517722</v>
      </c>
      <c r="R78" s="22">
        <f t="shared" si="11"/>
        <v>7.3264656138403224</v>
      </c>
      <c r="S78" s="45">
        <f t="shared" si="11"/>
        <v>18.146835828288605</v>
      </c>
      <c r="V78" s="44">
        <f t="shared" si="12"/>
        <v>0.3344265324033443</v>
      </c>
      <c r="W78" s="22">
        <f t="shared" si="13"/>
        <v>3.1111111111111239E-2</v>
      </c>
      <c r="X78" s="45">
        <f t="shared" si="14"/>
        <v>0.3963363863447128</v>
      </c>
      <c r="AH78" s="83"/>
      <c r="AI78" s="84"/>
      <c r="AJ78" s="84"/>
      <c r="AK78" s="85"/>
    </row>
    <row r="79" spans="1:37" x14ac:dyDescent="0.25">
      <c r="A79" s="55">
        <v>42548</v>
      </c>
      <c r="B79" s="44">
        <v>133.85</v>
      </c>
      <c r="C79" s="22">
        <v>42.8</v>
      </c>
      <c r="D79" s="45">
        <v>0.89300000000000002</v>
      </c>
      <c r="E79" s="44">
        <v>427469900</v>
      </c>
      <c r="F79" s="22">
        <v>2260</v>
      </c>
      <c r="G79" s="45">
        <v>30480000</v>
      </c>
      <c r="H79" s="44">
        <f t="shared" si="10"/>
        <v>4.8967197699663618</v>
      </c>
      <c r="I79" s="22">
        <f t="shared" si="10"/>
        <v>3.7565381025877511</v>
      </c>
      <c r="J79" s="45">
        <f t="shared" si="10"/>
        <v>-0.11316869810563798</v>
      </c>
      <c r="K79" s="44">
        <f t="shared" si="15"/>
        <v>3.3733133433282506E-3</v>
      </c>
      <c r="L79" s="22">
        <f t="shared" si="15"/>
        <v>-3.1674208144796503E-2</v>
      </c>
      <c r="M79" s="45">
        <f t="shared" si="15"/>
        <v>-5.5679287305122546E-3</v>
      </c>
      <c r="N79" s="44">
        <f t="shared" si="16"/>
        <v>3.3676364848380792E-3</v>
      </c>
      <c r="O79" s="22">
        <f t="shared" si="16"/>
        <v>-3.2186686495901444E-2</v>
      </c>
      <c r="P79" s="45">
        <f t="shared" si="16"/>
        <v>-5.5834874257005684E-3</v>
      </c>
      <c r="Q79" s="44">
        <f t="shared" si="11"/>
        <v>19.87339443450551</v>
      </c>
      <c r="R79" s="22">
        <f t="shared" si="11"/>
        <v>7.7231200922663312</v>
      </c>
      <c r="S79" s="45">
        <f t="shared" si="11"/>
        <v>17.232581288782718</v>
      </c>
      <c r="V79" s="44">
        <f t="shared" si="12"/>
        <v>0.33650515035336503</v>
      </c>
      <c r="W79" s="22">
        <f t="shared" si="13"/>
        <v>0</v>
      </c>
      <c r="X79" s="45">
        <f t="shared" si="14"/>
        <v>0.38800999167360534</v>
      </c>
      <c r="AH79" s="83"/>
      <c r="AI79" s="84"/>
      <c r="AJ79" s="84"/>
      <c r="AK79" s="85"/>
    </row>
    <row r="80" spans="1:37" x14ac:dyDescent="0.25">
      <c r="A80" s="55">
        <v>42555</v>
      </c>
      <c r="B80" s="44">
        <v>134.41</v>
      </c>
      <c r="C80" s="22">
        <v>46</v>
      </c>
      <c r="D80" s="45">
        <v>0.878</v>
      </c>
      <c r="E80" s="44">
        <v>305965030</v>
      </c>
      <c r="F80" s="22">
        <v>1210</v>
      </c>
      <c r="G80" s="45">
        <v>27638000</v>
      </c>
      <c r="H80" s="44">
        <f t="shared" si="10"/>
        <v>4.9008948300830566</v>
      </c>
      <c r="I80" s="22">
        <f t="shared" si="10"/>
        <v>3.8286413964890951</v>
      </c>
      <c r="J80" s="45">
        <f t="shared" si="10"/>
        <v>-0.13010868534702039</v>
      </c>
      <c r="K80" s="44">
        <f t="shared" si="15"/>
        <v>4.1837878221890343E-3</v>
      </c>
      <c r="L80" s="22">
        <f t="shared" si="15"/>
        <v>7.4766355140186994E-2</v>
      </c>
      <c r="M80" s="45">
        <f t="shared" si="15"/>
        <v>-1.6797312430011212E-2</v>
      </c>
      <c r="N80" s="44">
        <f t="shared" si="16"/>
        <v>4.1750601166954861E-3</v>
      </c>
      <c r="O80" s="22">
        <f t="shared" si="16"/>
        <v>7.2103293901343901E-2</v>
      </c>
      <c r="P80" s="45">
        <f t="shared" si="16"/>
        <v>-1.6939987241382449E-2</v>
      </c>
      <c r="Q80" s="44">
        <f t="shared" si="11"/>
        <v>19.538981372340327</v>
      </c>
      <c r="R80" s="22">
        <f t="shared" si="11"/>
        <v>7.0983756385907864</v>
      </c>
      <c r="S80" s="45">
        <f t="shared" si="11"/>
        <v>17.134702195345568</v>
      </c>
      <c r="V80" s="44">
        <f t="shared" si="12"/>
        <v>0.33909187491339088</v>
      </c>
      <c r="W80" s="22">
        <f t="shared" si="13"/>
        <v>7.111111111111118E-2</v>
      </c>
      <c r="X80" s="45">
        <f t="shared" si="14"/>
        <v>0.36303080766028312</v>
      </c>
      <c r="AH80" s="83"/>
      <c r="AI80" s="84"/>
      <c r="AJ80" s="84"/>
      <c r="AK80" s="85"/>
    </row>
    <row r="81" spans="1:37" x14ac:dyDescent="0.25">
      <c r="A81" s="55">
        <v>42562</v>
      </c>
      <c r="B81" s="44">
        <v>138.12</v>
      </c>
      <c r="C81" s="22">
        <v>44.1</v>
      </c>
      <c r="D81" s="45">
        <v>0.89</v>
      </c>
      <c r="E81" s="44">
        <v>334210780</v>
      </c>
      <c r="F81" s="22">
        <v>1470</v>
      </c>
      <c r="G81" s="45">
        <v>24763000</v>
      </c>
      <c r="H81" s="44">
        <f t="shared" si="10"/>
        <v>4.9281228725217918</v>
      </c>
      <c r="I81" s="22">
        <f t="shared" si="10"/>
        <v>3.7864597824528001</v>
      </c>
      <c r="J81" s="45">
        <f t="shared" si="10"/>
        <v>-0.11653381625595151</v>
      </c>
      <c r="K81" s="44">
        <f t="shared" si="15"/>
        <v>2.7602112938025506E-2</v>
      </c>
      <c r="L81" s="22">
        <f t="shared" si="15"/>
        <v>-4.1304347826086926E-2</v>
      </c>
      <c r="M81" s="45">
        <f t="shared" si="15"/>
        <v>1.3667425968109352E-2</v>
      </c>
      <c r="N81" s="44">
        <f t="shared" si="16"/>
        <v>2.7228042438734713E-2</v>
      </c>
      <c r="O81" s="22">
        <f t="shared" si="16"/>
        <v>-4.2181614036294675E-2</v>
      </c>
      <c r="P81" s="45">
        <f t="shared" si="16"/>
        <v>1.357486909106885E-2</v>
      </c>
      <c r="Q81" s="44">
        <f t="shared" si="11"/>
        <v>19.627282429739402</v>
      </c>
      <c r="R81" s="22">
        <f t="shared" si="11"/>
        <v>7.2930176797727819</v>
      </c>
      <c r="S81" s="45">
        <f t="shared" si="11"/>
        <v>17.024861161607404</v>
      </c>
      <c r="V81" s="44">
        <f t="shared" si="12"/>
        <v>0.3562289251235623</v>
      </c>
      <c r="W81" s="22">
        <f t="shared" si="13"/>
        <v>2.8888888888888985E-2</v>
      </c>
      <c r="X81" s="45">
        <f t="shared" si="14"/>
        <v>0.38301415487094093</v>
      </c>
      <c r="AH81" s="83"/>
      <c r="AI81" s="84"/>
      <c r="AJ81" s="84"/>
      <c r="AK81" s="85"/>
    </row>
    <row r="82" spans="1:37" x14ac:dyDescent="0.25">
      <c r="A82" s="55">
        <v>42569</v>
      </c>
      <c r="B82" s="44">
        <v>137.80000000000001</v>
      </c>
      <c r="C82" s="22">
        <v>44.7</v>
      </c>
      <c r="D82" s="45">
        <v>0.92</v>
      </c>
      <c r="E82" s="44">
        <v>229642590</v>
      </c>
      <c r="F82" s="22">
        <v>3200</v>
      </c>
      <c r="G82" s="45">
        <v>16754000</v>
      </c>
      <c r="H82" s="44">
        <f t="shared" si="10"/>
        <v>4.9258033585795582</v>
      </c>
      <c r="I82" s="22">
        <f t="shared" si="10"/>
        <v>3.7999735016195233</v>
      </c>
      <c r="J82" s="45">
        <f t="shared" si="10"/>
        <v>-8.3381608939051013E-2</v>
      </c>
      <c r="K82" s="44">
        <f t="shared" si="15"/>
        <v>-2.3168259484505731E-3</v>
      </c>
      <c r="L82" s="22">
        <f t="shared" si="15"/>
        <v>1.3605442176870781E-2</v>
      </c>
      <c r="M82" s="45">
        <f t="shared" si="15"/>
        <v>3.3707865168539353E-2</v>
      </c>
      <c r="N82" s="44">
        <f t="shared" si="16"/>
        <v>-2.319513942233386E-3</v>
      </c>
      <c r="O82" s="22">
        <f t="shared" si="16"/>
        <v>1.3513719166722855E-2</v>
      </c>
      <c r="P82" s="45">
        <f t="shared" si="16"/>
        <v>3.315220731690055E-2</v>
      </c>
      <c r="Q82" s="44">
        <f t="shared" si="11"/>
        <v>19.252034701723012</v>
      </c>
      <c r="R82" s="22">
        <f t="shared" si="11"/>
        <v>8.0709060887878188</v>
      </c>
      <c r="S82" s="45">
        <f t="shared" si="11"/>
        <v>16.634147593695893</v>
      </c>
      <c r="V82" s="44">
        <f t="shared" si="12"/>
        <v>0.35475079680354754</v>
      </c>
      <c r="W82" s="22">
        <f t="shared" si="13"/>
        <v>4.2222222222222348E-2</v>
      </c>
      <c r="X82" s="45">
        <f t="shared" si="14"/>
        <v>0.43297252289758542</v>
      </c>
      <c r="AH82" s="83"/>
      <c r="AI82" s="84"/>
      <c r="AJ82" s="84"/>
      <c r="AK82" s="85"/>
    </row>
    <row r="83" spans="1:37" x14ac:dyDescent="0.25">
      <c r="A83" s="55">
        <v>42576</v>
      </c>
      <c r="B83" s="44">
        <v>139.15</v>
      </c>
      <c r="C83" s="22">
        <v>44.2</v>
      </c>
      <c r="D83" s="45">
        <v>0.94199999999999995</v>
      </c>
      <c r="E83" s="44">
        <v>290272490</v>
      </c>
      <c r="F83" s="22">
        <v>4730</v>
      </c>
      <c r="G83" s="45">
        <v>40452000</v>
      </c>
      <c r="H83" s="44">
        <f t="shared" si="10"/>
        <v>4.9355524879718997</v>
      </c>
      <c r="I83" s="22">
        <f t="shared" si="10"/>
        <v>3.7887247890836524</v>
      </c>
      <c r="J83" s="45">
        <f t="shared" si="10"/>
        <v>-5.9750004405774049E-2</v>
      </c>
      <c r="K83" s="44">
        <f t="shared" si="15"/>
        <v>9.7968069666182454E-3</v>
      </c>
      <c r="L83" s="22">
        <f t="shared" si="15"/>
        <v>-1.1185682326621923E-2</v>
      </c>
      <c r="M83" s="45">
        <f t="shared" si="15"/>
        <v>2.391304347826077E-2</v>
      </c>
      <c r="N83" s="44">
        <f t="shared" si="16"/>
        <v>9.7491293923416336E-3</v>
      </c>
      <c r="O83" s="22">
        <f t="shared" si="16"/>
        <v>-1.1248712535870653E-2</v>
      </c>
      <c r="P83" s="45">
        <f t="shared" si="16"/>
        <v>2.3631604533277038E-2</v>
      </c>
      <c r="Q83" s="44">
        <f t="shared" si="11"/>
        <v>19.48633066046726</v>
      </c>
      <c r="R83" s="22">
        <f t="shared" si="11"/>
        <v>8.4616804814859794</v>
      </c>
      <c r="S83" s="45">
        <f t="shared" si="11"/>
        <v>17.515626644004197</v>
      </c>
      <c r="V83" s="44">
        <f t="shared" si="12"/>
        <v>0.36098665065360985</v>
      </c>
      <c r="W83" s="22">
        <f t="shared" si="13"/>
        <v>3.1111111111111239E-2</v>
      </c>
      <c r="X83" s="45">
        <f t="shared" si="14"/>
        <v>0.46960865945045788</v>
      </c>
      <c r="AH83" s="83"/>
      <c r="AI83" s="84"/>
      <c r="AJ83" s="84"/>
      <c r="AK83" s="85"/>
    </row>
    <row r="84" spans="1:37" x14ac:dyDescent="0.25">
      <c r="A84" s="55">
        <v>42583</v>
      </c>
      <c r="B84" s="44">
        <v>138.69</v>
      </c>
      <c r="C84" s="22">
        <v>45.9</v>
      </c>
      <c r="D84" s="45">
        <v>0.93400000000000005</v>
      </c>
      <c r="E84" s="44">
        <v>237287660</v>
      </c>
      <c r="F84" s="22">
        <v>2960</v>
      </c>
      <c r="G84" s="45">
        <v>30179000</v>
      </c>
      <c r="H84" s="44">
        <f t="shared" si="10"/>
        <v>4.9322412266682436</v>
      </c>
      <c r="I84" s="22">
        <f t="shared" si="10"/>
        <v>3.8264651170664994</v>
      </c>
      <c r="J84" s="45">
        <f t="shared" si="10"/>
        <v>-6.8278840753294379E-2</v>
      </c>
      <c r="K84" s="44">
        <f t="shared" si="15"/>
        <v>-3.3057851239669993E-3</v>
      </c>
      <c r="L84" s="22">
        <f t="shared" si="15"/>
        <v>3.846153846153836E-2</v>
      </c>
      <c r="M84" s="45">
        <f t="shared" si="15"/>
        <v>-8.4925690021230328E-3</v>
      </c>
      <c r="N84" s="44">
        <f t="shared" si="16"/>
        <v>-3.3112613036560315E-3</v>
      </c>
      <c r="O84" s="22">
        <f t="shared" si="16"/>
        <v>3.7740327982846898E-2</v>
      </c>
      <c r="P84" s="45">
        <f t="shared" si="16"/>
        <v>-8.528836347520323E-3</v>
      </c>
      <c r="Q84" s="44">
        <f t="shared" si="11"/>
        <v>19.284783718368228</v>
      </c>
      <c r="R84" s="22">
        <f t="shared" si="11"/>
        <v>7.992944547318106</v>
      </c>
      <c r="S84" s="45">
        <f t="shared" si="11"/>
        <v>17.222656876228839</v>
      </c>
      <c r="V84" s="44">
        <f t="shared" si="12"/>
        <v>0.3588618411935886</v>
      </c>
      <c r="W84" s="22">
        <f t="shared" si="13"/>
        <v>6.8888888888888916E-2</v>
      </c>
      <c r="X84" s="45">
        <f t="shared" si="14"/>
        <v>0.45628642797668617</v>
      </c>
      <c r="AH84" s="83"/>
      <c r="AI84" s="84"/>
      <c r="AJ84" s="84"/>
      <c r="AK84" s="85"/>
    </row>
    <row r="85" spans="1:37" ht="15.75" thickBot="1" x14ac:dyDescent="0.3">
      <c r="A85" s="55">
        <v>42590</v>
      </c>
      <c r="B85" s="44">
        <v>139.44999999999999</v>
      </c>
      <c r="C85" s="22">
        <v>46.9</v>
      </c>
      <c r="D85" s="45">
        <v>0.95</v>
      </c>
      <c r="E85" s="44">
        <v>214858690</v>
      </c>
      <c r="F85" s="22">
        <v>3260</v>
      </c>
      <c r="G85" s="45">
        <v>32732000</v>
      </c>
      <c r="H85" s="44">
        <f t="shared" si="10"/>
        <v>4.9377061140734977</v>
      </c>
      <c r="I85" s="22">
        <f t="shared" si="10"/>
        <v>3.8480176754522337</v>
      </c>
      <c r="J85" s="45">
        <f t="shared" si="10"/>
        <v>-5.1293294387550578E-2</v>
      </c>
      <c r="K85" s="44">
        <f t="shared" si="15"/>
        <v>5.4798471411059988E-3</v>
      </c>
      <c r="L85" s="22">
        <f t="shared" si="15"/>
        <v>2.178649237472767E-2</v>
      </c>
      <c r="M85" s="45">
        <f t="shared" si="15"/>
        <v>1.7130620985010604E-2</v>
      </c>
      <c r="N85" s="44">
        <f t="shared" si="16"/>
        <v>5.4648874052540741E-3</v>
      </c>
      <c r="O85" s="22">
        <f t="shared" si="16"/>
        <v>2.1552558385734281E-2</v>
      </c>
      <c r="P85" s="45">
        <f t="shared" si="16"/>
        <v>1.6985546365743807E-2</v>
      </c>
      <c r="Q85" s="44">
        <f t="shared" si="11"/>
        <v>19.185491114190693</v>
      </c>
      <c r="R85" s="22">
        <f t="shared" si="11"/>
        <v>8.0894824743607536</v>
      </c>
      <c r="S85" s="45">
        <f t="shared" si="11"/>
        <v>17.303863750629411</v>
      </c>
      <c r="V85" s="44">
        <f t="shared" si="12"/>
        <v>0.36237239595362364</v>
      </c>
      <c r="W85" s="22">
        <f t="shared" si="13"/>
        <v>9.1111111111111143E-2</v>
      </c>
      <c r="X85" s="45">
        <f t="shared" si="14"/>
        <v>0.48293089092422975</v>
      </c>
      <c r="AH85" s="86"/>
      <c r="AI85" s="87"/>
      <c r="AJ85" s="87"/>
      <c r="AK85" s="88"/>
    </row>
    <row r="86" spans="1:37" x14ac:dyDescent="0.25">
      <c r="A86" s="55">
        <v>42597</v>
      </c>
      <c r="B86" s="44">
        <v>135.80000000000001</v>
      </c>
      <c r="C86" s="22">
        <v>46.9</v>
      </c>
      <c r="D86" s="45">
        <v>0.93300000000000005</v>
      </c>
      <c r="E86" s="44">
        <v>252770900</v>
      </c>
      <c r="F86" s="22">
        <v>90</v>
      </c>
      <c r="G86" s="45">
        <v>27604000</v>
      </c>
      <c r="H86" s="44">
        <f t="shared" si="10"/>
        <v>4.9111832151245958</v>
      </c>
      <c r="I86" s="22">
        <f t="shared" si="10"/>
        <v>3.8480176754522337</v>
      </c>
      <c r="J86" s="45">
        <f t="shared" si="10"/>
        <v>-6.9350078134793172E-2</v>
      </c>
      <c r="K86" s="44">
        <f t="shared" si="15"/>
        <v>-2.6174256005736661E-2</v>
      </c>
      <c r="L86" s="22">
        <f t="shared" si="15"/>
        <v>0</v>
      </c>
      <c r="M86" s="45">
        <f t="shared" si="15"/>
        <v>-1.7894736842105165E-2</v>
      </c>
      <c r="N86" s="44">
        <f t="shared" si="16"/>
        <v>-2.6522898948902019E-2</v>
      </c>
      <c r="O86" s="22">
        <f t="shared" si="16"/>
        <v>0</v>
      </c>
      <c r="P86" s="45">
        <f t="shared" si="16"/>
        <v>-1.8056783747242615E-2</v>
      </c>
      <c r="Q86" s="44">
        <f t="shared" si="11"/>
        <v>19.347994102851732</v>
      </c>
      <c r="R86" s="22">
        <f t="shared" si="11"/>
        <v>4.499809670330265</v>
      </c>
      <c r="S86" s="45">
        <f t="shared" si="11"/>
        <v>17.133471247722628</v>
      </c>
      <c r="V86" s="44">
        <f t="shared" si="12"/>
        <v>0.34551249480345514</v>
      </c>
      <c r="W86" s="22">
        <f t="shared" si="13"/>
        <v>9.1111111111111143E-2</v>
      </c>
      <c r="X86" s="45">
        <f t="shared" si="14"/>
        <v>0.4546211490424647</v>
      </c>
    </row>
    <row r="87" spans="1:37" x14ac:dyDescent="0.25">
      <c r="A87" s="55">
        <v>42604</v>
      </c>
      <c r="B87" s="44">
        <v>145.25</v>
      </c>
      <c r="C87" s="22">
        <v>46.7</v>
      </c>
      <c r="D87" s="45">
        <v>0.96099999999999997</v>
      </c>
      <c r="E87" s="44">
        <v>304493800</v>
      </c>
      <c r="F87" s="22">
        <v>6470</v>
      </c>
      <c r="G87" s="45">
        <v>37955000</v>
      </c>
      <c r="H87" s="44">
        <f t="shared" si="10"/>
        <v>4.9784563957320209</v>
      </c>
      <c r="I87" s="22">
        <f t="shared" si="10"/>
        <v>3.8437441646748516</v>
      </c>
      <c r="J87" s="45">
        <f t="shared" si="10"/>
        <v>-3.9780870011844598E-2</v>
      </c>
      <c r="K87" s="44">
        <f t="shared" si="15"/>
        <v>6.9587628865979287E-2</v>
      </c>
      <c r="L87" s="22">
        <f t="shared" si="15"/>
        <v>-4.2643923240937255E-3</v>
      </c>
      <c r="M87" s="45">
        <f t="shared" si="15"/>
        <v>3.001071811361191E-2</v>
      </c>
      <c r="N87" s="44">
        <f t="shared" si="16"/>
        <v>6.7273180607424835E-2</v>
      </c>
      <c r="O87" s="22">
        <f t="shared" si="16"/>
        <v>-4.2735107773819378E-3</v>
      </c>
      <c r="P87" s="45">
        <f t="shared" si="16"/>
        <v>2.9569208122948661E-2</v>
      </c>
      <c r="Q87" s="44">
        <f t="shared" si="11"/>
        <v>19.534161283658985</v>
      </c>
      <c r="R87" s="22">
        <f t="shared" si="11"/>
        <v>8.7749313874949468</v>
      </c>
      <c r="S87" s="45">
        <f t="shared" si="11"/>
        <v>17.451911805433006</v>
      </c>
      <c r="V87" s="44">
        <f t="shared" si="12"/>
        <v>0.3891634717538916</v>
      </c>
      <c r="W87" s="22">
        <f t="shared" si="13"/>
        <v>8.6666666666666795E-2</v>
      </c>
      <c r="X87" s="45">
        <f t="shared" si="14"/>
        <v>0.50124895920066603</v>
      </c>
    </row>
    <row r="88" spans="1:37" x14ac:dyDescent="0.25">
      <c r="A88" s="55">
        <v>42611</v>
      </c>
      <c r="B88" s="44">
        <v>146.88</v>
      </c>
      <c r="C88" s="22">
        <v>48.6</v>
      </c>
      <c r="D88" s="45">
        <v>0.93300000000000005</v>
      </c>
      <c r="E88" s="44">
        <v>237271720</v>
      </c>
      <c r="F88" s="22">
        <v>4100</v>
      </c>
      <c r="G88" s="45">
        <v>59298000</v>
      </c>
      <c r="H88" s="44">
        <f t="shared" si="10"/>
        <v>4.9896159268721805</v>
      </c>
      <c r="I88" s="22">
        <f t="shared" si="10"/>
        <v>3.8836235309064482</v>
      </c>
      <c r="J88" s="45">
        <f t="shared" si="10"/>
        <v>-6.9350078134793172E-2</v>
      </c>
      <c r="K88" s="44">
        <f t="shared" si="15"/>
        <v>1.1222030981067095E-2</v>
      </c>
      <c r="L88" s="22">
        <f t="shared" si="15"/>
        <v>4.0685224839400395E-2</v>
      </c>
      <c r="M88" s="45">
        <f t="shared" si="15"/>
        <v>-2.9136316337148714E-2</v>
      </c>
      <c r="N88" s="44">
        <f t="shared" si="16"/>
        <v>1.1159531140159709E-2</v>
      </c>
      <c r="O88" s="22">
        <f t="shared" si="16"/>
        <v>3.9879366231596325E-2</v>
      </c>
      <c r="P88" s="45">
        <f t="shared" si="16"/>
        <v>-2.9569208122948609E-2</v>
      </c>
      <c r="Q88" s="44">
        <f t="shared" si="11"/>
        <v>19.284716540262902</v>
      </c>
      <c r="R88" s="22">
        <f t="shared" si="11"/>
        <v>8.3187422526923989</v>
      </c>
      <c r="S88" s="45">
        <f t="shared" si="11"/>
        <v>17.898086136586375</v>
      </c>
      <c r="V88" s="44">
        <f t="shared" si="12"/>
        <v>0.39669268788396689</v>
      </c>
      <c r="W88" s="22">
        <f t="shared" si="13"/>
        <v>0.128888888888889</v>
      </c>
      <c r="X88" s="45">
        <f t="shared" si="14"/>
        <v>0.4546211490424647</v>
      </c>
    </row>
    <row r="89" spans="1:37" x14ac:dyDescent="0.25">
      <c r="A89" s="55">
        <v>42618</v>
      </c>
      <c r="B89" s="44">
        <v>151.6</v>
      </c>
      <c r="C89" s="22">
        <v>50.4</v>
      </c>
      <c r="D89" s="45">
        <v>0.96</v>
      </c>
      <c r="E89" s="44">
        <v>313640040</v>
      </c>
      <c r="F89" s="22">
        <v>3810</v>
      </c>
      <c r="G89" s="45">
        <v>39964000</v>
      </c>
      <c r="H89" s="44">
        <f t="shared" si="10"/>
        <v>5.0212454732082712</v>
      </c>
      <c r="I89" s="22">
        <f t="shared" si="10"/>
        <v>3.9199911750773229</v>
      </c>
      <c r="J89" s="45">
        <f t="shared" si="10"/>
        <v>-4.0821994520255166E-2</v>
      </c>
      <c r="K89" s="44">
        <f t="shared" si="15"/>
        <v>3.2135076252723306E-2</v>
      </c>
      <c r="L89" s="22">
        <f t="shared" si="15"/>
        <v>3.7037037037036979E-2</v>
      </c>
      <c r="M89" s="45">
        <f t="shared" si="15"/>
        <v>2.8938906752411481E-2</v>
      </c>
      <c r="N89" s="44">
        <f t="shared" si="16"/>
        <v>3.1629546336090913E-2</v>
      </c>
      <c r="O89" s="22">
        <f t="shared" si="16"/>
        <v>3.6367644170874791E-2</v>
      </c>
      <c r="P89" s="45">
        <f t="shared" si="16"/>
        <v>2.8528083614538031E-2</v>
      </c>
      <c r="Q89" s="44">
        <f t="shared" si="11"/>
        <v>19.563756516861741</v>
      </c>
      <c r="R89" s="22">
        <f t="shared" si="11"/>
        <v>8.2453844681207471</v>
      </c>
      <c r="S89" s="45">
        <f t="shared" si="11"/>
        <v>17.503489606835046</v>
      </c>
      <c r="V89" s="44">
        <f t="shared" si="12"/>
        <v>0.41849508060418489</v>
      </c>
      <c r="W89" s="22">
        <f t="shared" si="13"/>
        <v>0.16888888888888892</v>
      </c>
      <c r="X89" s="45">
        <f t="shared" si="14"/>
        <v>0.49958368026644456</v>
      </c>
    </row>
    <row r="90" spans="1:37" x14ac:dyDescent="0.25">
      <c r="A90" s="55">
        <v>42625</v>
      </c>
      <c r="B90" s="44">
        <v>147</v>
      </c>
      <c r="C90" s="22">
        <v>48.1</v>
      </c>
      <c r="D90" s="45">
        <v>1.03</v>
      </c>
      <c r="E90" s="44">
        <v>226113280</v>
      </c>
      <c r="F90" s="22">
        <v>2460</v>
      </c>
      <c r="G90" s="45">
        <v>53328000</v>
      </c>
      <c r="H90" s="44">
        <f t="shared" si="10"/>
        <v>4.990432586778736</v>
      </c>
      <c r="I90" s="22">
        <f t="shared" si="10"/>
        <v>3.8732821771117156</v>
      </c>
      <c r="J90" s="45">
        <f t="shared" si="10"/>
        <v>2.9558802241544429E-2</v>
      </c>
      <c r="K90" s="44">
        <f t="shared" si="15"/>
        <v>-3.0343007915567245E-2</v>
      </c>
      <c r="L90" s="22">
        <f t="shared" si="15"/>
        <v>-4.5634920634920577E-2</v>
      </c>
      <c r="M90" s="45">
        <f t="shared" si="15"/>
        <v>7.2916666666666741E-2</v>
      </c>
      <c r="N90" s="44">
        <f t="shared" si="16"/>
        <v>-3.0812886429534905E-2</v>
      </c>
      <c r="O90" s="22">
        <f t="shared" si="16"/>
        <v>-4.6708997965607381E-2</v>
      </c>
      <c r="P90" s="45">
        <f t="shared" si="16"/>
        <v>7.0380796761799605E-2</v>
      </c>
      <c r="Q90" s="44">
        <f t="shared" si="11"/>
        <v>19.236546670596336</v>
      </c>
      <c r="R90" s="22">
        <f t="shared" si="11"/>
        <v>7.8079166289264084</v>
      </c>
      <c r="S90" s="45">
        <f t="shared" si="11"/>
        <v>17.791972079529657</v>
      </c>
      <c r="V90" s="44">
        <f t="shared" si="12"/>
        <v>0.39724698600397246</v>
      </c>
      <c r="W90" s="22">
        <f t="shared" si="13"/>
        <v>0.11777777777777787</v>
      </c>
      <c r="X90" s="45">
        <f t="shared" si="14"/>
        <v>0.61615320566194842</v>
      </c>
    </row>
    <row r="91" spans="1:37" x14ac:dyDescent="0.25">
      <c r="A91" s="55">
        <v>42632</v>
      </c>
      <c r="B91" s="44">
        <v>151.5</v>
      </c>
      <c r="C91" s="22">
        <v>48</v>
      </c>
      <c r="D91" s="45">
        <v>0.96499999999999997</v>
      </c>
      <c r="E91" s="44">
        <v>235403570</v>
      </c>
      <c r="F91" s="22">
        <v>6450</v>
      </c>
      <c r="G91" s="45">
        <v>33216000</v>
      </c>
      <c r="H91" s="44">
        <f t="shared" si="10"/>
        <v>5.0205856249494234</v>
      </c>
      <c r="I91" s="22">
        <f t="shared" si="10"/>
        <v>3.8712010109078911</v>
      </c>
      <c r="J91" s="45">
        <f t="shared" si="10"/>
        <v>-3.562717764315116E-2</v>
      </c>
      <c r="K91" s="44">
        <f t="shared" si="15"/>
        <v>3.0612244897959183E-2</v>
      </c>
      <c r="L91" s="22">
        <f t="shared" si="15"/>
        <v>-2.0790020790021086E-3</v>
      </c>
      <c r="M91" s="45">
        <f t="shared" si="15"/>
        <v>-6.310679611650491E-2</v>
      </c>
      <c r="N91" s="44">
        <f t="shared" si="16"/>
        <v>3.0153038170687457E-2</v>
      </c>
      <c r="O91" s="22">
        <f t="shared" si="16"/>
        <v>-2.0811662038246232E-3</v>
      </c>
      <c r="P91" s="45">
        <f t="shared" si="16"/>
        <v>-6.5185979884695613E-2</v>
      </c>
      <c r="Q91" s="44">
        <f t="shared" si="11"/>
        <v>19.276811918350898</v>
      </c>
      <c r="R91" s="22">
        <f t="shared" si="11"/>
        <v>8.7718354097898175</v>
      </c>
      <c r="S91" s="45">
        <f t="shared" si="11"/>
        <v>17.318542245507697</v>
      </c>
      <c r="V91" s="44">
        <f t="shared" si="12"/>
        <v>0.41803316550418029</v>
      </c>
      <c r="W91" s="22">
        <f t="shared" si="13"/>
        <v>0.11555555555555562</v>
      </c>
      <c r="X91" s="45">
        <f t="shared" si="14"/>
        <v>0.50791007493755203</v>
      </c>
    </row>
    <row r="92" spans="1:37" x14ac:dyDescent="0.25">
      <c r="A92" s="55">
        <v>42639</v>
      </c>
      <c r="B92" s="44">
        <v>145.34</v>
      </c>
      <c r="C92" s="22">
        <v>49.7</v>
      </c>
      <c r="D92" s="45">
        <v>0.96799999999999997</v>
      </c>
      <c r="E92" s="44">
        <v>247642650</v>
      </c>
      <c r="F92" s="22">
        <v>7080</v>
      </c>
      <c r="G92" s="45">
        <v>20275000</v>
      </c>
      <c r="H92" s="44">
        <f t="shared" si="10"/>
        <v>4.9790758251884899</v>
      </c>
      <c r="I92" s="22">
        <f t="shared" si="10"/>
        <v>3.906004933102583</v>
      </c>
      <c r="J92" s="45">
        <f t="shared" si="10"/>
        <v>-3.2523191705560062E-2</v>
      </c>
      <c r="K92" s="44">
        <f t="shared" si="15"/>
        <v>-4.0660066006600638E-2</v>
      </c>
      <c r="L92" s="22">
        <f t="shared" si="15"/>
        <v>3.5416666666666728E-2</v>
      </c>
      <c r="M92" s="45">
        <f t="shared" si="15"/>
        <v>3.1088082901554433E-3</v>
      </c>
      <c r="N92" s="44">
        <f t="shared" si="16"/>
        <v>-4.1509799760933996E-2</v>
      </c>
      <c r="O92" s="22">
        <f t="shared" si="16"/>
        <v>3.4803922194692097E-2</v>
      </c>
      <c r="P92" s="45">
        <f t="shared" si="16"/>
        <v>3.1039859375910123E-3</v>
      </c>
      <c r="Q92" s="44">
        <f t="shared" si="11"/>
        <v>19.327497337575657</v>
      </c>
      <c r="R92" s="22">
        <f t="shared" si="11"/>
        <v>8.8650291866877655</v>
      </c>
      <c r="S92" s="45">
        <f t="shared" si="11"/>
        <v>16.824899157965749</v>
      </c>
      <c r="V92" s="44">
        <f t="shared" si="12"/>
        <v>0.38957919534389579</v>
      </c>
      <c r="W92" s="22">
        <f t="shared" si="13"/>
        <v>0.15333333333333346</v>
      </c>
      <c r="X92" s="45">
        <f t="shared" si="14"/>
        <v>0.51290591174021649</v>
      </c>
    </row>
    <row r="93" spans="1:37" x14ac:dyDescent="0.25">
      <c r="A93" s="55">
        <v>42646</v>
      </c>
      <c r="B93" s="44">
        <v>148.74</v>
      </c>
      <c r="C93" s="22">
        <v>50</v>
      </c>
      <c r="D93" s="45">
        <v>0.94199999999999995</v>
      </c>
      <c r="E93" s="44">
        <v>214631100</v>
      </c>
      <c r="F93" s="22">
        <v>7530</v>
      </c>
      <c r="G93" s="45">
        <v>14638000</v>
      </c>
      <c r="H93" s="44">
        <f t="shared" si="10"/>
        <v>5.0021998152751541</v>
      </c>
      <c r="I93" s="22">
        <f t="shared" si="10"/>
        <v>3.912023005428146</v>
      </c>
      <c r="J93" s="45">
        <f t="shared" si="10"/>
        <v>-5.9750004405774049E-2</v>
      </c>
      <c r="K93" s="44">
        <f t="shared" si="15"/>
        <v>2.3393422320077101E-2</v>
      </c>
      <c r="L93" s="22">
        <f t="shared" si="15"/>
        <v>6.03621730382288E-3</v>
      </c>
      <c r="M93" s="45">
        <f t="shared" si="15"/>
        <v>-2.685950413223143E-2</v>
      </c>
      <c r="N93" s="44">
        <f t="shared" si="16"/>
        <v>2.3123990086664367E-2</v>
      </c>
      <c r="O93" s="22">
        <f t="shared" si="16"/>
        <v>6.0180723255629448E-3</v>
      </c>
      <c r="P93" s="45">
        <f t="shared" si="16"/>
        <v>-2.7226812700214039E-2</v>
      </c>
      <c r="Q93" s="44">
        <f t="shared" si="11"/>
        <v>19.184431298443723</v>
      </c>
      <c r="R93" s="22">
        <f t="shared" si="11"/>
        <v>8.9266503207939394</v>
      </c>
      <c r="S93" s="45">
        <f t="shared" si="11"/>
        <v>16.499131445143309</v>
      </c>
      <c r="V93" s="44">
        <f t="shared" si="12"/>
        <v>0.40528430874405286</v>
      </c>
      <c r="W93" s="22">
        <f t="shared" si="13"/>
        <v>0.16000000000000006</v>
      </c>
      <c r="X93" s="45">
        <f t="shared" si="14"/>
        <v>0.46960865945045788</v>
      </c>
    </row>
    <row r="94" spans="1:37" x14ac:dyDescent="0.25">
      <c r="A94" s="55">
        <v>42653</v>
      </c>
      <c r="B94" s="44">
        <v>146.72999999999999</v>
      </c>
      <c r="C94" s="22">
        <v>48.8</v>
      </c>
      <c r="D94" s="45">
        <v>0.93200000000000005</v>
      </c>
      <c r="E94" s="44">
        <v>209225630</v>
      </c>
      <c r="F94" s="22">
        <v>1770</v>
      </c>
      <c r="G94" s="45">
        <v>11452000</v>
      </c>
      <c r="H94" s="44">
        <f t="shared" si="10"/>
        <v>4.9885941632193758</v>
      </c>
      <c r="I94" s="22">
        <f t="shared" si="10"/>
        <v>3.8877303128591016</v>
      </c>
      <c r="J94" s="45">
        <f t="shared" si="10"/>
        <v>-7.042246429654582E-2</v>
      </c>
      <c r="K94" s="44">
        <f t="shared" si="15"/>
        <v>-1.3513513513513643E-2</v>
      </c>
      <c r="L94" s="22">
        <f t="shared" si="15"/>
        <v>-2.4000000000000056E-2</v>
      </c>
      <c r="M94" s="45">
        <f t="shared" si="15"/>
        <v>-1.061571125265382E-2</v>
      </c>
      <c r="N94" s="44">
        <f t="shared" si="16"/>
        <v>-1.3605652055778709E-2</v>
      </c>
      <c r="O94" s="22">
        <f t="shared" si="16"/>
        <v>-2.4292692569044587E-2</v>
      </c>
      <c r="P94" s="45">
        <f t="shared" si="16"/>
        <v>-1.0672459890771759E-2</v>
      </c>
      <c r="Q94" s="44">
        <f t="shared" si="11"/>
        <v>19.158923796991118</v>
      </c>
      <c r="R94" s="22">
        <f t="shared" si="11"/>
        <v>7.4787348255678747</v>
      </c>
      <c r="S94" s="45">
        <f t="shared" si="11"/>
        <v>16.253674945200142</v>
      </c>
      <c r="V94" s="44">
        <f t="shared" si="12"/>
        <v>0.39599981523395994</v>
      </c>
      <c r="W94" s="22">
        <f t="shared" si="13"/>
        <v>0.13333333333333333</v>
      </c>
      <c r="X94" s="45">
        <f t="shared" si="14"/>
        <v>0.45295587010824323</v>
      </c>
    </row>
    <row r="95" spans="1:37" x14ac:dyDescent="0.25">
      <c r="A95" s="55">
        <v>42660</v>
      </c>
      <c r="B95" s="44">
        <v>148.41999999999999</v>
      </c>
      <c r="C95" s="22">
        <v>52</v>
      </c>
      <c r="D95" s="45">
        <v>0.89100000000000001</v>
      </c>
      <c r="E95" s="44">
        <v>165042040</v>
      </c>
      <c r="F95" s="22">
        <v>2770</v>
      </c>
      <c r="G95" s="45">
        <v>18757000</v>
      </c>
      <c r="H95" s="44">
        <f t="shared" si="10"/>
        <v>5.0000460925419876</v>
      </c>
      <c r="I95" s="22">
        <f t="shared" si="10"/>
        <v>3.9512437185814275</v>
      </c>
      <c r="J95" s="45">
        <f t="shared" si="10"/>
        <v>-0.11541085151132773</v>
      </c>
      <c r="K95" s="44">
        <f t="shared" si="15"/>
        <v>1.1517753697267074E-2</v>
      </c>
      <c r="L95" s="22">
        <f t="shared" si="15"/>
        <v>6.5573770491803338E-2</v>
      </c>
      <c r="M95" s="45">
        <f t="shared" si="15"/>
        <v>-4.3991416309012911E-2</v>
      </c>
      <c r="N95" s="44">
        <f t="shared" si="16"/>
        <v>1.1451929322611933E-2</v>
      </c>
      <c r="O95" s="22">
        <f t="shared" si="16"/>
        <v>6.351340572232593E-2</v>
      </c>
      <c r="P95" s="45">
        <f t="shared" si="16"/>
        <v>-4.4988387214781933E-2</v>
      </c>
      <c r="Q95" s="44">
        <f t="shared" si="11"/>
        <v>18.921710787290724</v>
      </c>
      <c r="R95" s="22">
        <f t="shared" si="11"/>
        <v>7.9266025991813844</v>
      </c>
      <c r="S95" s="45">
        <f t="shared" si="11"/>
        <v>16.747077574042478</v>
      </c>
      <c r="V95" s="44">
        <f t="shared" si="12"/>
        <v>0.40380618042403799</v>
      </c>
      <c r="W95" s="22">
        <f t="shared" si="13"/>
        <v>0.20444444444444451</v>
      </c>
      <c r="X95" s="45">
        <f t="shared" si="14"/>
        <v>0.3846794338051624</v>
      </c>
    </row>
    <row r="96" spans="1:37" x14ac:dyDescent="0.25">
      <c r="A96" s="55">
        <v>42667</v>
      </c>
      <c r="B96" s="44">
        <v>149.19999999999999</v>
      </c>
      <c r="C96" s="22">
        <v>52.5</v>
      </c>
      <c r="D96" s="45">
        <v>0.89200000000000002</v>
      </c>
      <c r="E96" s="44">
        <v>160724340</v>
      </c>
      <c r="F96" s="22">
        <v>1970</v>
      </c>
      <c r="G96" s="45">
        <v>56869000</v>
      </c>
      <c r="H96" s="44">
        <f t="shared" si="10"/>
        <v>5.0052876877696608</v>
      </c>
      <c r="I96" s="22">
        <f t="shared" si="10"/>
        <v>3.9608131695975781</v>
      </c>
      <c r="J96" s="45">
        <f t="shared" si="10"/>
        <v>-0.11428914640212766</v>
      </c>
      <c r="K96" s="44">
        <f t="shared" si="15"/>
        <v>5.2553564209675326E-3</v>
      </c>
      <c r="L96" s="22">
        <f t="shared" si="15"/>
        <v>9.6153846153846159E-3</v>
      </c>
      <c r="M96" s="45">
        <f t="shared" si="15"/>
        <v>1.12233445566779E-3</v>
      </c>
      <c r="N96" s="44">
        <f t="shared" si="16"/>
        <v>5.2415952276730973E-3</v>
      </c>
      <c r="O96" s="22">
        <f t="shared" si="16"/>
        <v>9.5694510161506725E-3</v>
      </c>
      <c r="P96" s="45">
        <f t="shared" si="16"/>
        <v>1.1217051092001736E-3</v>
      </c>
      <c r="Q96" s="44">
        <f t="shared" si="11"/>
        <v>18.895201281590687</v>
      </c>
      <c r="R96" s="22">
        <f t="shared" si="11"/>
        <v>7.5857888217320344</v>
      </c>
      <c r="S96" s="45">
        <f t="shared" si="11"/>
        <v>17.856260935164958</v>
      </c>
      <c r="V96" s="44">
        <f t="shared" si="12"/>
        <v>0.40740911820407399</v>
      </c>
      <c r="W96" s="22">
        <f t="shared" si="13"/>
        <v>0.21555555555555561</v>
      </c>
      <c r="X96" s="45">
        <f t="shared" si="14"/>
        <v>0.38634471273938387</v>
      </c>
    </row>
    <row r="97" spans="1:24" x14ac:dyDescent="0.25">
      <c r="A97" s="55">
        <v>42674</v>
      </c>
      <c r="B97" s="44">
        <v>142.75</v>
      </c>
      <c r="C97" s="22">
        <v>53.9</v>
      </c>
      <c r="D97" s="45">
        <v>0.88800000000000001</v>
      </c>
      <c r="E97" s="44">
        <v>172437640</v>
      </c>
      <c r="F97" s="22">
        <v>6730</v>
      </c>
      <c r="G97" s="45">
        <v>51244000</v>
      </c>
      <c r="H97" s="44">
        <f t="shared" si="10"/>
        <v>4.9610948485361197</v>
      </c>
      <c r="I97" s="22">
        <f t="shared" si="10"/>
        <v>3.9871304779149512</v>
      </c>
      <c r="J97" s="45">
        <f t="shared" si="10"/>
        <v>-0.11878353598996698</v>
      </c>
      <c r="K97" s="44">
        <f t="shared" si="15"/>
        <v>-4.323056300268089E-2</v>
      </c>
      <c r="L97" s="22">
        <f t="shared" si="15"/>
        <v>2.6666666666666641E-2</v>
      </c>
      <c r="M97" s="45">
        <f t="shared" si="15"/>
        <v>-4.4843049327354303E-3</v>
      </c>
      <c r="N97" s="44">
        <f t="shared" si="16"/>
        <v>-4.4192839233540823E-2</v>
      </c>
      <c r="O97" s="22">
        <f t="shared" si="16"/>
        <v>2.6317308317373358E-2</v>
      </c>
      <c r="P97" s="45">
        <f t="shared" si="16"/>
        <v>-4.4943895878393264E-3</v>
      </c>
      <c r="Q97" s="44">
        <f t="shared" si="11"/>
        <v>18.965546221829815</v>
      </c>
      <c r="R97" s="22">
        <f t="shared" si="11"/>
        <v>8.8143304226387738</v>
      </c>
      <c r="S97" s="45">
        <f t="shared" si="11"/>
        <v>17.75210909595846</v>
      </c>
      <c r="V97" s="44">
        <f t="shared" si="12"/>
        <v>0.37761559425377617</v>
      </c>
      <c r="W97" s="22">
        <f t="shared" si="13"/>
        <v>0.2466666666666667</v>
      </c>
      <c r="X97" s="45">
        <f t="shared" si="14"/>
        <v>0.37968359700249793</v>
      </c>
    </row>
    <row r="98" spans="1:24" x14ac:dyDescent="0.25">
      <c r="A98" s="55">
        <v>42681</v>
      </c>
      <c r="B98" s="44">
        <v>151.51</v>
      </c>
      <c r="C98" s="22">
        <v>53.8</v>
      </c>
      <c r="D98" s="45">
        <v>0.90200000000000002</v>
      </c>
      <c r="E98" s="44">
        <v>342127270</v>
      </c>
      <c r="F98" s="22">
        <v>6410</v>
      </c>
      <c r="G98" s="45">
        <v>31744000</v>
      </c>
      <c r="H98" s="44">
        <f t="shared" si="10"/>
        <v>5.020651629371744</v>
      </c>
      <c r="I98" s="22">
        <f t="shared" si="10"/>
        <v>3.9852734671677386</v>
      </c>
      <c r="J98" s="45">
        <f t="shared" si="10"/>
        <v>-0.10314075891951337</v>
      </c>
      <c r="K98" s="44">
        <f t="shared" si="15"/>
        <v>6.1366024518388726E-2</v>
      </c>
      <c r="L98" s="22">
        <f t="shared" si="15"/>
        <v>-1.8552875695733103E-3</v>
      </c>
      <c r="M98" s="45">
        <f t="shared" si="15"/>
        <v>1.5765765765765778E-2</v>
      </c>
      <c r="N98" s="44">
        <f t="shared" si="16"/>
        <v>5.9556780835624393E-2</v>
      </c>
      <c r="O98" s="22">
        <f t="shared" si="16"/>
        <v>-1.8570107472127711E-3</v>
      </c>
      <c r="P98" s="45">
        <f t="shared" si="16"/>
        <v>1.5642777070453542E-2</v>
      </c>
      <c r="Q98" s="44">
        <f t="shared" si="11"/>
        <v>19.650693360304931</v>
      </c>
      <c r="R98" s="22">
        <f t="shared" si="11"/>
        <v>8.7656145499147158</v>
      </c>
      <c r="S98" s="45">
        <f t="shared" si="11"/>
        <v>17.273214289066736</v>
      </c>
      <c r="V98" s="44">
        <f t="shared" si="12"/>
        <v>0.41807935701418075</v>
      </c>
      <c r="W98" s="22">
        <f t="shared" si="13"/>
        <v>0.24444444444444444</v>
      </c>
      <c r="X98" s="45">
        <f t="shared" si="14"/>
        <v>0.40299750208159874</v>
      </c>
    </row>
    <row r="99" spans="1:24" x14ac:dyDescent="0.25">
      <c r="A99" s="55">
        <v>42688</v>
      </c>
      <c r="B99" s="44">
        <v>150.05000000000001</v>
      </c>
      <c r="C99" s="22">
        <v>57.1</v>
      </c>
      <c r="D99" s="45">
        <v>0.877</v>
      </c>
      <c r="E99" s="44">
        <v>198909130</v>
      </c>
      <c r="F99" s="22">
        <v>19030</v>
      </c>
      <c r="G99" s="45">
        <v>36908000</v>
      </c>
      <c r="H99" s="44">
        <f t="shared" si="10"/>
        <v>5.0109685718863766</v>
      </c>
      <c r="I99" s="22">
        <f t="shared" si="10"/>
        <v>4.0448041166619646</v>
      </c>
      <c r="J99" s="45">
        <f t="shared" si="10"/>
        <v>-0.13124828660995402</v>
      </c>
      <c r="K99" s="44">
        <f t="shared" si="15"/>
        <v>-9.6363276351394602E-3</v>
      </c>
      <c r="L99" s="22">
        <f t="shared" si="15"/>
        <v>6.1338289962825358E-2</v>
      </c>
      <c r="M99" s="45">
        <f t="shared" si="15"/>
        <v>-2.7716186252771644E-2</v>
      </c>
      <c r="N99" s="44">
        <f t="shared" si="16"/>
        <v>-9.6830574853678138E-3</v>
      </c>
      <c r="O99" s="22">
        <f t="shared" si="16"/>
        <v>5.9530649494225936E-2</v>
      </c>
      <c r="P99" s="45">
        <f t="shared" si="16"/>
        <v>-2.8107527690440611E-2</v>
      </c>
      <c r="Q99" s="44">
        <f t="shared" si="11"/>
        <v>19.108358645234265</v>
      </c>
      <c r="R99" s="22">
        <f t="shared" si="11"/>
        <v>9.8537719602901959</v>
      </c>
      <c r="S99" s="45">
        <f t="shared" si="11"/>
        <v>17.423938887680585</v>
      </c>
      <c r="V99" s="44">
        <f t="shared" si="12"/>
        <v>0.41133539655411339</v>
      </c>
      <c r="W99" s="22">
        <f t="shared" si="13"/>
        <v>0.31777777777777788</v>
      </c>
      <c r="X99" s="45">
        <f t="shared" si="14"/>
        <v>0.36136552872606159</v>
      </c>
    </row>
    <row r="100" spans="1:24" x14ac:dyDescent="0.25">
      <c r="A100" s="55">
        <v>42695</v>
      </c>
      <c r="B100" s="44">
        <v>160.36000000000001</v>
      </c>
      <c r="C100" s="22">
        <v>56.6</v>
      </c>
      <c r="D100" s="45">
        <v>0.872</v>
      </c>
      <c r="E100" s="44">
        <v>282912210</v>
      </c>
      <c r="F100" s="22">
        <v>5960</v>
      </c>
      <c r="G100" s="45">
        <v>31995000</v>
      </c>
      <c r="H100" s="44">
        <f t="shared" si="10"/>
        <v>5.0774212877743059</v>
      </c>
      <c r="I100" s="22">
        <f t="shared" si="10"/>
        <v>4.0360089852091372</v>
      </c>
      <c r="J100" s="45">
        <f t="shared" si="10"/>
        <v>-0.13696585507315742</v>
      </c>
      <c r="K100" s="44">
        <f t="shared" si="15"/>
        <v>6.8710429856714439E-2</v>
      </c>
      <c r="L100" s="22">
        <f t="shared" si="15"/>
        <v>-8.7565674255691769E-3</v>
      </c>
      <c r="M100" s="45">
        <f t="shared" si="15"/>
        <v>-5.7012542759407123E-3</v>
      </c>
      <c r="N100" s="44">
        <f t="shared" si="16"/>
        <v>6.6452715887930142E-2</v>
      </c>
      <c r="O100" s="22">
        <f t="shared" si="16"/>
        <v>-8.795131452827289E-3</v>
      </c>
      <c r="P100" s="45">
        <f t="shared" si="16"/>
        <v>-5.7175684632034081E-3</v>
      </c>
      <c r="Q100" s="44">
        <f t="shared" si="11"/>
        <v>19.460647195467679</v>
      </c>
      <c r="R100" s="22">
        <f t="shared" si="11"/>
        <v>8.6928257600593959</v>
      </c>
      <c r="S100" s="45">
        <f t="shared" si="11"/>
        <v>17.281090198555699</v>
      </c>
      <c r="V100" s="44">
        <f t="shared" si="12"/>
        <v>0.45895884336458964</v>
      </c>
      <c r="W100" s="22">
        <f t="shared" si="13"/>
        <v>0.30666666666666675</v>
      </c>
      <c r="X100" s="45">
        <f t="shared" si="14"/>
        <v>0.35303913405495418</v>
      </c>
    </row>
    <row r="101" spans="1:24" x14ac:dyDescent="0.25">
      <c r="A101" s="55">
        <v>42702</v>
      </c>
      <c r="B101" s="44">
        <v>159.4</v>
      </c>
      <c r="C101" s="22">
        <v>55.1</v>
      </c>
      <c r="D101" s="45">
        <v>0.89</v>
      </c>
      <c r="E101" s="44">
        <v>242427610</v>
      </c>
      <c r="F101" s="22">
        <v>2860</v>
      </c>
      <c r="G101" s="45">
        <v>65445000</v>
      </c>
      <c r="H101" s="44">
        <f t="shared" si="10"/>
        <v>5.0714167663561147</v>
      </c>
      <c r="I101" s="22">
        <f t="shared" si="10"/>
        <v>4.0091497161588689</v>
      </c>
      <c r="J101" s="45">
        <f t="shared" si="10"/>
        <v>-0.11653381625595151</v>
      </c>
      <c r="K101" s="44">
        <f t="shared" si="15"/>
        <v>-5.9865303068097273E-3</v>
      </c>
      <c r="L101" s="22">
        <f t="shared" si="15"/>
        <v>-2.6501766784452298E-2</v>
      </c>
      <c r="M101" s="45">
        <f t="shared" si="15"/>
        <v>2.0642201834862404E-2</v>
      </c>
      <c r="N101" s="44">
        <f t="shared" si="16"/>
        <v>-6.0045214181915982E-3</v>
      </c>
      <c r="O101" s="22">
        <f t="shared" si="16"/>
        <v>-2.6859269050268413E-2</v>
      </c>
      <c r="P101" s="45">
        <f t="shared" si="16"/>
        <v>2.0432038817205934E-2</v>
      </c>
      <c r="Q101" s="44">
        <f t="shared" si="11"/>
        <v>19.306213708313283</v>
      </c>
      <c r="R101" s="22">
        <f t="shared" si="11"/>
        <v>7.9585769038138983</v>
      </c>
      <c r="S101" s="45">
        <f t="shared" si="11"/>
        <v>17.996720653207955</v>
      </c>
      <c r="V101" s="44">
        <f t="shared" si="12"/>
        <v>0.45452445840454525</v>
      </c>
      <c r="W101" s="22">
        <f t="shared" si="13"/>
        <v>0.27333333333333343</v>
      </c>
      <c r="X101" s="45">
        <f t="shared" si="14"/>
        <v>0.38301415487094093</v>
      </c>
    </row>
    <row r="102" spans="1:24" x14ac:dyDescent="0.25">
      <c r="A102" s="55">
        <v>42709</v>
      </c>
      <c r="B102" s="44">
        <v>169.66</v>
      </c>
      <c r="C102" s="22">
        <v>55</v>
      </c>
      <c r="D102" s="45">
        <v>0.96799999999999997</v>
      </c>
      <c r="E102" s="44">
        <v>323393730</v>
      </c>
      <c r="F102" s="22">
        <v>2940</v>
      </c>
      <c r="G102" s="45">
        <v>114110000</v>
      </c>
      <c r="H102" s="44">
        <f t="shared" si="10"/>
        <v>5.1337964343795885</v>
      </c>
      <c r="I102" s="22">
        <f t="shared" si="10"/>
        <v>4.0073331852324712</v>
      </c>
      <c r="J102" s="45">
        <f t="shared" si="10"/>
        <v>-3.2523191705560062E-2</v>
      </c>
      <c r="K102" s="44">
        <f t="shared" si="15"/>
        <v>6.4366373902132942E-2</v>
      </c>
      <c r="L102" s="22">
        <f t="shared" si="15"/>
        <v>-1.8148820326679023E-3</v>
      </c>
      <c r="M102" s="45">
        <f t="shared" si="15"/>
        <v>8.7640449438202206E-2</v>
      </c>
      <c r="N102" s="44">
        <f t="shared" si="16"/>
        <v>6.2379668023473979E-2</v>
      </c>
      <c r="O102" s="22">
        <f t="shared" si="16"/>
        <v>-1.816530926397894E-3</v>
      </c>
      <c r="P102" s="45">
        <f t="shared" si="16"/>
        <v>8.4010624550391405E-2</v>
      </c>
      <c r="Q102" s="44">
        <f t="shared" si="11"/>
        <v>19.594381117164232</v>
      </c>
      <c r="R102" s="22">
        <f t="shared" si="11"/>
        <v>7.9861648603327273</v>
      </c>
      <c r="S102" s="45">
        <f t="shared" si="11"/>
        <v>18.552673453410861</v>
      </c>
      <c r="V102" s="44">
        <f t="shared" si="12"/>
        <v>0.50191694766501915</v>
      </c>
      <c r="W102" s="22">
        <f t="shared" si="13"/>
        <v>0.27111111111111119</v>
      </c>
      <c r="X102" s="45">
        <f t="shared" si="14"/>
        <v>0.51290591174021649</v>
      </c>
    </row>
    <row r="103" spans="1:24" x14ac:dyDescent="0.25">
      <c r="A103" s="55">
        <v>42716</v>
      </c>
      <c r="B103" s="44">
        <v>173.9</v>
      </c>
      <c r="C103" s="22">
        <v>56.1</v>
      </c>
      <c r="D103" s="45">
        <v>1.06</v>
      </c>
      <c r="E103" s="44">
        <v>358002780</v>
      </c>
      <c r="F103" s="22">
        <v>4430</v>
      </c>
      <c r="G103" s="45">
        <v>124809000</v>
      </c>
      <c r="H103" s="44">
        <f t="shared" si="10"/>
        <v>5.1584804213602373</v>
      </c>
      <c r="I103" s="22">
        <f t="shared" si="10"/>
        <v>4.0271358125286509</v>
      </c>
      <c r="J103" s="45">
        <f t="shared" si="10"/>
        <v>5.8268908123975824E-2</v>
      </c>
      <c r="K103" s="44">
        <f t="shared" si="15"/>
        <v>2.499115878816462E-2</v>
      </c>
      <c r="L103" s="22">
        <f t="shared" si="15"/>
        <v>2.0000000000000025E-2</v>
      </c>
      <c r="M103" s="45">
        <f t="shared" si="15"/>
        <v>9.5041322314049673E-2</v>
      </c>
      <c r="N103" s="44">
        <f t="shared" si="16"/>
        <v>2.4683986980648696E-2</v>
      </c>
      <c r="O103" s="22">
        <f t="shared" si="16"/>
        <v>1.980262729617973E-2</v>
      </c>
      <c r="P103" s="45">
        <f t="shared" si="16"/>
        <v>9.079209982953583E-2</v>
      </c>
      <c r="Q103" s="44">
        <f t="shared" si="11"/>
        <v>19.696051309697953</v>
      </c>
      <c r="R103" s="22">
        <f t="shared" si="11"/>
        <v>8.3961548630391807</v>
      </c>
      <c r="S103" s="45">
        <f t="shared" si="11"/>
        <v>18.642295126684026</v>
      </c>
      <c r="V103" s="44">
        <f t="shared" si="12"/>
        <v>0.52150214790521499</v>
      </c>
      <c r="W103" s="22">
        <f t="shared" si="13"/>
        <v>0.29555555555555563</v>
      </c>
      <c r="X103" s="45">
        <f t="shared" si="14"/>
        <v>0.66611157368859297</v>
      </c>
    </row>
    <row r="104" spans="1:24" x14ac:dyDescent="0.25">
      <c r="A104" s="55">
        <v>42723</v>
      </c>
      <c r="B104" s="44">
        <v>171.15</v>
      </c>
      <c r="C104" s="22">
        <v>60.7</v>
      </c>
      <c r="D104" s="45">
        <v>0.90100000000000002</v>
      </c>
      <c r="E104" s="44">
        <v>262815050</v>
      </c>
      <c r="F104" s="22">
        <v>5920</v>
      </c>
      <c r="G104" s="45">
        <v>121480000</v>
      </c>
      <c r="H104" s="44">
        <f t="shared" si="10"/>
        <v>5.1425403649761945</v>
      </c>
      <c r="I104" s="22">
        <f t="shared" si="10"/>
        <v>4.1059436980654525</v>
      </c>
      <c r="J104" s="45">
        <f t="shared" si="10"/>
        <v>-0.10425002137379911</v>
      </c>
      <c r="K104" s="44">
        <f t="shared" si="15"/>
        <v>-1.5813686026451983E-2</v>
      </c>
      <c r="L104" s="22">
        <f t="shared" si="15"/>
        <v>8.1996434937611426E-2</v>
      </c>
      <c r="M104" s="45">
        <f t="shared" si="15"/>
        <v>-0.15000000000000002</v>
      </c>
      <c r="N104" s="44">
        <f t="shared" si="16"/>
        <v>-1.5940056384042972E-2</v>
      </c>
      <c r="O104" s="22">
        <f t="shared" si="16"/>
        <v>7.8807885536801972E-2</v>
      </c>
      <c r="P104" s="45">
        <f t="shared" si="16"/>
        <v>-0.16251892949777494</v>
      </c>
      <c r="Q104" s="44">
        <f t="shared" si="11"/>
        <v>19.386961110819311</v>
      </c>
      <c r="R104" s="22">
        <f t="shared" si="11"/>
        <v>8.6860917278780505</v>
      </c>
      <c r="S104" s="45">
        <f t="shared" si="11"/>
        <v>18.615260198141822</v>
      </c>
      <c r="V104" s="44">
        <f t="shared" si="12"/>
        <v>0.50879948265508801</v>
      </c>
      <c r="W104" s="22">
        <f t="shared" si="13"/>
        <v>0.3977777777777779</v>
      </c>
      <c r="X104" s="45">
        <f t="shared" si="14"/>
        <v>0.40133222314737721</v>
      </c>
    </row>
    <row r="105" spans="1:24" x14ac:dyDescent="0.25">
      <c r="A105" s="55">
        <v>42730</v>
      </c>
      <c r="B105" s="44">
        <v>173.25</v>
      </c>
      <c r="C105" s="22">
        <v>60.9</v>
      </c>
      <c r="D105" s="45">
        <v>0.89800000000000002</v>
      </c>
      <c r="E105" s="44">
        <v>163115480</v>
      </c>
      <c r="F105" s="22">
        <v>2580</v>
      </c>
      <c r="G105" s="45">
        <v>153215000</v>
      </c>
      <c r="H105" s="44">
        <f t="shared" si="10"/>
        <v>5.1547356380700124</v>
      </c>
      <c r="I105" s="22">
        <f t="shared" si="10"/>
        <v>4.1092331747158513</v>
      </c>
      <c r="J105" s="45">
        <f t="shared" si="10"/>
        <v>-0.10758521067993743</v>
      </c>
      <c r="K105" s="44">
        <f t="shared" si="15"/>
        <v>1.2269938650306714E-2</v>
      </c>
      <c r="L105" s="22">
        <f t="shared" si="15"/>
        <v>3.2948929159801604E-3</v>
      </c>
      <c r="M105" s="45">
        <f t="shared" si="15"/>
        <v>-3.3296337402885711E-3</v>
      </c>
      <c r="N105" s="44">
        <f t="shared" si="16"/>
        <v>1.2195273093818206E-2</v>
      </c>
      <c r="O105" s="22">
        <f t="shared" si="16"/>
        <v>3.2894766503987053E-3</v>
      </c>
      <c r="P105" s="45">
        <f t="shared" si="16"/>
        <v>-3.3351893061383505E-3</v>
      </c>
      <c r="Q105" s="44">
        <f t="shared" si="11"/>
        <v>18.909968974184956</v>
      </c>
      <c r="R105" s="22">
        <f t="shared" si="11"/>
        <v>7.8555446779156632</v>
      </c>
      <c r="S105" s="45">
        <f t="shared" si="11"/>
        <v>18.847352721704929</v>
      </c>
      <c r="V105" s="44">
        <f t="shared" si="12"/>
        <v>0.51849969975518495</v>
      </c>
      <c r="W105" s="22">
        <f t="shared" si="13"/>
        <v>0.40222222222222226</v>
      </c>
      <c r="X105" s="45">
        <f t="shared" si="14"/>
        <v>0.3963363863447128</v>
      </c>
    </row>
    <row r="106" spans="1:24" x14ac:dyDescent="0.25">
      <c r="A106" s="55">
        <v>42737</v>
      </c>
      <c r="B106" s="44">
        <v>170.69</v>
      </c>
      <c r="C106" s="22">
        <v>70.8</v>
      </c>
      <c r="D106" s="45">
        <v>0.93500000000000005</v>
      </c>
      <c r="E106" s="44">
        <v>165799740</v>
      </c>
      <c r="F106" s="22">
        <v>11390</v>
      </c>
      <c r="G106" s="45">
        <v>28643000</v>
      </c>
      <c r="H106" s="44">
        <f t="shared" si="10"/>
        <v>5.1398490457762414</v>
      </c>
      <c r="I106" s="22">
        <f t="shared" si="10"/>
        <v>4.2598590006996737</v>
      </c>
      <c r="J106" s="45">
        <f t="shared" si="10"/>
        <v>-6.720874969344999E-2</v>
      </c>
      <c r="K106" s="44">
        <f t="shared" si="15"/>
        <v>-1.477633477633479E-2</v>
      </c>
      <c r="L106" s="22">
        <f t="shared" si="15"/>
        <v>0.16256157635467977</v>
      </c>
      <c r="M106" s="45">
        <f t="shared" si="15"/>
        <v>4.1202672605790684E-2</v>
      </c>
      <c r="N106" s="44">
        <f t="shared" si="16"/>
        <v>-1.4886592293771058E-2</v>
      </c>
      <c r="O106" s="22">
        <f t="shared" si="16"/>
        <v>0.15062582598382265</v>
      </c>
      <c r="P106" s="45">
        <f t="shared" si="16"/>
        <v>4.0376460986487332E-2</v>
      </c>
      <c r="Q106" s="44">
        <f t="shared" si="11"/>
        <v>18.926291232509836</v>
      </c>
      <c r="R106" s="22">
        <f t="shared" si="11"/>
        <v>9.3404910564412287</v>
      </c>
      <c r="S106" s="45">
        <f t="shared" si="11"/>
        <v>17.17041964317432</v>
      </c>
      <c r="V106" s="44">
        <f t="shared" si="12"/>
        <v>0.50667467319506676</v>
      </c>
      <c r="W106" s="22">
        <f t="shared" si="13"/>
        <v>0.62222222222222223</v>
      </c>
      <c r="X106" s="45">
        <f t="shared" si="14"/>
        <v>0.4579517069109077</v>
      </c>
    </row>
    <row r="107" spans="1:24" x14ac:dyDescent="0.25">
      <c r="A107" s="55">
        <v>42744</v>
      </c>
      <c r="B107" s="44">
        <v>164.9</v>
      </c>
      <c r="C107" s="22">
        <v>71.2</v>
      </c>
      <c r="D107" s="45">
        <v>0.92900000000000005</v>
      </c>
      <c r="E107" s="44">
        <v>282679800</v>
      </c>
      <c r="F107" s="22">
        <v>8150</v>
      </c>
      <c r="G107" s="45">
        <v>45906000</v>
      </c>
      <c r="H107" s="44">
        <f t="shared" si="10"/>
        <v>5.1053392295655531</v>
      </c>
      <c r="I107" s="22">
        <f t="shared" si="10"/>
        <v>4.2654928184179299</v>
      </c>
      <c r="J107" s="45">
        <f t="shared" si="10"/>
        <v>-7.3646540168298483E-2</v>
      </c>
      <c r="K107" s="44">
        <f t="shared" si="15"/>
        <v>-3.3921143593649263E-2</v>
      </c>
      <c r="L107" s="22">
        <f t="shared" si="15"/>
        <v>5.6497175141243744E-3</v>
      </c>
      <c r="M107" s="45">
        <f t="shared" si="15"/>
        <v>-6.417112299465246E-3</v>
      </c>
      <c r="N107" s="44">
        <f t="shared" si="16"/>
        <v>-3.4509816210688313E-2</v>
      </c>
      <c r="O107" s="22">
        <f t="shared" si="16"/>
        <v>5.6338177182560642E-3</v>
      </c>
      <c r="P107" s="45">
        <f t="shared" si="16"/>
        <v>-6.4377904748485299E-3</v>
      </c>
      <c r="Q107" s="44">
        <f t="shared" si="11"/>
        <v>19.459825366272881</v>
      </c>
      <c r="R107" s="22">
        <f t="shared" si="11"/>
        <v>9.0057732062349078</v>
      </c>
      <c r="S107" s="45">
        <f t="shared" si="11"/>
        <v>17.642106385442045</v>
      </c>
      <c r="V107" s="44">
        <f t="shared" si="12"/>
        <v>0.47992978890479931</v>
      </c>
      <c r="W107" s="22">
        <f t="shared" si="13"/>
        <v>0.63111111111111129</v>
      </c>
      <c r="X107" s="45">
        <f t="shared" si="14"/>
        <v>0.44796003330557876</v>
      </c>
    </row>
    <row r="108" spans="1:24" x14ac:dyDescent="0.25">
      <c r="A108" s="55">
        <v>42751</v>
      </c>
      <c r="B108" s="44">
        <v>167.49</v>
      </c>
      <c r="C108" s="22">
        <v>67.099999999999994</v>
      </c>
      <c r="D108" s="45">
        <v>0.95199999999999996</v>
      </c>
      <c r="E108" s="44">
        <v>197085980</v>
      </c>
      <c r="F108" s="22">
        <v>3840</v>
      </c>
      <c r="G108" s="45">
        <v>37628000</v>
      </c>
      <c r="H108" s="44">
        <f t="shared" si="10"/>
        <v>5.120923647990379</v>
      </c>
      <c r="I108" s="22">
        <f t="shared" si="10"/>
        <v>4.2061840439776361</v>
      </c>
      <c r="J108" s="45">
        <f t="shared" si="10"/>
        <v>-4.9190244190771781E-2</v>
      </c>
      <c r="K108" s="44">
        <f t="shared" si="15"/>
        <v>1.5706488781079463E-2</v>
      </c>
      <c r="L108" s="22">
        <f t="shared" si="15"/>
        <v>-5.7584269662921468E-2</v>
      </c>
      <c r="M108" s="45">
        <f t="shared" si="15"/>
        <v>2.4757804090419708E-2</v>
      </c>
      <c r="N108" s="44">
        <f t="shared" si="16"/>
        <v>1.5584418424825499E-2</v>
      </c>
      <c r="O108" s="22">
        <f t="shared" si="16"/>
        <v>-5.930877444029415E-2</v>
      </c>
      <c r="P108" s="45">
        <f t="shared" si="16"/>
        <v>2.4456295977526715E-2</v>
      </c>
      <c r="Q108" s="44">
        <f t="shared" si="11"/>
        <v>19.099150638187613</v>
      </c>
      <c r="R108" s="22">
        <f t="shared" si="11"/>
        <v>8.2532276455817719</v>
      </c>
      <c r="S108" s="45">
        <f t="shared" si="11"/>
        <v>17.44325901207398</v>
      </c>
      <c r="V108" s="44">
        <f t="shared" si="12"/>
        <v>0.49189338999491894</v>
      </c>
      <c r="W108" s="22">
        <f t="shared" si="13"/>
        <v>0.53999999999999992</v>
      </c>
      <c r="X108" s="45">
        <f t="shared" si="14"/>
        <v>0.48626144879267269</v>
      </c>
    </row>
    <row r="109" spans="1:24" x14ac:dyDescent="0.25">
      <c r="A109" s="55">
        <v>42758</v>
      </c>
      <c r="B109" s="44">
        <v>178.92</v>
      </c>
      <c r="C109" s="22">
        <v>67.900000000000006</v>
      </c>
      <c r="D109" s="45">
        <v>1.016</v>
      </c>
      <c r="E109" s="44">
        <v>251626560</v>
      </c>
      <c r="F109" s="22">
        <v>2170</v>
      </c>
      <c r="G109" s="45">
        <v>45958000</v>
      </c>
      <c r="H109" s="44">
        <f t="shared" si="10"/>
        <v>5.186938778564647</v>
      </c>
      <c r="I109" s="22">
        <f t="shared" si="10"/>
        <v>4.2180360345646504</v>
      </c>
      <c r="J109" s="45">
        <f t="shared" si="10"/>
        <v>1.5873349156290163E-2</v>
      </c>
      <c r="K109" s="44">
        <f t="shared" si="15"/>
        <v>6.8242880171950432E-2</v>
      </c>
      <c r="L109" s="22">
        <f t="shared" si="15"/>
        <v>1.1922503725782584E-2</v>
      </c>
      <c r="M109" s="45">
        <f t="shared" si="15"/>
        <v>6.7226890756302587E-2</v>
      </c>
      <c r="N109" s="44">
        <f t="shared" si="16"/>
        <v>6.6015130574268388E-2</v>
      </c>
      <c r="O109" s="22">
        <f t="shared" si="16"/>
        <v>1.1851990587014548E-2</v>
      </c>
      <c r="P109" s="45">
        <f t="shared" si="16"/>
        <v>6.5063593347061868E-2</v>
      </c>
      <c r="Q109" s="44">
        <f t="shared" si="11"/>
        <v>19.343456641606949</v>
      </c>
      <c r="R109" s="22">
        <f t="shared" si="11"/>
        <v>7.6824824465345056</v>
      </c>
      <c r="S109" s="45">
        <f t="shared" si="11"/>
        <v>17.643238493897019</v>
      </c>
      <c r="V109" s="44">
        <f t="shared" si="12"/>
        <v>0.54469028592544677</v>
      </c>
      <c r="W109" s="22">
        <f t="shared" si="13"/>
        <v>0.55777777777777793</v>
      </c>
      <c r="X109" s="45">
        <f t="shared" si="14"/>
        <v>0.59283930058284773</v>
      </c>
    </row>
    <row r="110" spans="1:24" x14ac:dyDescent="0.25">
      <c r="A110" s="55">
        <v>42765</v>
      </c>
      <c r="B110" s="44">
        <v>173.8</v>
      </c>
      <c r="C110" s="22">
        <v>69.400000000000006</v>
      </c>
      <c r="D110" s="45">
        <v>1.06</v>
      </c>
      <c r="E110" s="44">
        <v>200484470</v>
      </c>
      <c r="F110" s="22">
        <v>2240</v>
      </c>
      <c r="G110" s="45">
        <v>63582000</v>
      </c>
      <c r="H110" s="44">
        <f t="shared" si="10"/>
        <v>5.1579052128312917</v>
      </c>
      <c r="I110" s="22">
        <f t="shared" si="10"/>
        <v>4.2398868675127588</v>
      </c>
      <c r="J110" s="45">
        <f t="shared" si="10"/>
        <v>5.8268908123975824E-2</v>
      </c>
      <c r="K110" s="44">
        <f t="shared" si="15"/>
        <v>-2.86161412921975E-2</v>
      </c>
      <c r="L110" s="22">
        <f t="shared" si="15"/>
        <v>2.2091310751104563E-2</v>
      </c>
      <c r="M110" s="45">
        <f t="shared" si="15"/>
        <v>4.3307086614173269E-2</v>
      </c>
      <c r="N110" s="44">
        <f t="shared" si="16"/>
        <v>-2.9033565733355533E-2</v>
      </c>
      <c r="O110" s="22">
        <f t="shared" si="16"/>
        <v>2.1850832948108297E-2</v>
      </c>
      <c r="P110" s="45">
        <f t="shared" si="16"/>
        <v>4.2395558967685765E-2</v>
      </c>
      <c r="Q110" s="44">
        <f t="shared" si="11"/>
        <v>19.116247345351898</v>
      </c>
      <c r="R110" s="22">
        <f t="shared" si="11"/>
        <v>7.7142311448490855</v>
      </c>
      <c r="S110" s="45">
        <f t="shared" si="11"/>
        <v>17.967840969385026</v>
      </c>
      <c r="V110" s="44">
        <f t="shared" si="12"/>
        <v>0.52104023280521039</v>
      </c>
      <c r="W110" s="22">
        <f t="shared" si="13"/>
        <v>0.59111111111111125</v>
      </c>
      <c r="X110" s="45">
        <f t="shared" si="14"/>
        <v>0.66611157368859297</v>
      </c>
    </row>
    <row r="111" spans="1:24" x14ac:dyDescent="0.25">
      <c r="A111" s="55">
        <v>42772</v>
      </c>
      <c r="B111" s="44">
        <v>165.5</v>
      </c>
      <c r="C111" s="22">
        <v>67.8</v>
      </c>
      <c r="D111" s="45">
        <v>1.0229999999999999</v>
      </c>
      <c r="E111" s="44">
        <v>208831640</v>
      </c>
      <c r="F111" s="22">
        <v>7380</v>
      </c>
      <c r="G111" s="45">
        <v>59482000</v>
      </c>
      <c r="H111" s="44">
        <f t="shared" si="10"/>
        <v>5.1089711948171175</v>
      </c>
      <c r="I111" s="22">
        <f t="shared" si="10"/>
        <v>4.2165621949463494</v>
      </c>
      <c r="J111" s="45">
        <f t="shared" si="10"/>
        <v>2.2739486969489339E-2</v>
      </c>
      <c r="K111" s="44">
        <f t="shared" si="15"/>
        <v>-4.7756041426927562E-2</v>
      </c>
      <c r="L111" s="22">
        <f t="shared" si="15"/>
        <v>-2.3054755043227786E-2</v>
      </c>
      <c r="M111" s="45">
        <f t="shared" si="15"/>
        <v>-3.4905660377358622E-2</v>
      </c>
      <c r="N111" s="44">
        <f t="shared" si="16"/>
        <v>-4.8934018014174151E-2</v>
      </c>
      <c r="O111" s="22">
        <f t="shared" si="16"/>
        <v>-2.3324672566409004E-2</v>
      </c>
      <c r="P111" s="45">
        <f t="shared" si="16"/>
        <v>-3.5529421154486512E-2</v>
      </c>
      <c r="Q111" s="44">
        <f t="shared" si="11"/>
        <v>19.157038935059909</v>
      </c>
      <c r="R111" s="22">
        <f t="shared" si="11"/>
        <v>8.9065289175945175</v>
      </c>
      <c r="S111" s="45">
        <f t="shared" si="11"/>
        <v>17.901184303738745</v>
      </c>
      <c r="V111" s="44">
        <f t="shared" si="12"/>
        <v>0.482701279504827</v>
      </c>
      <c r="W111" s="22">
        <f t="shared" si="13"/>
        <v>0.55555555555555558</v>
      </c>
      <c r="X111" s="45">
        <f t="shared" si="14"/>
        <v>0.60449625312239785</v>
      </c>
    </row>
    <row r="112" spans="1:24" x14ac:dyDescent="0.25">
      <c r="A112" s="55">
        <v>42779</v>
      </c>
      <c r="B112" s="44">
        <v>165.49</v>
      </c>
      <c r="C112" s="22">
        <v>63.3</v>
      </c>
      <c r="D112" s="45">
        <v>1.01</v>
      </c>
      <c r="E112" s="44">
        <v>253249380</v>
      </c>
      <c r="F112" s="22">
        <v>1520</v>
      </c>
      <c r="G112" s="45">
        <v>30673000</v>
      </c>
      <c r="H112" s="44">
        <f t="shared" si="10"/>
        <v>5.1089107700308523</v>
      </c>
      <c r="I112" s="22">
        <f t="shared" si="10"/>
        <v>4.1478853291501308</v>
      </c>
      <c r="J112" s="45">
        <f t="shared" si="10"/>
        <v>9.950330853168092E-3</v>
      </c>
      <c r="K112" s="44">
        <f t="shared" si="15"/>
        <v>-6.0422960725020573E-5</v>
      </c>
      <c r="L112" s="22">
        <f t="shared" si="15"/>
        <v>-6.637168141592921E-2</v>
      </c>
      <c r="M112" s="45">
        <f t="shared" si="15"/>
        <v>-1.2707722385141644E-2</v>
      </c>
      <c r="N112" s="44">
        <f t="shared" si="16"/>
        <v>-6.0424786265687625E-5</v>
      </c>
      <c r="O112" s="22">
        <f t="shared" si="16"/>
        <v>-6.8676865796219372E-2</v>
      </c>
      <c r="P112" s="45">
        <f t="shared" si="16"/>
        <v>-1.2789156116321223E-2</v>
      </c>
      <c r="Q112" s="44">
        <f t="shared" si="11"/>
        <v>19.34988525291633</v>
      </c>
      <c r="R112" s="22">
        <f t="shared" si="11"/>
        <v>7.3264656138403224</v>
      </c>
      <c r="S112" s="45">
        <f t="shared" si="11"/>
        <v>17.238893346761657</v>
      </c>
      <c r="V112" s="44">
        <f t="shared" si="12"/>
        <v>0.48265508799482659</v>
      </c>
      <c r="W112" s="22">
        <f t="shared" si="13"/>
        <v>0.45555555555555555</v>
      </c>
      <c r="X112" s="45">
        <f t="shared" si="14"/>
        <v>0.5828476269775188</v>
      </c>
    </row>
    <row r="113" spans="1:24" x14ac:dyDescent="0.25">
      <c r="A113" s="55">
        <v>42786</v>
      </c>
      <c r="B113" s="44">
        <v>165.51</v>
      </c>
      <c r="C113" s="22">
        <v>65</v>
      </c>
      <c r="D113" s="45">
        <v>1.0029999999999999</v>
      </c>
      <c r="E113" s="44">
        <v>137003930</v>
      </c>
      <c r="F113" s="22">
        <v>790</v>
      </c>
      <c r="G113" s="45">
        <v>40702000</v>
      </c>
      <c r="H113" s="44">
        <f t="shared" si="10"/>
        <v>5.1090316159524489</v>
      </c>
      <c r="I113" s="22">
        <f t="shared" si="10"/>
        <v>4.1743872698956368</v>
      </c>
      <c r="J113" s="45">
        <f t="shared" si="10"/>
        <v>2.9955089797983709E-3</v>
      </c>
      <c r="K113" s="44">
        <f t="shared" si="15"/>
        <v>1.2085322375963387E-4</v>
      </c>
      <c r="L113" s="22">
        <f t="shared" si="15"/>
        <v>2.6856240126382352E-2</v>
      </c>
      <c r="M113" s="45">
        <f t="shared" si="15"/>
        <v>-6.930693069307047E-3</v>
      </c>
      <c r="N113" s="44">
        <f t="shared" si="16"/>
        <v>1.2084592159701689E-4</v>
      </c>
      <c r="O113" s="22">
        <f t="shared" si="16"/>
        <v>2.6501940745506627E-2</v>
      </c>
      <c r="P113" s="45">
        <f t="shared" si="16"/>
        <v>-6.9548218733697219E-3</v>
      </c>
      <c r="Q113" s="44">
        <f t="shared" si="11"/>
        <v>18.735520169512348</v>
      </c>
      <c r="R113" s="22">
        <f t="shared" si="11"/>
        <v>6.6720329454610674</v>
      </c>
      <c r="S113" s="45">
        <f t="shared" si="11"/>
        <v>17.521787789254631</v>
      </c>
      <c r="V113" s="44">
        <f t="shared" si="12"/>
        <v>0.4827474710148274</v>
      </c>
      <c r="W113" s="22">
        <f t="shared" si="13"/>
        <v>0.4933333333333334</v>
      </c>
      <c r="X113" s="45">
        <f t="shared" si="14"/>
        <v>0.57119067443796823</v>
      </c>
    </row>
    <row r="114" spans="1:24" x14ac:dyDescent="0.25">
      <c r="A114" s="55">
        <v>42793</v>
      </c>
      <c r="B114" s="44">
        <v>164.4</v>
      </c>
      <c r="C114" s="22">
        <v>62.2</v>
      </c>
      <c r="D114" s="45">
        <v>0.96899999999999997</v>
      </c>
      <c r="E114" s="44">
        <v>275821740</v>
      </c>
      <c r="F114" s="22">
        <v>740</v>
      </c>
      <c r="G114" s="45">
        <v>31671000</v>
      </c>
      <c r="H114" s="44">
        <f t="shared" si="10"/>
        <v>5.10230248262208</v>
      </c>
      <c r="I114" s="22">
        <f t="shared" si="10"/>
        <v>4.1303549997451334</v>
      </c>
      <c r="J114" s="45">
        <f t="shared" si="10"/>
        <v>-3.1490667091370848E-2</v>
      </c>
      <c r="K114" s="44">
        <f t="shared" si="15"/>
        <v>-6.7065434112741542E-3</v>
      </c>
      <c r="L114" s="22">
        <f t="shared" si="15"/>
        <v>-4.3076923076923034E-2</v>
      </c>
      <c r="M114" s="45">
        <f t="shared" si="15"/>
        <v>-3.3898305084745686E-2</v>
      </c>
      <c r="N114" s="44">
        <f t="shared" si="16"/>
        <v>-6.7291333303695113E-3</v>
      </c>
      <c r="O114" s="22">
        <f t="shared" si="16"/>
        <v>-4.4032270150503282E-2</v>
      </c>
      <c r="P114" s="45">
        <f t="shared" si="16"/>
        <v>-3.4486176071169203E-2</v>
      </c>
      <c r="Q114" s="44">
        <f t="shared" si="11"/>
        <v>19.435265345452606</v>
      </c>
      <c r="R114" s="22">
        <f t="shared" si="11"/>
        <v>6.6066501861982152</v>
      </c>
      <c r="S114" s="45">
        <f t="shared" si="11"/>
        <v>17.270911993639942</v>
      </c>
      <c r="V114" s="44">
        <f t="shared" si="12"/>
        <v>0.47762021340477623</v>
      </c>
      <c r="W114" s="22">
        <f t="shared" si="13"/>
        <v>0.43111111111111122</v>
      </c>
      <c r="X114" s="45">
        <f t="shared" si="14"/>
        <v>0.51457119067443791</v>
      </c>
    </row>
    <row r="115" spans="1:24" x14ac:dyDescent="0.25">
      <c r="A115" s="55">
        <v>42800</v>
      </c>
      <c r="B115" s="44">
        <v>157.5</v>
      </c>
      <c r="C115" s="22">
        <v>63.9</v>
      </c>
      <c r="D115" s="45">
        <v>0.98</v>
      </c>
      <c r="E115" s="44">
        <v>196705430</v>
      </c>
      <c r="F115" s="22">
        <v>3420</v>
      </c>
      <c r="G115" s="45">
        <v>89078000</v>
      </c>
      <c r="H115" s="44">
        <f t="shared" si="10"/>
        <v>5.0594254582656877</v>
      </c>
      <c r="I115" s="22">
        <f t="shared" si="10"/>
        <v>4.1573193613834887</v>
      </c>
      <c r="J115" s="45">
        <f t="shared" si="10"/>
        <v>-2.0202707317519466E-2</v>
      </c>
      <c r="K115" s="44">
        <f t="shared" si="15"/>
        <v>-4.1970802919708061E-2</v>
      </c>
      <c r="L115" s="22">
        <f t="shared" si="15"/>
        <v>2.7331189710610864E-2</v>
      </c>
      <c r="M115" s="45">
        <f t="shared" si="15"/>
        <v>1.1351909184726533E-2</v>
      </c>
      <c r="N115" s="44">
        <f t="shared" si="16"/>
        <v>-4.2877024356391881E-2</v>
      </c>
      <c r="O115" s="22">
        <f t="shared" si="16"/>
        <v>2.6964361638355201E-2</v>
      </c>
      <c r="P115" s="45">
        <f t="shared" si="16"/>
        <v>1.1287959773851355E-2</v>
      </c>
      <c r="Q115" s="44">
        <f t="shared" si="11"/>
        <v>19.097217888468858</v>
      </c>
      <c r="R115" s="22">
        <f t="shared" si="11"/>
        <v>8.1373958300566507</v>
      </c>
      <c r="S115" s="45">
        <f t="shared" si="11"/>
        <v>18.305022948372613</v>
      </c>
      <c r="V115" s="44">
        <f t="shared" si="12"/>
        <v>0.44574807150445744</v>
      </c>
      <c r="W115" s="22">
        <f t="shared" si="13"/>
        <v>0.46888888888888891</v>
      </c>
      <c r="X115" s="45">
        <f t="shared" si="14"/>
        <v>0.53288925895087425</v>
      </c>
    </row>
    <row r="116" spans="1:24" x14ac:dyDescent="0.25">
      <c r="A116" s="55">
        <v>42807</v>
      </c>
      <c r="B116" s="44">
        <v>161.15</v>
      </c>
      <c r="C116" s="22">
        <v>65.5</v>
      </c>
      <c r="D116" s="45">
        <v>1.05</v>
      </c>
      <c r="E116" s="44">
        <v>275938670</v>
      </c>
      <c r="F116" s="22">
        <v>270</v>
      </c>
      <c r="G116" s="45">
        <v>85524000</v>
      </c>
      <c r="H116" s="44">
        <f t="shared" si="10"/>
        <v>5.082335608261447</v>
      </c>
      <c r="I116" s="22">
        <f t="shared" si="10"/>
        <v>4.1820501426412067</v>
      </c>
      <c r="J116" s="45">
        <f t="shared" si="10"/>
        <v>4.8790164169432049E-2</v>
      </c>
      <c r="K116" s="44">
        <f t="shared" si="15"/>
        <v>2.3174603174603212E-2</v>
      </c>
      <c r="L116" s="22">
        <f t="shared" si="15"/>
        <v>2.5039123630672948E-2</v>
      </c>
      <c r="M116" s="45">
        <f t="shared" si="15"/>
        <v>7.1428571428571494E-2</v>
      </c>
      <c r="N116" s="44">
        <f t="shared" si="16"/>
        <v>2.2910149995759108E-2</v>
      </c>
      <c r="O116" s="22">
        <f t="shared" si="16"/>
        <v>2.4730781257717036E-2</v>
      </c>
      <c r="P116" s="45">
        <f t="shared" si="16"/>
        <v>6.8992871486951421E-2</v>
      </c>
      <c r="Q116" s="44">
        <f t="shared" si="11"/>
        <v>19.435689188844165</v>
      </c>
      <c r="R116" s="22">
        <f t="shared" si="11"/>
        <v>5.598421958998375</v>
      </c>
      <c r="S116" s="45">
        <f t="shared" si="11"/>
        <v>18.264307596272008</v>
      </c>
      <c r="V116" s="44">
        <f t="shared" si="12"/>
        <v>0.46260797265462611</v>
      </c>
      <c r="W116" s="22">
        <f t="shared" si="13"/>
        <v>0.50444444444444447</v>
      </c>
      <c r="X116" s="45">
        <f t="shared" si="14"/>
        <v>0.64945878434637816</v>
      </c>
    </row>
    <row r="117" spans="1:24" x14ac:dyDescent="0.25">
      <c r="A117" s="55">
        <v>42814</v>
      </c>
      <c r="B117" s="44">
        <v>164.52</v>
      </c>
      <c r="C117" s="22">
        <v>65</v>
      </c>
      <c r="D117" s="45">
        <v>1.008</v>
      </c>
      <c r="E117" s="44">
        <v>193969770</v>
      </c>
      <c r="F117" s="22">
        <v>150</v>
      </c>
      <c r="G117" s="45">
        <v>31787000</v>
      </c>
      <c r="H117" s="44">
        <f t="shared" si="10"/>
        <v>5.1030321433622232</v>
      </c>
      <c r="I117" s="22">
        <f t="shared" si="10"/>
        <v>4.1743872698956368</v>
      </c>
      <c r="J117" s="45">
        <f t="shared" si="10"/>
        <v>7.9681696491768813E-3</v>
      </c>
      <c r="K117" s="44">
        <f t="shared" si="15"/>
        <v>2.0912193608439371E-2</v>
      </c>
      <c r="L117" s="22">
        <f t="shared" si="15"/>
        <v>-7.6335877862595417E-3</v>
      </c>
      <c r="M117" s="45">
        <f t="shared" si="15"/>
        <v>-4.0000000000000036E-2</v>
      </c>
      <c r="N117" s="44">
        <f t="shared" si="16"/>
        <v>2.0696535100776455E-2</v>
      </c>
      <c r="O117" s="22">
        <f t="shared" si="16"/>
        <v>-7.6628727455691371E-3</v>
      </c>
      <c r="P117" s="45">
        <f t="shared" si="16"/>
        <v>-4.0821994520255166E-2</v>
      </c>
      <c r="Q117" s="44">
        <f t="shared" si="11"/>
        <v>19.083212880143396</v>
      </c>
      <c r="R117" s="22">
        <f t="shared" si="11"/>
        <v>5.0106352940962555</v>
      </c>
      <c r="S117" s="45">
        <f t="shared" si="11"/>
        <v>17.2745679591354</v>
      </c>
      <c r="V117" s="44">
        <f t="shared" si="12"/>
        <v>0.4781745115247818</v>
      </c>
      <c r="W117" s="22">
        <f t="shared" si="13"/>
        <v>0.4933333333333334</v>
      </c>
      <c r="X117" s="45">
        <f t="shared" si="14"/>
        <v>0.57951706910907586</v>
      </c>
    </row>
    <row r="118" spans="1:24" x14ac:dyDescent="0.25">
      <c r="A118" s="55">
        <v>42821</v>
      </c>
      <c r="B118" s="44">
        <v>159.80000000000001</v>
      </c>
      <c r="C118" s="22">
        <v>62.9</v>
      </c>
      <c r="D118" s="45">
        <v>0.997</v>
      </c>
      <c r="E118" s="44">
        <v>148119090</v>
      </c>
      <c r="F118" s="22">
        <v>10260</v>
      </c>
      <c r="G118" s="45">
        <v>23030000</v>
      </c>
      <c r="H118" s="44">
        <f t="shared" si="10"/>
        <v>5.0739230333321741</v>
      </c>
      <c r="I118" s="22">
        <f t="shared" si="10"/>
        <v>4.1415461637063951</v>
      </c>
      <c r="J118" s="45">
        <f t="shared" si="10"/>
        <v>-3.0045090202987243E-3</v>
      </c>
      <c r="K118" s="44">
        <f t="shared" si="15"/>
        <v>-2.8689521030877695E-2</v>
      </c>
      <c r="L118" s="22">
        <f t="shared" si="15"/>
        <v>-3.2307692307692329E-2</v>
      </c>
      <c r="M118" s="45">
        <f t="shared" si="15"/>
        <v>-1.0912698412698423E-2</v>
      </c>
      <c r="N118" s="44">
        <f t="shared" si="16"/>
        <v>-2.9109110030049078E-2</v>
      </c>
      <c r="O118" s="22">
        <f t="shared" si="16"/>
        <v>-3.2841106189242332E-2</v>
      </c>
      <c r="P118" s="45">
        <f t="shared" si="16"/>
        <v>-1.0972678669475556E-2</v>
      </c>
      <c r="Q118" s="44">
        <f t="shared" si="11"/>
        <v>18.813527170323518</v>
      </c>
      <c r="R118" s="22">
        <f t="shared" si="11"/>
        <v>9.2360081187247598</v>
      </c>
      <c r="S118" s="45">
        <f t="shared" si="11"/>
        <v>16.952308271796866</v>
      </c>
      <c r="V118" s="44">
        <f t="shared" si="12"/>
        <v>0.45637211880456374</v>
      </c>
      <c r="W118" s="22">
        <f t="shared" si="13"/>
        <v>0.44666666666666671</v>
      </c>
      <c r="X118" s="45">
        <f t="shared" si="14"/>
        <v>0.56119900083263952</v>
      </c>
    </row>
    <row r="119" spans="1:24" x14ac:dyDescent="0.25">
      <c r="A119" s="55">
        <v>42828</v>
      </c>
      <c r="B119" s="44">
        <v>161.49</v>
      </c>
      <c r="C119" s="22">
        <v>60.8</v>
      </c>
      <c r="D119" s="45">
        <v>0.97</v>
      </c>
      <c r="E119" s="44">
        <v>197974040</v>
      </c>
      <c r="F119" s="22">
        <v>7140</v>
      </c>
      <c r="G119" s="45">
        <v>28127000</v>
      </c>
      <c r="H119" s="44">
        <f t="shared" si="10"/>
        <v>5.084443221240976</v>
      </c>
      <c r="I119" s="22">
        <f t="shared" si="10"/>
        <v>4.1075897889721213</v>
      </c>
      <c r="J119" s="45">
        <f t="shared" si="10"/>
        <v>-3.0459207484708574E-2</v>
      </c>
      <c r="K119" s="44">
        <f t="shared" si="15"/>
        <v>1.0575719649561938E-2</v>
      </c>
      <c r="L119" s="22">
        <f t="shared" si="15"/>
        <v>-3.3386327503974585E-2</v>
      </c>
      <c r="M119" s="45">
        <f t="shared" si="15"/>
        <v>-2.7081243731193604E-2</v>
      </c>
      <c r="N119" s="44">
        <f t="shared" si="16"/>
        <v>1.0520187908801302E-2</v>
      </c>
      <c r="O119" s="22">
        <f t="shared" si="16"/>
        <v>-3.3956374734273591E-2</v>
      </c>
      <c r="P119" s="45">
        <f t="shared" si="16"/>
        <v>-2.7454698464409826E-2</v>
      </c>
      <c r="Q119" s="44">
        <f t="shared" si="11"/>
        <v>19.103646468951887</v>
      </c>
      <c r="R119" s="22">
        <f t="shared" si="11"/>
        <v>8.87346805533363</v>
      </c>
      <c r="S119" s="45">
        <f t="shared" si="11"/>
        <v>17.152240527071694</v>
      </c>
      <c r="V119" s="44">
        <f t="shared" si="12"/>
        <v>0.46417848399464179</v>
      </c>
      <c r="W119" s="22">
        <f t="shared" si="13"/>
        <v>0.4</v>
      </c>
      <c r="X119" s="45">
        <f t="shared" si="14"/>
        <v>0.51623646960865943</v>
      </c>
    </row>
    <row r="120" spans="1:24" x14ac:dyDescent="0.25">
      <c r="A120" s="55">
        <v>42835</v>
      </c>
      <c r="B120" s="44">
        <v>149.24</v>
      </c>
      <c r="C120" s="22">
        <v>60.9</v>
      </c>
      <c r="D120" s="45">
        <v>0.94799999999999995</v>
      </c>
      <c r="E120" s="44">
        <v>275446370</v>
      </c>
      <c r="F120" s="22">
        <v>1030</v>
      </c>
      <c r="G120" s="45">
        <v>12268000</v>
      </c>
      <c r="H120" s="44">
        <f t="shared" si="10"/>
        <v>5.0055557483529576</v>
      </c>
      <c r="I120" s="22">
        <f t="shared" si="10"/>
        <v>4.1092331747158513</v>
      </c>
      <c r="J120" s="45">
        <f t="shared" si="10"/>
        <v>-5.3400776727115296E-2</v>
      </c>
      <c r="K120" s="44">
        <f t="shared" si="15"/>
        <v>-7.5856090160381445E-2</v>
      </c>
      <c r="L120" s="22">
        <f t="shared" si="15"/>
        <v>1.6447368421052867E-3</v>
      </c>
      <c r="M120" s="45">
        <f t="shared" si="15"/>
        <v>-2.2680412371134041E-2</v>
      </c>
      <c r="N120" s="44">
        <f t="shared" si="16"/>
        <v>-7.8887472888018478E-2</v>
      </c>
      <c r="O120" s="22">
        <f t="shared" si="16"/>
        <v>1.6433857437300632E-3</v>
      </c>
      <c r="P120" s="45">
        <f t="shared" si="16"/>
        <v>-2.2941569242406732E-2</v>
      </c>
      <c r="Q120" s="44">
        <f t="shared" si="11"/>
        <v>19.433903503360877</v>
      </c>
      <c r="R120" s="22">
        <f t="shared" si="11"/>
        <v>6.9373140812236818</v>
      </c>
      <c r="S120" s="45">
        <f t="shared" si="11"/>
        <v>16.32250480421628</v>
      </c>
      <c r="V120" s="44">
        <f t="shared" si="12"/>
        <v>0.40759388424407594</v>
      </c>
      <c r="W120" s="22">
        <f t="shared" si="13"/>
        <v>0.40222222222222226</v>
      </c>
      <c r="X120" s="45">
        <f t="shared" si="14"/>
        <v>0.47960033305578675</v>
      </c>
    </row>
    <row r="121" spans="1:24" x14ac:dyDescent="0.25">
      <c r="A121" s="55">
        <v>42842</v>
      </c>
      <c r="B121" s="44">
        <v>159.59</v>
      </c>
      <c r="C121" s="22">
        <v>58</v>
      </c>
      <c r="D121" s="45">
        <v>0.94899999999999995</v>
      </c>
      <c r="E121" s="44">
        <v>269570590</v>
      </c>
      <c r="F121" s="22">
        <v>3930</v>
      </c>
      <c r="G121" s="45">
        <v>10243000</v>
      </c>
      <c r="H121" s="44">
        <f t="shared" si="10"/>
        <v>5.0726080264110953</v>
      </c>
      <c r="I121" s="22">
        <f t="shared" si="10"/>
        <v>4.0604430105464191</v>
      </c>
      <c r="J121" s="45">
        <f t="shared" si="10"/>
        <v>-5.2346480372209236E-2</v>
      </c>
      <c r="K121" s="44">
        <f t="shared" si="15"/>
        <v>6.9351380326990036E-2</v>
      </c>
      <c r="L121" s="22">
        <f t="shared" si="15"/>
        <v>-4.7619047619047596E-2</v>
      </c>
      <c r="M121" s="45">
        <f t="shared" si="15"/>
        <v>1.0548523206751065E-3</v>
      </c>
      <c r="N121" s="44">
        <f t="shared" si="16"/>
        <v>6.7052278058137904E-2</v>
      </c>
      <c r="O121" s="22">
        <f t="shared" si="16"/>
        <v>-4.8790164169431945E-2</v>
      </c>
      <c r="P121" s="45">
        <f t="shared" si="16"/>
        <v>1.0542963549059923E-3</v>
      </c>
      <c r="Q121" s="44">
        <f t="shared" si="11"/>
        <v>19.412340843514855</v>
      </c>
      <c r="R121" s="22">
        <f t="shared" si="11"/>
        <v>8.2763947048633071</v>
      </c>
      <c r="S121" s="45">
        <f t="shared" si="11"/>
        <v>16.142105103418672</v>
      </c>
      <c r="V121" s="44">
        <f t="shared" si="12"/>
        <v>0.45540209709455404</v>
      </c>
      <c r="W121" s="22">
        <f t="shared" si="13"/>
        <v>0.33777777777777784</v>
      </c>
      <c r="X121" s="45">
        <f t="shared" si="14"/>
        <v>0.48126561199000828</v>
      </c>
    </row>
    <row r="122" spans="1:24" x14ac:dyDescent="0.25">
      <c r="A122" s="55">
        <v>42849</v>
      </c>
      <c r="B122" s="44">
        <v>165.2</v>
      </c>
      <c r="C122" s="22">
        <v>56.9</v>
      </c>
      <c r="D122" s="45">
        <v>1.004</v>
      </c>
      <c r="E122" s="44">
        <v>222527550</v>
      </c>
      <c r="F122" s="22">
        <v>12720</v>
      </c>
      <c r="G122" s="45">
        <v>20291000</v>
      </c>
      <c r="H122" s="44">
        <f t="shared" si="10"/>
        <v>5.1071568610868781</v>
      </c>
      <c r="I122" s="22">
        <f t="shared" si="10"/>
        <v>4.0412953411322849</v>
      </c>
      <c r="J122" s="45">
        <f t="shared" si="10"/>
        <v>3.9920212695374567E-3</v>
      </c>
      <c r="K122" s="44">
        <f t="shared" si="15"/>
        <v>3.5152578482360954E-2</v>
      </c>
      <c r="L122" s="22">
        <f t="shared" si="15"/>
        <v>-1.8965517241379334E-2</v>
      </c>
      <c r="M122" s="45">
        <f t="shared" si="15"/>
        <v>5.7955742887249792E-2</v>
      </c>
      <c r="N122" s="44">
        <f t="shared" si="16"/>
        <v>3.4548834675782604E-2</v>
      </c>
      <c r="O122" s="22">
        <f t="shared" si="16"/>
        <v>-1.914766941413408E-2</v>
      </c>
      <c r="P122" s="45">
        <f t="shared" si="16"/>
        <v>5.6338501641746599E-2</v>
      </c>
      <c r="Q122" s="44">
        <f t="shared" si="11"/>
        <v>19.220561472130196</v>
      </c>
      <c r="R122" s="22">
        <f t="shared" si="11"/>
        <v>9.4509308368941127</v>
      </c>
      <c r="S122" s="45">
        <f t="shared" si="11"/>
        <v>16.82568799594976</v>
      </c>
      <c r="V122" s="44">
        <f t="shared" si="12"/>
        <v>0.4813155342048131</v>
      </c>
      <c r="W122" s="22">
        <f t="shared" si="13"/>
        <v>0.31333333333333335</v>
      </c>
      <c r="X122" s="45">
        <f t="shared" si="14"/>
        <v>0.57285595337218986</v>
      </c>
    </row>
    <row r="123" spans="1:24" x14ac:dyDescent="0.25">
      <c r="A123" s="55">
        <v>42856</v>
      </c>
      <c r="B123" s="44">
        <v>165.8</v>
      </c>
      <c r="C123" s="22">
        <v>56</v>
      </c>
      <c r="D123" s="45">
        <v>0.98499999999999999</v>
      </c>
      <c r="E123" s="44">
        <v>149187150</v>
      </c>
      <c r="F123" s="22">
        <v>2800</v>
      </c>
      <c r="G123" s="45">
        <v>10578000</v>
      </c>
      <c r="H123" s="44">
        <f t="shared" si="10"/>
        <v>5.1107822427011946</v>
      </c>
      <c r="I123" s="22">
        <f t="shared" si="10"/>
        <v>4.0253516907351496</v>
      </c>
      <c r="J123" s="45">
        <f t="shared" si="10"/>
        <v>-1.5113637810048184E-2</v>
      </c>
      <c r="K123" s="44">
        <f t="shared" si="15"/>
        <v>3.6319612590800412E-3</v>
      </c>
      <c r="L123" s="22">
        <f t="shared" si="15"/>
        <v>-1.5817223198594001E-2</v>
      </c>
      <c r="M123" s="45">
        <f t="shared" si="15"/>
        <v>-1.8924302788844639E-2</v>
      </c>
      <c r="N123" s="44">
        <f t="shared" si="16"/>
        <v>3.6253816143170577E-3</v>
      </c>
      <c r="O123" s="22">
        <f t="shared" si="16"/>
        <v>-1.5943650397136001E-2</v>
      </c>
      <c r="P123" s="45">
        <f t="shared" si="16"/>
        <v>-1.9105659079585606E-2</v>
      </c>
      <c r="Q123" s="44">
        <f t="shared" si="11"/>
        <v>18.820712116019514</v>
      </c>
      <c r="R123" s="22">
        <f t="shared" si="11"/>
        <v>7.9373746961632952</v>
      </c>
      <c r="S123" s="45">
        <f t="shared" si="11"/>
        <v>16.174286930608062</v>
      </c>
      <c r="V123" s="44">
        <f t="shared" si="12"/>
        <v>0.48408702480484089</v>
      </c>
      <c r="W123" s="22">
        <f t="shared" si="13"/>
        <v>0.29333333333333339</v>
      </c>
      <c r="X123" s="45">
        <f t="shared" si="14"/>
        <v>0.54121565362198165</v>
      </c>
    </row>
    <row r="124" spans="1:24" x14ac:dyDescent="0.25">
      <c r="A124" s="55">
        <v>42863</v>
      </c>
      <c r="B124" s="44">
        <v>167.7</v>
      </c>
      <c r="C124" s="22">
        <v>53.6</v>
      </c>
      <c r="D124" s="45">
        <v>0.98299999999999998</v>
      </c>
      <c r="E124" s="44">
        <v>140423580</v>
      </c>
      <c r="F124" s="22">
        <v>2410</v>
      </c>
      <c r="G124" s="45">
        <v>2838000</v>
      </c>
      <c r="H124" s="44">
        <f t="shared" si="10"/>
        <v>5.1221766688291632</v>
      </c>
      <c r="I124" s="22">
        <f t="shared" si="10"/>
        <v>3.9815490680767565</v>
      </c>
      <c r="J124" s="45">
        <f t="shared" si="10"/>
        <v>-1.7146158834970514E-2</v>
      </c>
      <c r="K124" s="44">
        <f t="shared" si="15"/>
        <v>1.1459589867309874E-2</v>
      </c>
      <c r="L124" s="22">
        <f t="shared" si="15"/>
        <v>-4.285714285714283E-2</v>
      </c>
      <c r="M124" s="45">
        <f t="shared" si="15"/>
        <v>-2.03045685279188E-3</v>
      </c>
      <c r="N124" s="44">
        <f t="shared" si="16"/>
        <v>1.139442612796833E-2</v>
      </c>
      <c r="O124" s="22">
        <f t="shared" si="16"/>
        <v>-4.3802622658392888E-2</v>
      </c>
      <c r="P124" s="45">
        <f t="shared" si="16"/>
        <v>-2.0325210249223578E-3</v>
      </c>
      <c r="Q124" s="44">
        <f t="shared" si="11"/>
        <v>18.760173984172127</v>
      </c>
      <c r="R124" s="22">
        <f t="shared" si="11"/>
        <v>7.7873820264847007</v>
      </c>
      <c r="S124" s="45">
        <f t="shared" si="11"/>
        <v>14.858610136702126</v>
      </c>
      <c r="V124" s="44">
        <f t="shared" si="12"/>
        <v>0.49286341170492853</v>
      </c>
      <c r="W124" s="22">
        <f t="shared" si="13"/>
        <v>0.2400000000000001</v>
      </c>
      <c r="X124" s="45">
        <f t="shared" si="14"/>
        <v>0.53788509575353871</v>
      </c>
    </row>
    <row r="125" spans="1:24" x14ac:dyDescent="0.25">
      <c r="A125" s="55">
        <v>42870</v>
      </c>
      <c r="B125" s="44">
        <v>168.87</v>
      </c>
      <c r="C125" s="22">
        <v>53</v>
      </c>
      <c r="D125" s="45">
        <v>0.9</v>
      </c>
      <c r="E125" s="44">
        <v>213558390</v>
      </c>
      <c r="F125" s="22">
        <v>2830</v>
      </c>
      <c r="G125" s="45">
        <v>31905000</v>
      </c>
      <c r="H125" s="44">
        <f t="shared" si="10"/>
        <v>5.1291291881440451</v>
      </c>
      <c r="I125" s="22">
        <f t="shared" si="10"/>
        <v>3.970291913552122</v>
      </c>
      <c r="J125" s="45">
        <f t="shared" si="10"/>
        <v>-0.10536051565782628</v>
      </c>
      <c r="K125" s="44">
        <f t="shared" si="15"/>
        <v>6.9767441860466069E-3</v>
      </c>
      <c r="L125" s="22">
        <f t="shared" si="15"/>
        <v>-1.1194029850746294E-2</v>
      </c>
      <c r="M125" s="45">
        <f t="shared" si="15"/>
        <v>-8.4435401831129159E-2</v>
      </c>
      <c r="N125" s="44">
        <f t="shared" si="16"/>
        <v>6.9525193148818835E-3</v>
      </c>
      <c r="O125" s="22">
        <f t="shared" si="16"/>
        <v>-1.1257154524634447E-2</v>
      </c>
      <c r="P125" s="45">
        <f t="shared" si="16"/>
        <v>-8.8214356822855791E-2</v>
      </c>
      <c r="Q125" s="44">
        <f t="shared" si="11"/>
        <v>19.179420842702886</v>
      </c>
      <c r="R125" s="22">
        <f t="shared" si="11"/>
        <v>7.9480319906372836</v>
      </c>
      <c r="S125" s="45">
        <f t="shared" si="11"/>
        <v>17.278273295284585</v>
      </c>
      <c r="V125" s="44">
        <f t="shared" si="12"/>
        <v>0.49826781837498269</v>
      </c>
      <c r="W125" s="22">
        <f t="shared" si="13"/>
        <v>0.22666666666666674</v>
      </c>
      <c r="X125" s="45">
        <f t="shared" si="14"/>
        <v>0.39966694421315574</v>
      </c>
    </row>
    <row r="126" spans="1:24" x14ac:dyDescent="0.25">
      <c r="A126" s="55">
        <v>42877</v>
      </c>
      <c r="B126" s="44">
        <v>160.69999999999999</v>
      </c>
      <c r="C126" s="22">
        <v>51.5</v>
      </c>
      <c r="D126" s="45">
        <v>0.87</v>
      </c>
      <c r="E126" s="44">
        <v>196508420</v>
      </c>
      <c r="F126" s="22">
        <v>6130</v>
      </c>
      <c r="G126" s="45">
        <v>11973000</v>
      </c>
      <c r="H126" s="44">
        <f t="shared" si="10"/>
        <v>5.0795392727434665</v>
      </c>
      <c r="I126" s="22">
        <f t="shared" si="10"/>
        <v>3.9415818076696905</v>
      </c>
      <c r="J126" s="45">
        <f t="shared" si="10"/>
        <v>-0.13926206733350766</v>
      </c>
      <c r="K126" s="44">
        <f t="shared" si="15"/>
        <v>-4.8380410967016139E-2</v>
      </c>
      <c r="L126" s="22">
        <f t="shared" si="15"/>
        <v>-2.8301886792452831E-2</v>
      </c>
      <c r="M126" s="45">
        <f t="shared" si="15"/>
        <v>-3.3333333333333361E-2</v>
      </c>
      <c r="N126" s="44">
        <f t="shared" si="16"/>
        <v>-4.9589915400578138E-2</v>
      </c>
      <c r="O126" s="22">
        <f t="shared" si="16"/>
        <v>-2.8710105882431367E-2</v>
      </c>
      <c r="P126" s="45">
        <f t="shared" si="16"/>
        <v>-3.3901551675681339E-2</v>
      </c>
      <c r="Q126" s="44">
        <f t="shared" si="11"/>
        <v>19.096215838228336</v>
      </c>
      <c r="R126" s="22">
        <f t="shared" si="11"/>
        <v>8.7209500289302575</v>
      </c>
      <c r="S126" s="45">
        <f t="shared" si="11"/>
        <v>16.298164672698981</v>
      </c>
      <c r="V126" s="44">
        <f t="shared" si="12"/>
        <v>0.46052935470460521</v>
      </c>
      <c r="W126" s="22">
        <f t="shared" si="13"/>
        <v>0.19333333333333338</v>
      </c>
      <c r="X126" s="45">
        <f t="shared" si="14"/>
        <v>0.34970857618651124</v>
      </c>
    </row>
    <row r="127" spans="1:24" x14ac:dyDescent="0.25">
      <c r="A127" s="55">
        <v>42884</v>
      </c>
      <c r="B127" s="44">
        <v>157.13999999999999</v>
      </c>
      <c r="C127" s="22">
        <v>51.5</v>
      </c>
      <c r="D127" s="45">
        <v>0.873</v>
      </c>
      <c r="E127" s="44">
        <v>241791120</v>
      </c>
      <c r="F127" s="22">
        <v>3170</v>
      </c>
      <c r="G127" s="45">
        <v>23062000</v>
      </c>
      <c r="H127" s="44">
        <f t="shared" si="10"/>
        <v>5.0571371277476755</v>
      </c>
      <c r="I127" s="22">
        <f t="shared" si="10"/>
        <v>3.9415818076696905</v>
      </c>
      <c r="J127" s="45">
        <f t="shared" si="10"/>
        <v>-0.13581972314253485</v>
      </c>
      <c r="K127" s="44">
        <f t="shared" si="15"/>
        <v>-2.2153080273802132E-2</v>
      </c>
      <c r="L127" s="22">
        <f t="shared" si="15"/>
        <v>0</v>
      </c>
      <c r="M127" s="45">
        <f t="shared" si="15"/>
        <v>3.4482758620689685E-3</v>
      </c>
      <c r="N127" s="44">
        <f t="shared" si="16"/>
        <v>-2.2402144995791396E-2</v>
      </c>
      <c r="O127" s="22">
        <f t="shared" si="16"/>
        <v>0</v>
      </c>
      <c r="P127" s="45">
        <f t="shared" si="16"/>
        <v>3.4423441909726986E-3</v>
      </c>
      <c r="Q127" s="44">
        <f t="shared" si="11"/>
        <v>19.303584770904845</v>
      </c>
      <c r="R127" s="22">
        <f t="shared" si="11"/>
        <v>8.0614868668713271</v>
      </c>
      <c r="S127" s="45">
        <f t="shared" si="11"/>
        <v>16.9536967993132</v>
      </c>
      <c r="V127" s="44">
        <f t="shared" si="12"/>
        <v>0.44408517714444079</v>
      </c>
      <c r="W127" s="22">
        <f t="shared" si="13"/>
        <v>0.19333333333333338</v>
      </c>
      <c r="X127" s="45">
        <f t="shared" si="14"/>
        <v>0.35470441298917565</v>
      </c>
    </row>
    <row r="128" spans="1:24" x14ac:dyDescent="0.25">
      <c r="A128" s="55">
        <v>42891</v>
      </c>
      <c r="B128" s="44">
        <v>150.13</v>
      </c>
      <c r="C128" s="22">
        <v>53.5</v>
      </c>
      <c r="D128" s="45">
        <v>0.875</v>
      </c>
      <c r="E128" s="44">
        <v>240237080</v>
      </c>
      <c r="F128" s="22">
        <v>2020</v>
      </c>
      <c r="G128" s="45">
        <v>24183000</v>
      </c>
      <c r="H128" s="44">
        <f t="shared" si="10"/>
        <v>5.011501585424214</v>
      </c>
      <c r="I128" s="22">
        <f t="shared" si="10"/>
        <v>3.9796816539019608</v>
      </c>
      <c r="J128" s="45">
        <f t="shared" si="10"/>
        <v>-0.13353139262452263</v>
      </c>
      <c r="K128" s="44">
        <f t="shared" si="15"/>
        <v>-4.4609901998218099E-2</v>
      </c>
      <c r="L128" s="22">
        <f t="shared" si="15"/>
        <v>3.8834951456310676E-2</v>
      </c>
      <c r="M128" s="45">
        <f t="shared" si="15"/>
        <v>2.2909507445589938E-3</v>
      </c>
      <c r="N128" s="44">
        <f t="shared" si="16"/>
        <v>-4.5635542323461932E-2</v>
      </c>
      <c r="O128" s="22">
        <f t="shared" si="16"/>
        <v>3.8099846232270383E-2</v>
      </c>
      <c r="P128" s="45">
        <f t="shared" si="16"/>
        <v>2.2883305180122159E-3</v>
      </c>
      <c r="Q128" s="44">
        <f t="shared" si="11"/>
        <v>19.297136827053329</v>
      </c>
      <c r="R128" s="22">
        <f t="shared" si="11"/>
        <v>7.6108527903952501</v>
      </c>
      <c r="S128" s="45">
        <f t="shared" si="11"/>
        <v>17.001160464933847</v>
      </c>
      <c r="V128" s="44">
        <f t="shared" si="12"/>
        <v>0.41170492863411701</v>
      </c>
      <c r="W128" s="22">
        <f t="shared" si="13"/>
        <v>0.23777777777777784</v>
      </c>
      <c r="X128" s="45">
        <f t="shared" si="14"/>
        <v>0.35803497085761865</v>
      </c>
    </row>
    <row r="129" spans="1:24" x14ac:dyDescent="0.25">
      <c r="A129" s="55">
        <v>42898</v>
      </c>
      <c r="B129" s="44">
        <v>141.63</v>
      </c>
      <c r="C129" s="22">
        <v>50.5</v>
      </c>
      <c r="D129" s="45">
        <v>0.82099999999999995</v>
      </c>
      <c r="E129" s="44">
        <v>374631730</v>
      </c>
      <c r="F129" s="22">
        <v>710</v>
      </c>
      <c r="G129" s="45">
        <v>39076000</v>
      </c>
      <c r="H129" s="44">
        <f t="shared" si="10"/>
        <v>4.953218023226305</v>
      </c>
      <c r="I129" s="22">
        <f t="shared" si="10"/>
        <v>3.9219733362813143</v>
      </c>
      <c r="J129" s="45">
        <f t="shared" si="10"/>
        <v>-0.1972321695297089</v>
      </c>
      <c r="K129" s="44">
        <f t="shared" si="15"/>
        <v>-5.6617598081662564E-2</v>
      </c>
      <c r="L129" s="22">
        <f t="shared" si="15"/>
        <v>-5.6074766355140186E-2</v>
      </c>
      <c r="M129" s="45">
        <f t="shared" si="15"/>
        <v>-6.171428571428577E-2</v>
      </c>
      <c r="N129" s="44">
        <f t="shared" si="16"/>
        <v>-5.8283562197908506E-2</v>
      </c>
      <c r="O129" s="22">
        <f t="shared" si="16"/>
        <v>-5.770831762064673E-2</v>
      </c>
      <c r="P129" s="45">
        <f t="shared" si="16"/>
        <v>-6.3700776905186218E-2</v>
      </c>
      <c r="Q129" s="44">
        <f t="shared" si="11"/>
        <v>19.741454048071038</v>
      </c>
      <c r="R129" s="22">
        <f t="shared" si="11"/>
        <v>6.5652649700353614</v>
      </c>
      <c r="S129" s="45">
        <f t="shared" si="11"/>
        <v>17.481019025754971</v>
      </c>
      <c r="V129" s="44">
        <f t="shared" si="12"/>
        <v>0.37244214513372437</v>
      </c>
      <c r="W129" s="22">
        <f t="shared" si="13"/>
        <v>0.17111111111111119</v>
      </c>
      <c r="X129" s="45">
        <f t="shared" si="14"/>
        <v>0.26810990840965854</v>
      </c>
    </row>
    <row r="130" spans="1:24" x14ac:dyDescent="0.25">
      <c r="A130" s="55">
        <v>42905</v>
      </c>
      <c r="B130" s="44">
        <v>144.1</v>
      </c>
      <c r="C130" s="22">
        <v>52.5</v>
      </c>
      <c r="D130" s="45">
        <v>0.80900000000000005</v>
      </c>
      <c r="E130" s="44">
        <v>258973860</v>
      </c>
      <c r="F130" s="22">
        <v>470</v>
      </c>
      <c r="G130" s="45">
        <v>24513000</v>
      </c>
      <c r="H130" s="44">
        <f t="shared" si="10"/>
        <v>4.9705075030054759</v>
      </c>
      <c r="I130" s="22">
        <f t="shared" si="10"/>
        <v>3.9608131695975781</v>
      </c>
      <c r="J130" s="45">
        <f t="shared" si="10"/>
        <v>-0.21195636192364531</v>
      </c>
      <c r="K130" s="44">
        <f t="shared" si="15"/>
        <v>1.7439807950293009E-2</v>
      </c>
      <c r="L130" s="22">
        <f t="shared" si="15"/>
        <v>3.9603960396039604E-2</v>
      </c>
      <c r="M130" s="45">
        <f t="shared" si="15"/>
        <v>-1.4616321559074177E-2</v>
      </c>
      <c r="N130" s="44">
        <f t="shared" si="16"/>
        <v>1.7289479779171415E-2</v>
      </c>
      <c r="O130" s="22">
        <f t="shared" si="16"/>
        <v>3.8839833316263957E-2</v>
      </c>
      <c r="P130" s="45">
        <f t="shared" si="16"/>
        <v>-1.472419239393645E-2</v>
      </c>
      <c r="Q130" s="44">
        <f t="shared" si="11"/>
        <v>19.372237687929449</v>
      </c>
      <c r="R130" s="22">
        <f t="shared" si="11"/>
        <v>6.1527326947041043</v>
      </c>
      <c r="S130" s="45">
        <f t="shared" si="11"/>
        <v>17.014714147034955</v>
      </c>
      <c r="V130" s="44">
        <f t="shared" si="12"/>
        <v>0.38385144810383848</v>
      </c>
      <c r="W130" s="22">
        <f t="shared" si="13"/>
        <v>0.21555555555555561</v>
      </c>
      <c r="X130" s="45">
        <f t="shared" si="14"/>
        <v>0.24812656119900089</v>
      </c>
    </row>
    <row r="131" spans="1:24" x14ac:dyDescent="0.25">
      <c r="A131" s="55">
        <v>42912</v>
      </c>
      <c r="B131" s="44">
        <v>145.59</v>
      </c>
      <c r="C131" s="22">
        <v>51.6</v>
      </c>
      <c r="D131" s="45">
        <v>0.79100000000000004</v>
      </c>
      <c r="E131" s="44">
        <v>259253270</v>
      </c>
      <c r="F131" s="22">
        <v>1050</v>
      </c>
      <c r="G131" s="45">
        <v>16811000</v>
      </c>
      <c r="H131" s="44">
        <f t="shared" ref="H131:J194" si="17">LN(B131)</f>
        <v>4.9807944520852345</v>
      </c>
      <c r="I131" s="22">
        <f t="shared" si="17"/>
        <v>3.9435216724875173</v>
      </c>
      <c r="J131" s="45">
        <f t="shared" si="17"/>
        <v>-0.23445731121448313</v>
      </c>
      <c r="K131" s="44">
        <f t="shared" si="15"/>
        <v>1.0340041637751625E-2</v>
      </c>
      <c r="L131" s="22">
        <f t="shared" si="15"/>
        <v>-1.7142857142857116E-2</v>
      </c>
      <c r="M131" s="45">
        <f t="shared" si="15"/>
        <v>-2.2249690976514233E-2</v>
      </c>
      <c r="N131" s="44">
        <f t="shared" si="16"/>
        <v>1.028694907975825E-2</v>
      </c>
      <c r="O131" s="22">
        <f t="shared" si="16"/>
        <v>-1.7291497110060994E-2</v>
      </c>
      <c r="P131" s="45">
        <f t="shared" si="16"/>
        <v>-2.2500949290837791E-2</v>
      </c>
      <c r="Q131" s="44">
        <f t="shared" ref="Q131:S194" si="18">LN(E131)</f>
        <v>19.373316018301981</v>
      </c>
      <c r="R131" s="22">
        <f t="shared" si="18"/>
        <v>6.956545443151569</v>
      </c>
      <c r="S131" s="45">
        <f t="shared" si="18"/>
        <v>16.637543992015196</v>
      </c>
      <c r="V131" s="44">
        <f t="shared" ref="V131:V194" si="19">(B131-$U$3)/($U$2-$U$3)</f>
        <v>0.39073398309390733</v>
      </c>
      <c r="W131" s="22">
        <f t="shared" ref="W131:W194" si="20">(C131-$U$5)/($U$4-$U$5)</f>
        <v>0.19555555555555565</v>
      </c>
      <c r="X131" s="45">
        <f t="shared" ref="X131:X194" si="21">(D131-$U$7)/($U$6-$U$7)</f>
        <v>0.21815154038301418</v>
      </c>
    </row>
    <row r="132" spans="1:24" x14ac:dyDescent="0.25">
      <c r="A132" s="55">
        <v>42919</v>
      </c>
      <c r="B132" s="44">
        <v>152.16</v>
      </c>
      <c r="C132" s="22">
        <v>53.7</v>
      </c>
      <c r="D132" s="45">
        <v>0.81899999999999995</v>
      </c>
      <c r="E132" s="44">
        <v>235485890</v>
      </c>
      <c r="F132" s="22">
        <v>1030</v>
      </c>
      <c r="G132" s="45">
        <v>19593000</v>
      </c>
      <c r="H132" s="44">
        <f t="shared" si="17"/>
        <v>5.0249325987970801</v>
      </c>
      <c r="I132" s="22">
        <f t="shared" si="17"/>
        <v>3.983413001514819</v>
      </c>
      <c r="J132" s="45">
        <f t="shared" si="17"/>
        <v>-0.1996711951290677</v>
      </c>
      <c r="K132" s="44">
        <f t="shared" ref="K132:M195" si="22">(B132-B131)/B131</f>
        <v>4.5126725736657693E-2</v>
      </c>
      <c r="L132" s="22">
        <f t="shared" si="22"/>
        <v>4.0697674418604675E-2</v>
      </c>
      <c r="M132" s="45">
        <f t="shared" si="22"/>
        <v>3.5398230088495464E-2</v>
      </c>
      <c r="N132" s="44">
        <f t="shared" ref="N132:P195" si="23">LN(B132/B131)</f>
        <v>4.4138146711845593E-2</v>
      </c>
      <c r="O132" s="22">
        <f t="shared" si="23"/>
        <v>3.9891329027302025E-2</v>
      </c>
      <c r="P132" s="45">
        <f t="shared" si="23"/>
        <v>3.4786116085415389E-2</v>
      </c>
      <c r="Q132" s="44">
        <f t="shared" si="18"/>
        <v>19.277161554551459</v>
      </c>
      <c r="R132" s="22">
        <f t="shared" si="18"/>
        <v>6.9373140812236818</v>
      </c>
      <c r="S132" s="45">
        <f t="shared" si="18"/>
        <v>16.790682917552903</v>
      </c>
      <c r="V132" s="44">
        <f t="shared" si="19"/>
        <v>0.42108180516421079</v>
      </c>
      <c r="W132" s="22">
        <f t="shared" si="20"/>
        <v>0.24222222222222234</v>
      </c>
      <c r="X132" s="45">
        <f t="shared" si="21"/>
        <v>0.26477935054121554</v>
      </c>
    </row>
    <row r="133" spans="1:24" x14ac:dyDescent="0.25">
      <c r="A133" s="55">
        <v>42926</v>
      </c>
      <c r="B133" s="44">
        <v>161.4</v>
      </c>
      <c r="C133" s="22">
        <v>51.6</v>
      </c>
      <c r="D133" s="45">
        <v>0.84499999999999997</v>
      </c>
      <c r="E133" s="44">
        <v>306696750</v>
      </c>
      <c r="F133" s="22">
        <v>900</v>
      </c>
      <c r="G133" s="45">
        <v>19984000</v>
      </c>
      <c r="H133" s="44">
        <f t="shared" si="17"/>
        <v>5.0838857558358486</v>
      </c>
      <c r="I133" s="22">
        <f t="shared" si="17"/>
        <v>3.9435216724875173</v>
      </c>
      <c r="J133" s="45">
        <f t="shared" si="17"/>
        <v>-0.16841865162496325</v>
      </c>
      <c r="K133" s="44">
        <f t="shared" si="22"/>
        <v>6.0725552050473246E-2</v>
      </c>
      <c r="L133" s="22">
        <f t="shared" si="22"/>
        <v>-3.9106145251396669E-2</v>
      </c>
      <c r="M133" s="45">
        <f t="shared" si="22"/>
        <v>3.1746031746031779E-2</v>
      </c>
      <c r="N133" s="44">
        <f t="shared" si="23"/>
        <v>5.8953157038768307E-2</v>
      </c>
      <c r="O133" s="22">
        <f t="shared" si="23"/>
        <v>-3.9891329027301969E-2</v>
      </c>
      <c r="P133" s="45">
        <f t="shared" si="23"/>
        <v>3.125254350410453E-2</v>
      </c>
      <c r="Q133" s="44">
        <f t="shared" si="18"/>
        <v>19.54137003235406</v>
      </c>
      <c r="R133" s="22">
        <f t="shared" si="18"/>
        <v>6.8023947633243109</v>
      </c>
      <c r="S133" s="45">
        <f t="shared" si="18"/>
        <v>16.810442511347496</v>
      </c>
      <c r="V133" s="44">
        <f t="shared" si="19"/>
        <v>0.46376276040463765</v>
      </c>
      <c r="W133" s="22">
        <f t="shared" si="20"/>
        <v>0.19555555555555565</v>
      </c>
      <c r="X133" s="45">
        <f t="shared" si="21"/>
        <v>0.30807660283097416</v>
      </c>
    </row>
    <row r="134" spans="1:24" x14ac:dyDescent="0.25">
      <c r="A134" s="55">
        <v>42933</v>
      </c>
      <c r="B134" s="44">
        <v>162.1</v>
      </c>
      <c r="C134" s="22">
        <v>51.9</v>
      </c>
      <c r="D134" s="45">
        <v>0.84199999999999997</v>
      </c>
      <c r="E134" s="44">
        <v>210129590</v>
      </c>
      <c r="F134" s="22">
        <v>70</v>
      </c>
      <c r="G134" s="45">
        <v>16351000</v>
      </c>
      <c r="H134" s="44">
        <f t="shared" si="17"/>
        <v>5.0882134287416303</v>
      </c>
      <c r="I134" s="22">
        <f t="shared" si="17"/>
        <v>3.949318790171843</v>
      </c>
      <c r="J134" s="45">
        <f t="shared" si="17"/>
        <v>-0.17197526473981037</v>
      </c>
      <c r="K134" s="44">
        <f t="shared" si="22"/>
        <v>4.3370508054522217E-3</v>
      </c>
      <c r="L134" s="22">
        <f t="shared" si="22"/>
        <v>5.8139534883720374E-3</v>
      </c>
      <c r="M134" s="45">
        <f t="shared" si="22"/>
        <v>-3.550295857988169E-3</v>
      </c>
      <c r="N134" s="44">
        <f t="shared" si="23"/>
        <v>4.3276729057820278E-3</v>
      </c>
      <c r="O134" s="22">
        <f t="shared" si="23"/>
        <v>5.7971176843259146E-3</v>
      </c>
      <c r="P134" s="45">
        <f t="shared" si="23"/>
        <v>-3.5566131148471155E-3</v>
      </c>
      <c r="Q134" s="44">
        <f t="shared" si="18"/>
        <v>19.163234993594866</v>
      </c>
      <c r="R134" s="22">
        <f t="shared" si="18"/>
        <v>4.2484952420493594</v>
      </c>
      <c r="S134" s="45">
        <f t="shared" si="18"/>
        <v>16.609799615516724</v>
      </c>
      <c r="V134" s="44">
        <f t="shared" si="19"/>
        <v>0.46699616610466993</v>
      </c>
      <c r="W134" s="22">
        <f t="shared" si="20"/>
        <v>0.20222222222222225</v>
      </c>
      <c r="X134" s="45">
        <f t="shared" si="21"/>
        <v>0.30308076602830969</v>
      </c>
    </row>
    <row r="135" spans="1:24" x14ac:dyDescent="0.25">
      <c r="A135" s="55">
        <v>42940</v>
      </c>
      <c r="B135" s="44">
        <v>165.4</v>
      </c>
      <c r="C135" s="22">
        <v>51.1</v>
      </c>
      <c r="D135" s="45">
        <v>0.86599999999999999</v>
      </c>
      <c r="E135" s="44">
        <v>248798590</v>
      </c>
      <c r="F135" s="22">
        <v>2940</v>
      </c>
      <c r="G135" s="45">
        <v>50635000</v>
      </c>
      <c r="H135" s="44">
        <f t="shared" si="17"/>
        <v>5.1083667825895906</v>
      </c>
      <c r="I135" s="22">
        <f t="shared" si="17"/>
        <v>3.9337844972096589</v>
      </c>
      <c r="J135" s="45">
        <f t="shared" si="17"/>
        <v>-0.14387037041970191</v>
      </c>
      <c r="K135" s="44">
        <f t="shared" si="22"/>
        <v>2.0357803824799577E-2</v>
      </c>
      <c r="L135" s="22">
        <f t="shared" si="22"/>
        <v>-1.5414258188824609E-2</v>
      </c>
      <c r="M135" s="45">
        <f t="shared" si="22"/>
        <v>2.8503562945368197E-2</v>
      </c>
      <c r="N135" s="44">
        <f t="shared" si="23"/>
        <v>2.0153353847960583E-2</v>
      </c>
      <c r="O135" s="22">
        <f t="shared" si="23"/>
        <v>-1.553429296218412E-2</v>
      </c>
      <c r="P135" s="45">
        <f t="shared" si="23"/>
        <v>2.8104894320108521E-2</v>
      </c>
      <c r="Q135" s="44">
        <f t="shared" si="18"/>
        <v>19.332154251610667</v>
      </c>
      <c r="R135" s="22">
        <f t="shared" si="18"/>
        <v>7.9861648603327273</v>
      </c>
      <c r="S135" s="45">
        <f t="shared" si="18"/>
        <v>17.740153594748524</v>
      </c>
      <c r="V135" s="44">
        <f t="shared" si="19"/>
        <v>0.4822393644048224</v>
      </c>
      <c r="W135" s="22">
        <f t="shared" si="20"/>
        <v>0.18444444444444455</v>
      </c>
      <c r="X135" s="45">
        <f t="shared" si="21"/>
        <v>0.34304746044962531</v>
      </c>
    </row>
    <row r="136" spans="1:24" x14ac:dyDescent="0.25">
      <c r="A136" s="55">
        <v>42947</v>
      </c>
      <c r="B136" s="44">
        <v>169.73</v>
      </c>
      <c r="C136" s="22">
        <v>53.4</v>
      </c>
      <c r="D136" s="45">
        <v>0.85299999999999998</v>
      </c>
      <c r="E136" s="44">
        <v>250000470</v>
      </c>
      <c r="F136" s="22">
        <v>1570</v>
      </c>
      <c r="G136" s="45">
        <v>13925000</v>
      </c>
      <c r="H136" s="44">
        <f t="shared" si="17"/>
        <v>5.1342089391734396</v>
      </c>
      <c r="I136" s="22">
        <f t="shared" si="17"/>
        <v>3.9778107459661491</v>
      </c>
      <c r="J136" s="45">
        <f t="shared" si="17"/>
        <v>-0.15899573149045795</v>
      </c>
      <c r="K136" s="44">
        <f t="shared" si="22"/>
        <v>2.617896009673509E-2</v>
      </c>
      <c r="L136" s="22">
        <f t="shared" si="22"/>
        <v>4.5009784735812075E-2</v>
      </c>
      <c r="M136" s="45">
        <f t="shared" si="22"/>
        <v>-1.5011547344110868E-2</v>
      </c>
      <c r="N136" s="44">
        <f t="shared" si="23"/>
        <v>2.5842156583848929E-2</v>
      </c>
      <c r="O136" s="22">
        <f t="shared" si="23"/>
        <v>4.4026248756490458E-2</v>
      </c>
      <c r="P136" s="45">
        <f t="shared" si="23"/>
        <v>-1.5125361070756104E-2</v>
      </c>
      <c r="Q136" s="44">
        <f t="shared" si="18"/>
        <v>19.336973355824753</v>
      </c>
      <c r="R136" s="22">
        <f t="shared" si="18"/>
        <v>7.3588308983423536</v>
      </c>
      <c r="S136" s="45">
        <f t="shared" si="18"/>
        <v>16.449196343777622</v>
      </c>
      <c r="V136" s="44">
        <f t="shared" si="19"/>
        <v>0.50224028823502231</v>
      </c>
      <c r="W136" s="22">
        <f t="shared" si="20"/>
        <v>0.23555555555555557</v>
      </c>
      <c r="X136" s="45">
        <f t="shared" si="21"/>
        <v>0.32139883430474603</v>
      </c>
    </row>
    <row r="137" spans="1:24" x14ac:dyDescent="0.25">
      <c r="A137" s="55">
        <v>42954</v>
      </c>
      <c r="B137" s="44">
        <v>172.05</v>
      </c>
      <c r="C137" s="22">
        <v>53.2</v>
      </c>
      <c r="D137" s="45">
        <v>0.84699999999999998</v>
      </c>
      <c r="E137" s="44">
        <v>225917380</v>
      </c>
      <c r="F137" s="22">
        <v>1100</v>
      </c>
      <c r="G137" s="45">
        <v>15322000</v>
      </c>
      <c r="H137" s="44">
        <f t="shared" si="17"/>
        <v>5.1477851322434898</v>
      </c>
      <c r="I137" s="22">
        <f t="shared" si="17"/>
        <v>3.9740583963475986</v>
      </c>
      <c r="J137" s="45">
        <f t="shared" si="17"/>
        <v>-0.16605458433008269</v>
      </c>
      <c r="K137" s="44">
        <f t="shared" si="22"/>
        <v>1.3668768043363116E-2</v>
      </c>
      <c r="L137" s="22">
        <f t="shared" si="22"/>
        <v>-3.7453183520598453E-3</v>
      </c>
      <c r="M137" s="45">
        <f t="shared" si="22"/>
        <v>-7.0339976553341213E-3</v>
      </c>
      <c r="N137" s="44">
        <f t="shared" si="23"/>
        <v>1.3576193070049527E-2</v>
      </c>
      <c r="O137" s="22">
        <f t="shared" si="23"/>
        <v>-3.7523496185503527E-3</v>
      </c>
      <c r="P137" s="45">
        <f t="shared" si="23"/>
        <v>-7.0588528396246884E-3</v>
      </c>
      <c r="Q137" s="44">
        <f t="shared" si="18"/>
        <v>19.235679915176409</v>
      </c>
      <c r="R137" s="22">
        <f t="shared" si="18"/>
        <v>7.0030654587864616</v>
      </c>
      <c r="S137" s="45">
        <f t="shared" si="18"/>
        <v>16.544800262058903</v>
      </c>
      <c r="V137" s="44">
        <f t="shared" si="19"/>
        <v>0.51295671855512959</v>
      </c>
      <c r="W137" s="22">
        <f t="shared" si="20"/>
        <v>0.23111111111111124</v>
      </c>
      <c r="X137" s="45">
        <f t="shared" si="21"/>
        <v>0.3114071606994171</v>
      </c>
    </row>
    <row r="138" spans="1:24" x14ac:dyDescent="0.25">
      <c r="A138" s="55">
        <v>42961</v>
      </c>
      <c r="B138" s="44">
        <v>169.5</v>
      </c>
      <c r="C138" s="22">
        <v>57.6</v>
      </c>
      <c r="D138" s="45">
        <v>0.88</v>
      </c>
      <c r="E138" s="44">
        <v>181555940</v>
      </c>
      <c r="F138" s="22">
        <v>4860</v>
      </c>
      <c r="G138" s="45">
        <v>28841000</v>
      </c>
      <c r="H138" s="44">
        <f t="shared" si="17"/>
        <v>5.1328529268205045</v>
      </c>
      <c r="I138" s="22">
        <f t="shared" si="17"/>
        <v>4.0535225677018456</v>
      </c>
      <c r="J138" s="45">
        <f t="shared" si="17"/>
        <v>-0.12783337150988489</v>
      </c>
      <c r="K138" s="44">
        <f t="shared" si="22"/>
        <v>-1.4821272885789079E-2</v>
      </c>
      <c r="L138" s="22">
        <f t="shared" si="22"/>
        <v>8.2706766917293201E-2</v>
      </c>
      <c r="M138" s="45">
        <f t="shared" si="22"/>
        <v>3.8961038961038995E-2</v>
      </c>
      <c r="N138" s="44">
        <f t="shared" si="23"/>
        <v>-1.4932205422984473E-2</v>
      </c>
      <c r="O138" s="22">
        <f t="shared" si="23"/>
        <v>7.9464171354246799E-2</v>
      </c>
      <c r="P138" s="45">
        <f t="shared" si="23"/>
        <v>3.8221212820197879E-2</v>
      </c>
      <c r="Q138" s="44">
        <f t="shared" si="18"/>
        <v>19.017074373548819</v>
      </c>
      <c r="R138" s="22">
        <f t="shared" si="18"/>
        <v>8.4887937168945395</v>
      </c>
      <c r="S138" s="45">
        <f t="shared" si="18"/>
        <v>17.17730854384369</v>
      </c>
      <c r="V138" s="44">
        <f t="shared" si="19"/>
        <v>0.5011778835050118</v>
      </c>
      <c r="W138" s="22">
        <f t="shared" si="20"/>
        <v>0.32888888888888901</v>
      </c>
      <c r="X138" s="45">
        <f t="shared" si="21"/>
        <v>0.36636136552872606</v>
      </c>
    </row>
    <row r="139" spans="1:24" x14ac:dyDescent="0.25">
      <c r="A139" s="55">
        <v>42968</v>
      </c>
      <c r="B139" s="44">
        <v>180.51</v>
      </c>
      <c r="C139" s="22">
        <v>53.5</v>
      </c>
      <c r="D139" s="45">
        <v>0.93</v>
      </c>
      <c r="E139" s="44">
        <v>277434370</v>
      </c>
      <c r="F139" s="22">
        <v>1570</v>
      </c>
      <c r="G139" s="45">
        <v>40114000</v>
      </c>
      <c r="H139" s="44">
        <f t="shared" si="17"/>
        <v>5.19578617790037</v>
      </c>
      <c r="I139" s="22">
        <f t="shared" si="17"/>
        <v>3.9796816539019608</v>
      </c>
      <c r="J139" s="45">
        <f t="shared" si="17"/>
        <v>-7.2570692834835374E-2</v>
      </c>
      <c r="K139" s="44">
        <f t="shared" si="22"/>
        <v>6.495575221238932E-2</v>
      </c>
      <c r="L139" s="22">
        <f t="shared" si="22"/>
        <v>-7.118055555555558E-2</v>
      </c>
      <c r="M139" s="45">
        <f t="shared" si="22"/>
        <v>5.6818181818181872E-2</v>
      </c>
      <c r="N139" s="44">
        <f t="shared" si="23"/>
        <v>6.293325107986511E-2</v>
      </c>
      <c r="O139" s="22">
        <f t="shared" si="23"/>
        <v>-7.3840913799884722E-2</v>
      </c>
      <c r="P139" s="45">
        <f t="shared" si="23"/>
        <v>5.5262678675049519E-2</v>
      </c>
      <c r="Q139" s="44">
        <f t="shared" si="18"/>
        <v>19.441094958674658</v>
      </c>
      <c r="R139" s="22">
        <f t="shared" si="18"/>
        <v>7.3588308983423536</v>
      </c>
      <c r="S139" s="45">
        <f t="shared" si="18"/>
        <v>17.507235958528128</v>
      </c>
      <c r="V139" s="44">
        <f t="shared" si="19"/>
        <v>0.55203473601552033</v>
      </c>
      <c r="W139" s="22">
        <f t="shared" si="20"/>
        <v>0.23777777777777784</v>
      </c>
      <c r="X139" s="45">
        <f t="shared" si="21"/>
        <v>0.44962531223980023</v>
      </c>
    </row>
    <row r="140" spans="1:24" x14ac:dyDescent="0.25">
      <c r="A140" s="55">
        <v>42975</v>
      </c>
      <c r="B140" s="44">
        <v>183.66</v>
      </c>
      <c r="C140" s="22">
        <v>58.9</v>
      </c>
      <c r="D140" s="45">
        <v>0.89200000000000002</v>
      </c>
      <c r="E140" s="44">
        <v>221267890</v>
      </c>
      <c r="F140" s="22">
        <v>2940</v>
      </c>
      <c r="G140" s="45">
        <v>56423000</v>
      </c>
      <c r="H140" s="44">
        <f t="shared" si="17"/>
        <v>5.2130862221853764</v>
      </c>
      <c r="I140" s="22">
        <f t="shared" si="17"/>
        <v>4.0758410906575406</v>
      </c>
      <c r="J140" s="45">
        <f t="shared" si="17"/>
        <v>-0.11428914640212766</v>
      </c>
      <c r="K140" s="44">
        <f t="shared" si="22"/>
        <v>1.7450556755858434E-2</v>
      </c>
      <c r="L140" s="22">
        <f t="shared" si="22"/>
        <v>0.10093457943925231</v>
      </c>
      <c r="M140" s="45">
        <f t="shared" si="22"/>
        <v>-4.0860215053763478E-2</v>
      </c>
      <c r="N140" s="44">
        <f t="shared" si="23"/>
        <v>1.7300044285006155E-2</v>
      </c>
      <c r="O140" s="22">
        <f t="shared" si="23"/>
        <v>9.6159436755580044E-2</v>
      </c>
      <c r="P140" s="45">
        <f t="shared" si="23"/>
        <v>-4.1718453567292278E-2</v>
      </c>
      <c r="Q140" s="44">
        <f t="shared" si="18"/>
        <v>19.214884697340484</v>
      </c>
      <c r="R140" s="22">
        <f t="shared" si="18"/>
        <v>7.9861648603327273</v>
      </c>
      <c r="S140" s="45">
        <f t="shared" si="18"/>
        <v>17.848387434758326</v>
      </c>
      <c r="V140" s="44">
        <f t="shared" si="19"/>
        <v>0.5665850616656658</v>
      </c>
      <c r="W140" s="22">
        <f t="shared" si="20"/>
        <v>0.35777777777777781</v>
      </c>
      <c r="X140" s="45">
        <f t="shared" si="21"/>
        <v>0.38634471273938387</v>
      </c>
    </row>
    <row r="141" spans="1:24" x14ac:dyDescent="0.25">
      <c r="A141" s="55">
        <v>42982</v>
      </c>
      <c r="B141" s="44">
        <v>185.89</v>
      </c>
      <c r="C141" s="22">
        <v>58</v>
      </c>
      <c r="D141" s="45">
        <v>0.89</v>
      </c>
      <c r="E141" s="44">
        <v>199936950</v>
      </c>
      <c r="F141" s="22">
        <v>450</v>
      </c>
      <c r="G141" s="45">
        <v>23244000</v>
      </c>
      <c r="H141" s="44">
        <f t="shared" si="17"/>
        <v>5.2251551009190527</v>
      </c>
      <c r="I141" s="22">
        <f t="shared" si="17"/>
        <v>4.0604430105464191</v>
      </c>
      <c r="J141" s="45">
        <f t="shared" si="17"/>
        <v>-0.11653381625595151</v>
      </c>
      <c r="K141" s="44">
        <f t="shared" si="22"/>
        <v>1.214200152455619E-2</v>
      </c>
      <c r="L141" s="22">
        <f t="shared" si="22"/>
        <v>-1.5280135823429518E-2</v>
      </c>
      <c r="M141" s="45">
        <f t="shared" si="22"/>
        <v>-2.2421524663677151E-3</v>
      </c>
      <c r="N141" s="44">
        <f t="shared" si="23"/>
        <v>1.2068878733676451E-2</v>
      </c>
      <c r="O141" s="22">
        <f t="shared" si="23"/>
        <v>-1.5398080111121606E-2</v>
      </c>
      <c r="P141" s="45">
        <f t="shared" si="23"/>
        <v>-2.2446698538238618E-3</v>
      </c>
      <c r="Q141" s="44">
        <f t="shared" si="18"/>
        <v>19.113512624810582</v>
      </c>
      <c r="R141" s="22">
        <f t="shared" si="18"/>
        <v>6.1092475827643655</v>
      </c>
      <c r="S141" s="45">
        <f t="shared" si="18"/>
        <v>16.961557592177133</v>
      </c>
      <c r="V141" s="44">
        <f t="shared" si="19"/>
        <v>0.57688576839576877</v>
      </c>
      <c r="W141" s="22">
        <f t="shared" si="20"/>
        <v>0.33777777777777784</v>
      </c>
      <c r="X141" s="45">
        <f t="shared" si="21"/>
        <v>0.38301415487094093</v>
      </c>
    </row>
    <row r="142" spans="1:24" x14ac:dyDescent="0.25">
      <c r="A142" s="55">
        <v>42989</v>
      </c>
      <c r="B142" s="44">
        <v>188.75</v>
      </c>
      <c r="C142" s="22">
        <v>57.9</v>
      </c>
      <c r="D142" s="45">
        <v>0.878</v>
      </c>
      <c r="E142" s="44">
        <v>242866550</v>
      </c>
      <c r="F142" s="22">
        <v>2560</v>
      </c>
      <c r="G142" s="45">
        <v>9915000</v>
      </c>
      <c r="H142" s="44">
        <f t="shared" si="17"/>
        <v>5.240423388129134</v>
      </c>
      <c r="I142" s="22">
        <f t="shared" si="17"/>
        <v>4.0587173845789497</v>
      </c>
      <c r="J142" s="45">
        <f t="shared" si="17"/>
        <v>-0.13010868534702039</v>
      </c>
      <c r="K142" s="44">
        <f t="shared" si="22"/>
        <v>1.5385443003927128E-2</v>
      </c>
      <c r="L142" s="22">
        <f t="shared" si="22"/>
        <v>-1.7241379310345072E-3</v>
      </c>
      <c r="M142" s="45">
        <f t="shared" si="22"/>
        <v>-1.3483146067415743E-2</v>
      </c>
      <c r="N142" s="44">
        <f t="shared" si="23"/>
        <v>1.5268287210081411E-2</v>
      </c>
      <c r="O142" s="22">
        <f t="shared" si="23"/>
        <v>-1.7256259674698364E-3</v>
      </c>
      <c r="P142" s="45">
        <f t="shared" si="23"/>
        <v>-1.3574869091068874E-2</v>
      </c>
      <c r="Q142" s="44">
        <f t="shared" si="18"/>
        <v>19.308022673497195</v>
      </c>
      <c r="R142" s="22">
        <f t="shared" si="18"/>
        <v>7.8477625374736082</v>
      </c>
      <c r="S142" s="45">
        <f t="shared" si="18"/>
        <v>16.109559319936032</v>
      </c>
      <c r="V142" s="44">
        <f t="shared" si="19"/>
        <v>0.59009654025590097</v>
      </c>
      <c r="W142" s="22">
        <f t="shared" si="20"/>
        <v>0.33555555555555561</v>
      </c>
      <c r="X142" s="45">
        <f t="shared" si="21"/>
        <v>0.36303080766028312</v>
      </c>
    </row>
    <row r="143" spans="1:24" x14ac:dyDescent="0.25">
      <c r="A143" s="55">
        <v>42996</v>
      </c>
      <c r="B143" s="44">
        <v>187.55</v>
      </c>
      <c r="C143" s="22">
        <v>55.9</v>
      </c>
      <c r="D143" s="45">
        <v>0.88900000000000001</v>
      </c>
      <c r="E143" s="44">
        <v>199945170</v>
      </c>
      <c r="F143" s="22">
        <v>5560</v>
      </c>
      <c r="G143" s="45">
        <v>21379000</v>
      </c>
      <c r="H143" s="44">
        <f t="shared" si="17"/>
        <v>5.2340454765278963</v>
      </c>
      <c r="I143" s="22">
        <f t="shared" si="17"/>
        <v>4.0235643801610532</v>
      </c>
      <c r="J143" s="45">
        <f t="shared" si="17"/>
        <v>-0.11765804346823246</v>
      </c>
      <c r="K143" s="44">
        <f t="shared" si="22"/>
        <v>-6.3576158940396752E-3</v>
      </c>
      <c r="L143" s="22">
        <f t="shared" si="22"/>
        <v>-3.4542314335060449E-2</v>
      </c>
      <c r="M143" s="45">
        <f t="shared" si="22"/>
        <v>1.252847380410024E-2</v>
      </c>
      <c r="N143" s="44">
        <f t="shared" si="23"/>
        <v>-6.3779116012377228E-3</v>
      </c>
      <c r="O143" s="22">
        <f t="shared" si="23"/>
        <v>-3.5153004417896136E-2</v>
      </c>
      <c r="P143" s="45">
        <f t="shared" si="23"/>
        <v>1.2450641878787961E-2</v>
      </c>
      <c r="Q143" s="44">
        <f t="shared" si="18"/>
        <v>19.113553736926331</v>
      </c>
      <c r="R143" s="22">
        <f t="shared" si="18"/>
        <v>8.6233533872446273</v>
      </c>
      <c r="S143" s="45">
        <f t="shared" si="18"/>
        <v>16.877919689782544</v>
      </c>
      <c r="V143" s="44">
        <f t="shared" si="19"/>
        <v>0.58455355905584561</v>
      </c>
      <c r="W143" s="22">
        <f t="shared" si="20"/>
        <v>0.29111111111111115</v>
      </c>
      <c r="X143" s="45">
        <f t="shared" si="21"/>
        <v>0.3813488759367194</v>
      </c>
    </row>
    <row r="144" spans="1:24" x14ac:dyDescent="0.25">
      <c r="A144" s="55">
        <v>43003</v>
      </c>
      <c r="B144" s="44">
        <v>192.33</v>
      </c>
      <c r="C144" s="22">
        <v>58</v>
      </c>
      <c r="D144" s="45">
        <v>0.88200000000000001</v>
      </c>
      <c r="E144" s="44">
        <v>266726960</v>
      </c>
      <c r="F144" s="22">
        <v>2300</v>
      </c>
      <c r="G144" s="45">
        <v>7100000</v>
      </c>
      <c r="H144" s="44">
        <f t="shared" si="17"/>
        <v>5.2592126466672759</v>
      </c>
      <c r="I144" s="22">
        <f t="shared" si="17"/>
        <v>4.0604430105464191</v>
      </c>
      <c r="J144" s="45">
        <f t="shared" si="17"/>
        <v>-0.12556322297534575</v>
      </c>
      <c r="K144" s="44">
        <f t="shared" si="22"/>
        <v>2.5486536923487076E-2</v>
      </c>
      <c r="L144" s="22">
        <f t="shared" si="22"/>
        <v>3.756708407871201E-2</v>
      </c>
      <c r="M144" s="45">
        <f t="shared" si="22"/>
        <v>-7.8740157480315029E-3</v>
      </c>
      <c r="N144" s="44">
        <f t="shared" si="23"/>
        <v>2.5167170139379347E-2</v>
      </c>
      <c r="O144" s="22">
        <f t="shared" si="23"/>
        <v>3.6878630385365992E-2</v>
      </c>
      <c r="P144" s="45">
        <f t="shared" si="23"/>
        <v>-7.9051795071132611E-3</v>
      </c>
      <c r="Q144" s="44">
        <f t="shared" si="18"/>
        <v>19.401736071407338</v>
      </c>
      <c r="R144" s="22">
        <f t="shared" si="18"/>
        <v>7.7406644019172415</v>
      </c>
      <c r="S144" s="45">
        <f t="shared" si="18"/>
        <v>15.775605342011543</v>
      </c>
      <c r="V144" s="44">
        <f t="shared" si="19"/>
        <v>0.60663310083606636</v>
      </c>
      <c r="W144" s="22">
        <f t="shared" si="20"/>
        <v>0.33777777777777784</v>
      </c>
      <c r="X144" s="45">
        <f t="shared" si="21"/>
        <v>0.36969192339716905</v>
      </c>
    </row>
    <row r="145" spans="1:24" x14ac:dyDescent="0.25">
      <c r="A145" s="55">
        <v>43010</v>
      </c>
      <c r="B145" s="44">
        <v>194.16</v>
      </c>
      <c r="C145" s="22">
        <v>55.5</v>
      </c>
      <c r="D145" s="45">
        <v>0.89</v>
      </c>
      <c r="E145" s="44">
        <v>193015170</v>
      </c>
      <c r="F145" s="22">
        <v>1510</v>
      </c>
      <c r="G145" s="45">
        <v>18081000</v>
      </c>
      <c r="H145" s="44">
        <f t="shared" si="17"/>
        <v>5.2686825614183457</v>
      </c>
      <c r="I145" s="22">
        <f t="shared" si="17"/>
        <v>4.0163830207523885</v>
      </c>
      <c r="J145" s="45">
        <f t="shared" si="17"/>
        <v>-0.11653381625595151</v>
      </c>
      <c r="K145" s="44">
        <f t="shared" si="22"/>
        <v>9.5148962720323603E-3</v>
      </c>
      <c r="L145" s="22">
        <f t="shared" si="22"/>
        <v>-4.3103448275862072E-2</v>
      </c>
      <c r="M145" s="45">
        <f t="shared" si="22"/>
        <v>9.070294784580506E-3</v>
      </c>
      <c r="N145" s="44">
        <f t="shared" si="23"/>
        <v>9.469914751070254E-3</v>
      </c>
      <c r="O145" s="22">
        <f t="shared" si="23"/>
        <v>-4.4059989794030543E-2</v>
      </c>
      <c r="P145" s="45">
        <f t="shared" si="23"/>
        <v>9.0294067193941573E-3</v>
      </c>
      <c r="Q145" s="44">
        <f t="shared" si="18"/>
        <v>19.078279344816529</v>
      </c>
      <c r="R145" s="22">
        <f t="shared" si="18"/>
        <v>7.3198649298089702</v>
      </c>
      <c r="S145" s="45">
        <f t="shared" si="18"/>
        <v>16.710372221133291</v>
      </c>
      <c r="V145" s="44">
        <f t="shared" si="19"/>
        <v>0.61508614716615084</v>
      </c>
      <c r="W145" s="22">
        <f t="shared" si="20"/>
        <v>0.28222222222222226</v>
      </c>
      <c r="X145" s="45">
        <f t="shared" si="21"/>
        <v>0.38301415487094093</v>
      </c>
    </row>
    <row r="146" spans="1:24" x14ac:dyDescent="0.25">
      <c r="A146" s="55">
        <v>43017</v>
      </c>
      <c r="B146" s="44">
        <v>196.48</v>
      </c>
      <c r="C146" s="22">
        <v>56.8</v>
      </c>
      <c r="D146" s="45">
        <v>0.88300000000000001</v>
      </c>
      <c r="E146" s="44">
        <v>168899220</v>
      </c>
      <c r="F146" s="22">
        <v>530</v>
      </c>
      <c r="G146" s="45">
        <v>12919000</v>
      </c>
      <c r="H146" s="44">
        <f t="shared" si="17"/>
        <v>5.2805606449587774</v>
      </c>
      <c r="I146" s="22">
        <f t="shared" si="17"/>
        <v>4.0395363257271057</v>
      </c>
      <c r="J146" s="45">
        <f t="shared" si="17"/>
        <v>-0.12443007837817703</v>
      </c>
      <c r="K146" s="44">
        <f t="shared" si="22"/>
        <v>1.1948908117016859E-2</v>
      </c>
      <c r="L146" s="22">
        <f t="shared" si="22"/>
        <v>2.3423423423423372E-2</v>
      </c>
      <c r="M146" s="45">
        <f t="shared" si="22"/>
        <v>-7.8651685393258501E-3</v>
      </c>
      <c r="N146" s="44">
        <f t="shared" si="23"/>
        <v>1.1878083540431576E-2</v>
      </c>
      <c r="O146" s="22">
        <f t="shared" si="23"/>
        <v>2.3153304974716821E-2</v>
      </c>
      <c r="P146" s="45">
        <f t="shared" si="23"/>
        <v>-7.8962621222255051E-3</v>
      </c>
      <c r="Q146" s="44">
        <f t="shared" si="18"/>
        <v>18.944812763650138</v>
      </c>
      <c r="R146" s="22">
        <f t="shared" si="18"/>
        <v>6.2728770065461674</v>
      </c>
      <c r="S146" s="45">
        <f t="shared" si="18"/>
        <v>16.374209653942437</v>
      </c>
      <c r="V146" s="44">
        <f t="shared" si="19"/>
        <v>0.625802577486258</v>
      </c>
      <c r="W146" s="22">
        <f t="shared" si="20"/>
        <v>0.31111111111111112</v>
      </c>
      <c r="X146" s="45">
        <f t="shared" si="21"/>
        <v>0.37135720233139052</v>
      </c>
    </row>
    <row r="147" spans="1:24" x14ac:dyDescent="0.25">
      <c r="A147" s="55">
        <v>43024</v>
      </c>
      <c r="B147" s="44">
        <v>192.97</v>
      </c>
      <c r="C147" s="22">
        <v>55.9</v>
      </c>
      <c r="D147" s="45">
        <v>0.85299999999999998</v>
      </c>
      <c r="E147" s="44">
        <v>166128530</v>
      </c>
      <c r="F147" s="22">
        <v>1810</v>
      </c>
      <c r="G147" s="45">
        <v>25709000</v>
      </c>
      <c r="H147" s="44">
        <f t="shared" si="17"/>
        <v>5.2625347364082646</v>
      </c>
      <c r="I147" s="22">
        <f t="shared" si="17"/>
        <v>4.0235643801610532</v>
      </c>
      <c r="J147" s="45">
        <f t="shared" si="17"/>
        <v>-0.15899573149045795</v>
      </c>
      <c r="K147" s="44">
        <f t="shared" si="22"/>
        <v>-1.7864413680781715E-2</v>
      </c>
      <c r="L147" s="22">
        <f t="shared" si="22"/>
        <v>-1.5845070422535187E-2</v>
      </c>
      <c r="M147" s="45">
        <f t="shared" si="22"/>
        <v>-3.3975084937712376E-2</v>
      </c>
      <c r="N147" s="44">
        <f t="shared" si="23"/>
        <v>-1.8025908550513114E-2</v>
      </c>
      <c r="O147" s="22">
        <f t="shared" si="23"/>
        <v>-1.5971945566052113E-2</v>
      </c>
      <c r="P147" s="45">
        <f t="shared" si="23"/>
        <v>-3.456565311228095E-2</v>
      </c>
      <c r="Q147" s="44">
        <f t="shared" si="18"/>
        <v>18.928272323831369</v>
      </c>
      <c r="R147" s="22">
        <f t="shared" si="18"/>
        <v>7.5010821242598711</v>
      </c>
      <c r="S147" s="45">
        <f t="shared" si="18"/>
        <v>17.062351683114176</v>
      </c>
      <c r="V147" s="44">
        <f t="shared" si="19"/>
        <v>0.60958935747609588</v>
      </c>
      <c r="W147" s="22">
        <f t="shared" si="20"/>
        <v>0.29111111111111115</v>
      </c>
      <c r="X147" s="45">
        <f t="shared" si="21"/>
        <v>0.32139883430474603</v>
      </c>
    </row>
    <row r="148" spans="1:24" x14ac:dyDescent="0.25">
      <c r="A148" s="55">
        <v>43031</v>
      </c>
      <c r="B148" s="44">
        <v>196.05</v>
      </c>
      <c r="C148" s="22">
        <v>57.9</v>
      </c>
      <c r="D148" s="45">
        <v>0.84499999999999997</v>
      </c>
      <c r="E148" s="44">
        <v>159946690</v>
      </c>
      <c r="F148" s="22">
        <v>510</v>
      </c>
      <c r="G148" s="45">
        <v>17685000</v>
      </c>
      <c r="H148" s="44">
        <f t="shared" si="17"/>
        <v>5.2783697287383404</v>
      </c>
      <c r="I148" s="22">
        <f t="shared" si="17"/>
        <v>4.0587173845789497</v>
      </c>
      <c r="J148" s="45">
        <f t="shared" si="17"/>
        <v>-0.16841865162496325</v>
      </c>
      <c r="K148" s="44">
        <f t="shared" si="22"/>
        <v>1.5961030211950108E-2</v>
      </c>
      <c r="L148" s="22">
        <f t="shared" si="22"/>
        <v>3.5778175313059032E-2</v>
      </c>
      <c r="M148" s="45">
        <f t="shared" si="22"/>
        <v>-9.3786635404454945E-3</v>
      </c>
      <c r="N148" s="44">
        <f t="shared" si="23"/>
        <v>1.5834992330076268E-2</v>
      </c>
      <c r="O148" s="22">
        <f t="shared" si="23"/>
        <v>3.5153004417896094E-2</v>
      </c>
      <c r="P148" s="45">
        <f t="shared" si="23"/>
        <v>-9.4229201345052607E-3</v>
      </c>
      <c r="Q148" s="44">
        <f t="shared" si="18"/>
        <v>18.890351130178814</v>
      </c>
      <c r="R148" s="22">
        <f t="shared" si="18"/>
        <v>6.2344107257183712</v>
      </c>
      <c r="S148" s="45">
        <f t="shared" si="18"/>
        <v>16.688227380621719</v>
      </c>
      <c r="V148" s="44">
        <f t="shared" si="19"/>
        <v>0.62381634255623819</v>
      </c>
      <c r="W148" s="22">
        <f t="shared" si="20"/>
        <v>0.33555555555555561</v>
      </c>
      <c r="X148" s="45">
        <f t="shared" si="21"/>
        <v>0.30807660283097416</v>
      </c>
    </row>
    <row r="149" spans="1:24" x14ac:dyDescent="0.25">
      <c r="A149" s="55">
        <v>43038</v>
      </c>
      <c r="B149" s="44">
        <v>193.8</v>
      </c>
      <c r="C149" s="22">
        <v>58.2</v>
      </c>
      <c r="D149" s="45">
        <v>0.83599999999999997</v>
      </c>
      <c r="E149" s="44">
        <v>162235960</v>
      </c>
      <c r="F149" s="22">
        <v>5910</v>
      </c>
      <c r="G149" s="45">
        <v>12213000</v>
      </c>
      <c r="H149" s="44">
        <f t="shared" si="17"/>
        <v>5.2668266994566659</v>
      </c>
      <c r="I149" s="22">
        <f t="shared" si="17"/>
        <v>4.0638853547373923</v>
      </c>
      <c r="J149" s="45">
        <f t="shared" si="17"/>
        <v>-0.17912666589743548</v>
      </c>
      <c r="K149" s="44">
        <f t="shared" si="22"/>
        <v>-1.1476664116296862E-2</v>
      </c>
      <c r="L149" s="22">
        <f t="shared" si="22"/>
        <v>5.1813471502591413E-3</v>
      </c>
      <c r="M149" s="45">
        <f t="shared" si="22"/>
        <v>-1.0650887573964507E-2</v>
      </c>
      <c r="N149" s="44">
        <f t="shared" si="23"/>
        <v>-1.1543029281674812E-2</v>
      </c>
      <c r="O149" s="22">
        <f t="shared" si="23"/>
        <v>5.1679701584425976E-3</v>
      </c>
      <c r="P149" s="45">
        <f t="shared" si="23"/>
        <v>-1.0708014272472212E-2</v>
      </c>
      <c r="Q149" s="44">
        <f t="shared" si="18"/>
        <v>18.904562376676378</v>
      </c>
      <c r="R149" s="22">
        <f t="shared" si="18"/>
        <v>8.6844011104001435</v>
      </c>
      <c r="S149" s="45">
        <f t="shared" si="18"/>
        <v>16.318011516153227</v>
      </c>
      <c r="V149" s="44">
        <f t="shared" si="19"/>
        <v>0.6134232528061343</v>
      </c>
      <c r="W149" s="22">
        <f t="shared" si="20"/>
        <v>0.34222222222222237</v>
      </c>
      <c r="X149" s="45">
        <f t="shared" si="21"/>
        <v>0.29308909242298076</v>
      </c>
    </row>
    <row r="150" spans="1:24" x14ac:dyDescent="0.25">
      <c r="A150" s="55">
        <v>43045</v>
      </c>
      <c r="B150" s="44">
        <v>217.7</v>
      </c>
      <c r="C150" s="22">
        <v>58.5</v>
      </c>
      <c r="D150" s="45">
        <v>0.84399999999999997</v>
      </c>
      <c r="E150" s="44">
        <v>483688180</v>
      </c>
      <c r="F150" s="22">
        <v>2790</v>
      </c>
      <c r="G150" s="45">
        <v>7614000</v>
      </c>
      <c r="H150" s="44">
        <f t="shared" si="17"/>
        <v>5.3831179682405015</v>
      </c>
      <c r="I150" s="22">
        <f t="shared" si="17"/>
        <v>4.0690267542378109</v>
      </c>
      <c r="J150" s="45">
        <f t="shared" si="17"/>
        <v>-0.16960278438617998</v>
      </c>
      <c r="K150" s="44">
        <f t="shared" si="22"/>
        <v>0.12332301341589255</v>
      </c>
      <c r="L150" s="22">
        <f t="shared" si="22"/>
        <v>5.1546391752576833E-3</v>
      </c>
      <c r="M150" s="45">
        <f t="shared" si="22"/>
        <v>9.5693779904306303E-3</v>
      </c>
      <c r="N150" s="44">
        <f t="shared" si="23"/>
        <v>0.11629126878383572</v>
      </c>
      <c r="O150" s="22">
        <f t="shared" si="23"/>
        <v>5.1413995004186523E-3</v>
      </c>
      <c r="P150" s="45">
        <f t="shared" si="23"/>
        <v>9.523881511255541E-3</v>
      </c>
      <c r="Q150" s="44">
        <f t="shared" si="18"/>
        <v>19.996951000860356</v>
      </c>
      <c r="R150" s="22">
        <f t="shared" si="18"/>
        <v>7.9337968748154113</v>
      </c>
      <c r="S150" s="45">
        <f t="shared" si="18"/>
        <v>15.84549921592458</v>
      </c>
      <c r="V150" s="44">
        <f t="shared" si="19"/>
        <v>0.72382096170723809</v>
      </c>
      <c r="W150" s="22">
        <f t="shared" si="20"/>
        <v>0.34888888888888897</v>
      </c>
      <c r="X150" s="45">
        <f t="shared" si="21"/>
        <v>0.30641132389675263</v>
      </c>
    </row>
    <row r="151" spans="1:24" x14ac:dyDescent="0.25">
      <c r="A151" s="55">
        <v>43052</v>
      </c>
      <c r="B151" s="44">
        <v>225.65</v>
      </c>
      <c r="C151" s="22">
        <v>54.4</v>
      </c>
      <c r="D151" s="45">
        <v>0.84099999999999997</v>
      </c>
      <c r="E151" s="44">
        <v>292883780</v>
      </c>
      <c r="F151" s="22">
        <v>1700</v>
      </c>
      <c r="G151" s="45">
        <v>57293000</v>
      </c>
      <c r="H151" s="44">
        <f t="shared" si="17"/>
        <v>5.41898512627301</v>
      </c>
      <c r="I151" s="22">
        <f t="shared" si="17"/>
        <v>3.9963641538618968</v>
      </c>
      <c r="J151" s="45">
        <f t="shared" si="17"/>
        <v>-0.17316361900918903</v>
      </c>
      <c r="K151" s="44">
        <f t="shared" si="22"/>
        <v>3.6518144235186116E-2</v>
      </c>
      <c r="L151" s="22">
        <f t="shared" si="22"/>
        <v>-7.0085470085470114E-2</v>
      </c>
      <c r="M151" s="45">
        <f t="shared" si="22"/>
        <v>-3.5545023696682498E-3</v>
      </c>
      <c r="N151" s="44">
        <f t="shared" si="23"/>
        <v>3.5867158032508471E-2</v>
      </c>
      <c r="O151" s="22">
        <f t="shared" si="23"/>
        <v>-7.2662600375913836E-2</v>
      </c>
      <c r="P151" s="45">
        <f t="shared" si="23"/>
        <v>-3.5608346230090694E-3</v>
      </c>
      <c r="Q151" s="44">
        <f t="shared" si="18"/>
        <v>19.495286433002722</v>
      </c>
      <c r="R151" s="22">
        <f t="shared" si="18"/>
        <v>7.4383835300443071</v>
      </c>
      <c r="S151" s="45">
        <f t="shared" si="18"/>
        <v>17.863689010173466</v>
      </c>
      <c r="V151" s="44">
        <f t="shared" si="19"/>
        <v>0.76054321215760545</v>
      </c>
      <c r="W151" s="22">
        <f t="shared" si="20"/>
        <v>0.25777777777777783</v>
      </c>
      <c r="X151" s="45">
        <f t="shared" si="21"/>
        <v>0.30141548709408822</v>
      </c>
    </row>
    <row r="152" spans="1:24" x14ac:dyDescent="0.25">
      <c r="A152" s="55">
        <v>43059</v>
      </c>
      <c r="B152" s="44">
        <v>228</v>
      </c>
      <c r="C152" s="22">
        <v>53.5</v>
      </c>
      <c r="D152" s="45">
        <v>0.85</v>
      </c>
      <c r="E152" s="44">
        <v>227776590</v>
      </c>
      <c r="F152" s="22">
        <v>3140</v>
      </c>
      <c r="G152" s="45">
        <v>9589000</v>
      </c>
      <c r="H152" s="44">
        <f t="shared" si="17"/>
        <v>5.4293456289544411</v>
      </c>
      <c r="I152" s="22">
        <f t="shared" si="17"/>
        <v>3.9796816539019608</v>
      </c>
      <c r="J152" s="45">
        <f t="shared" si="17"/>
        <v>-0.16251892949777494</v>
      </c>
      <c r="K152" s="44">
        <f t="shared" si="22"/>
        <v>1.0414358519831572E-2</v>
      </c>
      <c r="L152" s="22">
        <f t="shared" si="22"/>
        <v>-1.6544117647058799E-2</v>
      </c>
      <c r="M152" s="45">
        <f t="shared" si="22"/>
        <v>1.0701545778834731E-2</v>
      </c>
      <c r="N152" s="44">
        <f t="shared" si="23"/>
        <v>1.0360502681430503E-2</v>
      </c>
      <c r="O152" s="22">
        <f t="shared" si="23"/>
        <v>-1.668249995993602E-2</v>
      </c>
      <c r="P152" s="45">
        <f t="shared" si="23"/>
        <v>1.0644689511414007E-2</v>
      </c>
      <c r="Q152" s="44">
        <f t="shared" si="18"/>
        <v>19.243875838112768</v>
      </c>
      <c r="R152" s="22">
        <f t="shared" si="18"/>
        <v>8.0519780789022999</v>
      </c>
      <c r="S152" s="45">
        <f t="shared" si="18"/>
        <v>16.076127166135819</v>
      </c>
      <c r="V152" s="44">
        <f t="shared" si="19"/>
        <v>0.77139821700771394</v>
      </c>
      <c r="W152" s="22">
        <f t="shared" si="20"/>
        <v>0.23777777777777784</v>
      </c>
      <c r="X152" s="45">
        <f t="shared" si="21"/>
        <v>0.31640299750208156</v>
      </c>
    </row>
    <row r="153" spans="1:24" x14ac:dyDescent="0.25">
      <c r="A153" s="55">
        <v>43066</v>
      </c>
      <c r="B153" s="44">
        <v>221.5</v>
      </c>
      <c r="C153" s="22">
        <v>53.1</v>
      </c>
      <c r="D153" s="45">
        <v>0.83599999999999997</v>
      </c>
      <c r="E153" s="44">
        <v>185375380</v>
      </c>
      <c r="F153" s="22">
        <v>570</v>
      </c>
      <c r="G153" s="45">
        <v>6807000</v>
      </c>
      <c r="H153" s="44">
        <f t="shared" si="17"/>
        <v>5.4004225894851903</v>
      </c>
      <c r="I153" s="22">
        <f t="shared" si="17"/>
        <v>3.9721769282478934</v>
      </c>
      <c r="J153" s="45">
        <f t="shared" si="17"/>
        <v>-0.17912666589743548</v>
      </c>
      <c r="K153" s="44">
        <f t="shared" si="22"/>
        <v>-2.850877192982456E-2</v>
      </c>
      <c r="L153" s="22">
        <f t="shared" si="22"/>
        <v>-7.476635514018665E-3</v>
      </c>
      <c r="M153" s="45">
        <f t="shared" si="22"/>
        <v>-1.6470588235294133E-2</v>
      </c>
      <c r="N153" s="44">
        <f t="shared" si="23"/>
        <v>-2.8923039469250476E-2</v>
      </c>
      <c r="O153" s="22">
        <f t="shared" si="23"/>
        <v>-7.5047256540676927E-3</v>
      </c>
      <c r="P153" s="45">
        <f t="shared" si="23"/>
        <v>-1.6607736399660525E-2</v>
      </c>
      <c r="Q153" s="44">
        <f t="shared" si="18"/>
        <v>19.037893408319121</v>
      </c>
      <c r="R153" s="22">
        <f t="shared" si="18"/>
        <v>6.3456363608285962</v>
      </c>
      <c r="S153" s="45">
        <f t="shared" si="18"/>
        <v>15.733462052430088</v>
      </c>
      <c r="V153" s="44">
        <f t="shared" si="19"/>
        <v>0.7413737355074137</v>
      </c>
      <c r="W153" s="22">
        <f t="shared" si="20"/>
        <v>0.22888888888888897</v>
      </c>
      <c r="X153" s="45">
        <f t="shared" si="21"/>
        <v>0.29308909242298076</v>
      </c>
    </row>
    <row r="154" spans="1:24" x14ac:dyDescent="0.25">
      <c r="A154" s="55">
        <v>43073</v>
      </c>
      <c r="B154" s="44">
        <v>220.89</v>
      </c>
      <c r="C154" s="22">
        <v>52.7</v>
      </c>
      <c r="D154" s="45">
        <v>0.81599999999999995</v>
      </c>
      <c r="E154" s="44">
        <v>162731230</v>
      </c>
      <c r="F154" s="22">
        <v>2200</v>
      </c>
      <c r="G154" s="45">
        <v>11587000</v>
      </c>
      <c r="H154" s="44">
        <f t="shared" si="17"/>
        <v>5.3976648400487353</v>
      </c>
      <c r="I154" s="22">
        <f t="shared" si="17"/>
        <v>3.9646154555473165</v>
      </c>
      <c r="J154" s="45">
        <f t="shared" si="17"/>
        <v>-0.20334092401803011</v>
      </c>
      <c r="K154" s="44">
        <f t="shared" si="22"/>
        <v>-2.7539503386005129E-3</v>
      </c>
      <c r="L154" s="22">
        <f t="shared" si="22"/>
        <v>-7.5329566854990312E-3</v>
      </c>
      <c r="M154" s="45">
        <f t="shared" si="22"/>
        <v>-2.3923444976076576E-2</v>
      </c>
      <c r="N154" s="44">
        <f t="shared" si="23"/>
        <v>-2.7577494364552E-3</v>
      </c>
      <c r="O154" s="22">
        <f t="shared" si="23"/>
        <v>-7.5614727005764749E-3</v>
      </c>
      <c r="P154" s="45">
        <f t="shared" si="23"/>
        <v>-2.4214258120594627E-2</v>
      </c>
      <c r="Q154" s="44">
        <f t="shared" si="18"/>
        <v>18.90761050214077</v>
      </c>
      <c r="R154" s="22">
        <f t="shared" si="18"/>
        <v>7.696212639346407</v>
      </c>
      <c r="S154" s="45">
        <f t="shared" si="18"/>
        <v>16.265394337979199</v>
      </c>
      <c r="V154" s="44">
        <f t="shared" si="19"/>
        <v>0.7385560533973855</v>
      </c>
      <c r="W154" s="22">
        <f t="shared" si="20"/>
        <v>0.22000000000000014</v>
      </c>
      <c r="X154" s="45">
        <f t="shared" si="21"/>
        <v>0.25978351373855108</v>
      </c>
    </row>
    <row r="155" spans="1:24" x14ac:dyDescent="0.25">
      <c r="A155" s="55">
        <v>43080</v>
      </c>
      <c r="B155" s="44">
        <v>226.53</v>
      </c>
      <c r="C155" s="22">
        <v>54.7</v>
      </c>
      <c r="D155" s="45">
        <v>0.84799999999999998</v>
      </c>
      <c r="E155" s="44">
        <v>234017560</v>
      </c>
      <c r="F155" s="22">
        <v>1150</v>
      </c>
      <c r="G155" s="45">
        <v>34545000</v>
      </c>
      <c r="H155" s="44">
        <f t="shared" si="17"/>
        <v>5.4228773864834441</v>
      </c>
      <c r="I155" s="22">
        <f t="shared" si="17"/>
        <v>4.0018637094279352</v>
      </c>
      <c r="J155" s="45">
        <f t="shared" si="17"/>
        <v>-0.16487464319023401</v>
      </c>
      <c r="K155" s="44">
        <f t="shared" si="22"/>
        <v>2.5533070759201481E-2</v>
      </c>
      <c r="L155" s="22">
        <f t="shared" si="22"/>
        <v>3.7950664136622389E-2</v>
      </c>
      <c r="M155" s="45">
        <f t="shared" si="22"/>
        <v>3.9215686274509838E-2</v>
      </c>
      <c r="N155" s="44">
        <f t="shared" si="23"/>
        <v>2.5212546434708723E-2</v>
      </c>
      <c r="O155" s="22">
        <f t="shared" si="23"/>
        <v>3.7248253880618781E-2</v>
      </c>
      <c r="P155" s="45">
        <f t="shared" si="23"/>
        <v>3.8466280827796143E-2</v>
      </c>
      <c r="Q155" s="44">
        <f t="shared" si="18"/>
        <v>19.270906713241452</v>
      </c>
      <c r="R155" s="22">
        <f t="shared" si="18"/>
        <v>7.0475172213572961</v>
      </c>
      <c r="S155" s="45">
        <f t="shared" si="18"/>
        <v>17.357773379905034</v>
      </c>
      <c r="V155" s="44">
        <f t="shared" si="19"/>
        <v>0.764608065037646</v>
      </c>
      <c r="W155" s="22">
        <f t="shared" si="20"/>
        <v>0.26444444444444459</v>
      </c>
      <c r="X155" s="45">
        <f t="shared" si="21"/>
        <v>0.31307243963363857</v>
      </c>
    </row>
    <row r="156" spans="1:24" x14ac:dyDescent="0.25">
      <c r="A156" s="55">
        <v>43087</v>
      </c>
      <c r="B156" s="44">
        <v>221.44</v>
      </c>
      <c r="C156" s="22">
        <v>56.1</v>
      </c>
      <c r="D156" s="45">
        <v>0.875</v>
      </c>
      <c r="E156" s="44">
        <v>149985050</v>
      </c>
      <c r="F156" s="22">
        <v>2190</v>
      </c>
      <c r="G156" s="45">
        <v>47233000</v>
      </c>
      <c r="H156" s="44">
        <f t="shared" si="17"/>
        <v>5.4001516724293044</v>
      </c>
      <c r="I156" s="22">
        <f t="shared" si="17"/>
        <v>4.0271358125286509</v>
      </c>
      <c r="J156" s="45">
        <f t="shared" si="17"/>
        <v>-0.13353139262452263</v>
      </c>
      <c r="K156" s="44">
        <f t="shared" si="22"/>
        <v>-2.2469430097558838E-2</v>
      </c>
      <c r="L156" s="22">
        <f t="shared" si="22"/>
        <v>2.5594149908592295E-2</v>
      </c>
      <c r="M156" s="45">
        <f t="shared" si="22"/>
        <v>3.1839622641509462E-2</v>
      </c>
      <c r="N156" s="44">
        <f t="shared" si="23"/>
        <v>-2.272571405413918E-2</v>
      </c>
      <c r="O156" s="22">
        <f t="shared" si="23"/>
        <v>2.527210310071511E-2</v>
      </c>
      <c r="P156" s="45">
        <f t="shared" si="23"/>
        <v>3.1343250565711335E-2</v>
      </c>
      <c r="Q156" s="44">
        <f t="shared" si="18"/>
        <v>18.826046180426811</v>
      </c>
      <c r="R156" s="22">
        <f t="shared" si="18"/>
        <v>7.6916568228105469</v>
      </c>
      <c r="S156" s="45">
        <f t="shared" si="18"/>
        <v>17.670603358804875</v>
      </c>
      <c r="V156" s="44">
        <f t="shared" si="19"/>
        <v>0.74109658644741094</v>
      </c>
      <c r="W156" s="22">
        <f t="shared" si="20"/>
        <v>0.29555555555555563</v>
      </c>
      <c r="X156" s="45">
        <f t="shared" si="21"/>
        <v>0.35803497085761865</v>
      </c>
    </row>
    <row r="157" spans="1:24" x14ac:dyDescent="0.25">
      <c r="A157" s="55">
        <v>43094</v>
      </c>
      <c r="B157" s="44">
        <v>225.2</v>
      </c>
      <c r="C157" s="22">
        <v>54.6</v>
      </c>
      <c r="D157" s="45">
        <v>0.89900000000000002</v>
      </c>
      <c r="E157" s="44">
        <v>96586820</v>
      </c>
      <c r="F157" s="22">
        <v>1060</v>
      </c>
      <c r="G157" s="45">
        <v>102703000</v>
      </c>
      <c r="H157" s="44">
        <f t="shared" si="17"/>
        <v>5.4169888962655355</v>
      </c>
      <c r="I157" s="22">
        <f t="shared" si="17"/>
        <v>4.0000338827508592</v>
      </c>
      <c r="J157" s="45">
        <f t="shared" si="17"/>
        <v>-0.10647224451051676</v>
      </c>
      <c r="K157" s="44">
        <f t="shared" si="22"/>
        <v>1.6979768786127128E-2</v>
      </c>
      <c r="L157" s="22">
        <f t="shared" si="22"/>
        <v>-2.6737967914438502E-2</v>
      </c>
      <c r="M157" s="45">
        <f t="shared" si="22"/>
        <v>2.7428571428571451E-2</v>
      </c>
      <c r="N157" s="44">
        <f t="shared" si="23"/>
        <v>1.6837223836230465E-2</v>
      </c>
      <c r="O157" s="22">
        <f t="shared" si="23"/>
        <v>-2.7101929777791269E-2</v>
      </c>
      <c r="P157" s="45">
        <f t="shared" si="23"/>
        <v>2.7059148114005775E-2</v>
      </c>
      <c r="Q157" s="44">
        <f t="shared" si="18"/>
        <v>18.385952850950716</v>
      </c>
      <c r="R157" s="22">
        <f t="shared" si="18"/>
        <v>6.9660241871061128</v>
      </c>
      <c r="S157" s="45">
        <f t="shared" si="18"/>
        <v>18.44735188576718</v>
      </c>
      <c r="V157" s="44">
        <f t="shared" si="19"/>
        <v>0.75846459420758461</v>
      </c>
      <c r="W157" s="22">
        <f t="shared" si="20"/>
        <v>0.2622222222222223</v>
      </c>
      <c r="X157" s="45">
        <f t="shared" si="21"/>
        <v>0.39800166527893427</v>
      </c>
    </row>
    <row r="158" spans="1:24" x14ac:dyDescent="0.25">
      <c r="A158" s="55">
        <v>43101</v>
      </c>
      <c r="B158" s="44">
        <v>238.6</v>
      </c>
      <c r="C158" s="22">
        <v>54.5</v>
      </c>
      <c r="D158" s="45">
        <v>0.89600000000000002</v>
      </c>
      <c r="E158" s="44">
        <v>119727330</v>
      </c>
      <c r="F158" s="22">
        <v>40</v>
      </c>
      <c r="G158" s="45">
        <v>5089000</v>
      </c>
      <c r="H158" s="44">
        <f t="shared" si="17"/>
        <v>5.4747885096638154</v>
      </c>
      <c r="I158" s="22">
        <f t="shared" si="17"/>
        <v>3.9982007016691985</v>
      </c>
      <c r="J158" s="45">
        <f t="shared" si="17"/>
        <v>-0.10981486600720657</v>
      </c>
      <c r="K158" s="44">
        <f t="shared" si="22"/>
        <v>5.9502664298401446E-2</v>
      </c>
      <c r="L158" s="22">
        <f t="shared" si="22"/>
        <v>-1.8315018315018575E-3</v>
      </c>
      <c r="M158" s="45">
        <f t="shared" si="22"/>
        <v>-3.3370411568409372E-3</v>
      </c>
      <c r="N158" s="44">
        <f t="shared" si="23"/>
        <v>5.7799613398280346E-2</v>
      </c>
      <c r="O158" s="22">
        <f t="shared" si="23"/>
        <v>-1.8331810816609605E-3</v>
      </c>
      <c r="P158" s="45">
        <f t="shared" si="23"/>
        <v>-3.3426214966898373E-3</v>
      </c>
      <c r="Q158" s="44">
        <f t="shared" si="18"/>
        <v>18.600727465268978</v>
      </c>
      <c r="R158" s="22">
        <f t="shared" si="18"/>
        <v>3.6888794541139363</v>
      </c>
      <c r="S158" s="45">
        <f t="shared" si="18"/>
        <v>15.44259190557097</v>
      </c>
      <c r="V158" s="44">
        <f t="shared" si="19"/>
        <v>0.82036121760820357</v>
      </c>
      <c r="W158" s="22">
        <f t="shared" si="20"/>
        <v>0.26000000000000006</v>
      </c>
      <c r="X158" s="45">
        <f t="shared" si="21"/>
        <v>0.3930058284762698</v>
      </c>
    </row>
    <row r="159" spans="1:24" x14ac:dyDescent="0.25">
      <c r="A159" s="55">
        <v>43108</v>
      </c>
      <c r="B159" s="44">
        <v>237.75</v>
      </c>
      <c r="C159" s="22">
        <v>57</v>
      </c>
      <c r="D159" s="45">
        <v>0.88100000000000001</v>
      </c>
      <c r="E159" s="44">
        <v>166507540</v>
      </c>
      <c r="F159" s="22">
        <v>1530</v>
      </c>
      <c r="G159" s="45">
        <v>18977000</v>
      </c>
      <c r="H159" s="44">
        <f t="shared" si="17"/>
        <v>5.4712197014254995</v>
      </c>
      <c r="I159" s="22">
        <f t="shared" si="17"/>
        <v>4.0430512678345503</v>
      </c>
      <c r="J159" s="45">
        <f t="shared" si="17"/>
        <v>-0.12669765304595754</v>
      </c>
      <c r="K159" s="44">
        <f t="shared" si="22"/>
        <v>-3.5624476110645196E-3</v>
      </c>
      <c r="L159" s="22">
        <f t="shared" si="22"/>
        <v>4.5871559633027525E-2</v>
      </c>
      <c r="M159" s="45">
        <f t="shared" si="22"/>
        <v>-1.6741071428571442E-2</v>
      </c>
      <c r="N159" s="44">
        <f t="shared" si="23"/>
        <v>-3.5688082383160094E-3</v>
      </c>
      <c r="O159" s="22">
        <f t="shared" si="23"/>
        <v>4.4850566165351713E-2</v>
      </c>
      <c r="P159" s="45">
        <f t="shared" si="23"/>
        <v>-1.6882787038750929E-2</v>
      </c>
      <c r="Q159" s="44">
        <f t="shared" si="18"/>
        <v>18.93055115164471</v>
      </c>
      <c r="R159" s="22">
        <f t="shared" si="18"/>
        <v>7.3330230143864812</v>
      </c>
      <c r="S159" s="45">
        <f t="shared" si="18"/>
        <v>16.758738277536114</v>
      </c>
      <c r="V159" s="44">
        <f t="shared" si="19"/>
        <v>0.81643493925816435</v>
      </c>
      <c r="W159" s="22">
        <f t="shared" si="20"/>
        <v>0.31555555555555564</v>
      </c>
      <c r="X159" s="45">
        <f t="shared" si="21"/>
        <v>0.36802664446294753</v>
      </c>
    </row>
    <row r="160" spans="1:24" x14ac:dyDescent="0.25">
      <c r="A160" s="55">
        <v>43115</v>
      </c>
      <c r="B160" s="44">
        <v>242.45</v>
      </c>
      <c r="C160" s="22">
        <v>59.5</v>
      </c>
      <c r="D160" s="45">
        <v>0.85899999999999999</v>
      </c>
      <c r="E160" s="44">
        <v>184832810</v>
      </c>
      <c r="F160" s="22">
        <v>6140</v>
      </c>
      <c r="G160" s="45">
        <v>20546000</v>
      </c>
      <c r="H160" s="44">
        <f t="shared" si="17"/>
        <v>5.4907955035513609</v>
      </c>
      <c r="I160" s="22">
        <f t="shared" si="17"/>
        <v>4.0859763125515842</v>
      </c>
      <c r="J160" s="45">
        <f t="shared" si="17"/>
        <v>-0.15198635699788171</v>
      </c>
      <c r="K160" s="44">
        <f t="shared" si="22"/>
        <v>1.9768664563617196E-2</v>
      </c>
      <c r="L160" s="22">
        <f t="shared" si="22"/>
        <v>4.3859649122807015E-2</v>
      </c>
      <c r="M160" s="45">
        <f t="shared" si="22"/>
        <v>-2.4971623155505131E-2</v>
      </c>
      <c r="N160" s="44">
        <f t="shared" si="23"/>
        <v>1.9575802125861606E-2</v>
      </c>
      <c r="O160" s="22">
        <f t="shared" si="23"/>
        <v>4.2925044717033844E-2</v>
      </c>
      <c r="P160" s="45">
        <f t="shared" si="23"/>
        <v>-2.5288703951924195E-2</v>
      </c>
      <c r="Q160" s="44">
        <f t="shared" si="18"/>
        <v>19.034962244702957</v>
      </c>
      <c r="R160" s="22">
        <f t="shared" si="18"/>
        <v>8.722580021141189</v>
      </c>
      <c r="S160" s="45">
        <f t="shared" si="18"/>
        <v>16.838176832758347</v>
      </c>
      <c r="V160" s="44">
        <f t="shared" si="19"/>
        <v>0.83814494895838132</v>
      </c>
      <c r="W160" s="22">
        <f t="shared" si="20"/>
        <v>0.37111111111111117</v>
      </c>
      <c r="X160" s="45">
        <f t="shared" si="21"/>
        <v>0.33139050791007491</v>
      </c>
    </row>
    <row r="161" spans="1:24" x14ac:dyDescent="0.25">
      <c r="A161" s="55">
        <v>43122</v>
      </c>
      <c r="B161" s="44">
        <v>247</v>
      </c>
      <c r="C161" s="22">
        <v>60</v>
      </c>
      <c r="D161" s="45">
        <v>0.85799999999999998</v>
      </c>
      <c r="E161" s="44">
        <v>190484480</v>
      </c>
      <c r="F161" s="22">
        <v>5370</v>
      </c>
      <c r="G161" s="45">
        <v>13265000</v>
      </c>
      <c r="H161" s="44">
        <f t="shared" si="17"/>
        <v>5.5093883366279774</v>
      </c>
      <c r="I161" s="22">
        <f t="shared" si="17"/>
        <v>4.0943445622221004</v>
      </c>
      <c r="J161" s="45">
        <f t="shared" si="17"/>
        <v>-0.15315117949417478</v>
      </c>
      <c r="K161" s="44">
        <f t="shared" si="22"/>
        <v>1.8766756032171629E-2</v>
      </c>
      <c r="L161" s="22">
        <f t="shared" si="22"/>
        <v>8.4033613445378148E-3</v>
      </c>
      <c r="M161" s="45">
        <f t="shared" si="22"/>
        <v>-1.1641443538998846E-3</v>
      </c>
      <c r="N161" s="44">
        <f t="shared" si="23"/>
        <v>1.8592833076615925E-2</v>
      </c>
      <c r="O161" s="22">
        <f t="shared" si="23"/>
        <v>8.3682496705165792E-3</v>
      </c>
      <c r="P161" s="45">
        <f t="shared" si="23"/>
        <v>-1.1648224962930943E-3</v>
      </c>
      <c r="Q161" s="44">
        <f t="shared" si="18"/>
        <v>19.065081279395912</v>
      </c>
      <c r="R161" s="22">
        <f t="shared" si="18"/>
        <v>8.5885831875029108</v>
      </c>
      <c r="S161" s="45">
        <f t="shared" si="18"/>
        <v>16.400639545553979</v>
      </c>
      <c r="V161" s="44">
        <f t="shared" si="19"/>
        <v>0.85916208600859156</v>
      </c>
      <c r="W161" s="22">
        <f t="shared" si="20"/>
        <v>0.3822222222222223</v>
      </c>
      <c r="X161" s="45">
        <f t="shared" si="21"/>
        <v>0.32972522897585343</v>
      </c>
    </row>
    <row r="162" spans="1:24" x14ac:dyDescent="0.25">
      <c r="A162" s="55">
        <v>43129</v>
      </c>
      <c r="B162" s="44">
        <v>257.32</v>
      </c>
      <c r="C162" s="22">
        <v>57</v>
      </c>
      <c r="D162" s="45">
        <v>0.84</v>
      </c>
      <c r="E162" s="44">
        <v>316214960</v>
      </c>
      <c r="F162" s="22">
        <v>2240</v>
      </c>
      <c r="G162" s="45">
        <v>13661000</v>
      </c>
      <c r="H162" s="44">
        <f t="shared" si="17"/>
        <v>5.5503204465427993</v>
      </c>
      <c r="I162" s="22">
        <f t="shared" si="17"/>
        <v>4.0430512678345503</v>
      </c>
      <c r="J162" s="45">
        <f t="shared" si="17"/>
        <v>-0.1743533871447778</v>
      </c>
      <c r="K162" s="44">
        <f t="shared" si="22"/>
        <v>4.1781376518218595E-2</v>
      </c>
      <c r="L162" s="22">
        <f t="shared" si="22"/>
        <v>-0.05</v>
      </c>
      <c r="M162" s="45">
        <f t="shared" si="22"/>
        <v>-2.0979020979020997E-2</v>
      </c>
      <c r="N162" s="44">
        <f t="shared" si="23"/>
        <v>4.0932109914822455E-2</v>
      </c>
      <c r="O162" s="22">
        <f t="shared" si="23"/>
        <v>-5.1293294387550578E-2</v>
      </c>
      <c r="P162" s="45">
        <f t="shared" si="23"/>
        <v>-2.1202207650603051E-2</v>
      </c>
      <c r="Q162" s="44">
        <f t="shared" si="18"/>
        <v>19.571932793448433</v>
      </c>
      <c r="R162" s="22">
        <f t="shared" si="18"/>
        <v>7.7142311448490855</v>
      </c>
      <c r="S162" s="45">
        <f t="shared" si="18"/>
        <v>16.430055615869623</v>
      </c>
      <c r="V162" s="44">
        <f t="shared" si="19"/>
        <v>0.90683172432906822</v>
      </c>
      <c r="W162" s="22">
        <f t="shared" si="20"/>
        <v>0.31555555555555564</v>
      </c>
      <c r="X162" s="45">
        <f t="shared" si="21"/>
        <v>0.29975020815986669</v>
      </c>
    </row>
    <row r="163" spans="1:24" x14ac:dyDescent="0.25">
      <c r="A163" s="55">
        <v>43136</v>
      </c>
      <c r="B163" s="44">
        <v>250.11</v>
      </c>
      <c r="C163" s="22">
        <v>56.6</v>
      </c>
      <c r="D163" s="45">
        <v>0.81799999999999995</v>
      </c>
      <c r="E163" s="44">
        <v>304733120</v>
      </c>
      <c r="F163" s="22">
        <v>940</v>
      </c>
      <c r="G163" s="45">
        <v>18747000</v>
      </c>
      <c r="H163" s="44">
        <f t="shared" si="17"/>
        <v>5.5219008210906315</v>
      </c>
      <c r="I163" s="22">
        <f t="shared" si="17"/>
        <v>4.0360089852091372</v>
      </c>
      <c r="J163" s="45">
        <f t="shared" si="17"/>
        <v>-0.20089294237939007</v>
      </c>
      <c r="K163" s="44">
        <f t="shared" si="22"/>
        <v>-2.8019586507072827E-2</v>
      </c>
      <c r="L163" s="22">
        <f t="shared" si="22"/>
        <v>-7.0175438596490978E-3</v>
      </c>
      <c r="M163" s="45">
        <f t="shared" si="22"/>
        <v>-2.6190476190476215E-2</v>
      </c>
      <c r="N163" s="44">
        <f t="shared" si="23"/>
        <v>-2.8419625452167779E-2</v>
      </c>
      <c r="O163" s="22">
        <f t="shared" si="23"/>
        <v>-7.0422826254129232E-3</v>
      </c>
      <c r="P163" s="45">
        <f t="shared" si="23"/>
        <v>-2.6539555234612263E-2</v>
      </c>
      <c r="Q163" s="44">
        <f t="shared" si="18"/>
        <v>19.534946935127934</v>
      </c>
      <c r="R163" s="22">
        <f t="shared" si="18"/>
        <v>6.8458798752640497</v>
      </c>
      <c r="S163" s="45">
        <f t="shared" si="18"/>
        <v>16.74654429757933</v>
      </c>
      <c r="V163" s="44">
        <f t="shared" si="19"/>
        <v>0.8735276456187353</v>
      </c>
      <c r="W163" s="22">
        <f t="shared" si="20"/>
        <v>0.30666666666666675</v>
      </c>
      <c r="X163" s="45">
        <f t="shared" si="21"/>
        <v>0.26311407160699407</v>
      </c>
    </row>
    <row r="164" spans="1:24" x14ac:dyDescent="0.25">
      <c r="A164" s="55">
        <v>43143</v>
      </c>
      <c r="B164" s="44">
        <v>266.99</v>
      </c>
      <c r="C164" s="22">
        <v>56.2</v>
      </c>
      <c r="D164" s="45">
        <v>0.81</v>
      </c>
      <c r="E164" s="44">
        <v>258832410</v>
      </c>
      <c r="F164" s="22">
        <v>4320</v>
      </c>
      <c r="G164" s="45">
        <v>15837000</v>
      </c>
      <c r="H164" s="44">
        <f t="shared" si="17"/>
        <v>5.5872112045153406</v>
      </c>
      <c r="I164" s="22">
        <f t="shared" si="17"/>
        <v>4.0289167568996458</v>
      </c>
      <c r="J164" s="45">
        <f t="shared" si="17"/>
        <v>-0.21072103131565253</v>
      </c>
      <c r="K164" s="44">
        <f t="shared" si="22"/>
        <v>6.7490304266122889E-2</v>
      </c>
      <c r="L164" s="22">
        <f t="shared" si="22"/>
        <v>-7.0671378091872539E-3</v>
      </c>
      <c r="M164" s="45">
        <f t="shared" si="22"/>
        <v>-9.7799511002443721E-3</v>
      </c>
      <c r="N164" s="44">
        <f t="shared" si="23"/>
        <v>6.5310383424709101E-2</v>
      </c>
      <c r="O164" s="22">
        <f t="shared" si="23"/>
        <v>-7.0922283094917984E-3</v>
      </c>
      <c r="P164" s="45">
        <f t="shared" si="23"/>
        <v>-9.8280889362624274E-3</v>
      </c>
      <c r="Q164" s="44">
        <f t="shared" si="18"/>
        <v>19.371691344589426</v>
      </c>
      <c r="R164" s="22">
        <f t="shared" si="18"/>
        <v>8.3710106812381557</v>
      </c>
      <c r="S164" s="45">
        <f t="shared" si="18"/>
        <v>16.577859532473862</v>
      </c>
      <c r="V164" s="44">
        <f t="shared" si="19"/>
        <v>0.95149891449951496</v>
      </c>
      <c r="W164" s="22">
        <f t="shared" si="20"/>
        <v>0.29777777777777792</v>
      </c>
      <c r="X164" s="45">
        <f t="shared" si="21"/>
        <v>0.24979184013322239</v>
      </c>
    </row>
    <row r="165" spans="1:24" x14ac:dyDescent="0.25">
      <c r="A165" s="55">
        <v>43150</v>
      </c>
      <c r="B165" s="44">
        <v>277.49</v>
      </c>
      <c r="C165" s="22">
        <v>57.7</v>
      </c>
      <c r="D165" s="45">
        <v>0.80800000000000005</v>
      </c>
      <c r="E165" s="44">
        <v>170047290</v>
      </c>
      <c r="F165" s="22">
        <v>2450</v>
      </c>
      <c r="G165" s="45">
        <v>17007000</v>
      </c>
      <c r="H165" s="44">
        <f t="shared" si="17"/>
        <v>5.6257848965011394</v>
      </c>
      <c r="I165" s="22">
        <f t="shared" si="17"/>
        <v>4.0552571735140539</v>
      </c>
      <c r="J165" s="45">
        <f t="shared" si="17"/>
        <v>-0.21319322046104161</v>
      </c>
      <c r="K165" s="44">
        <f t="shared" si="22"/>
        <v>3.9327315629798867E-2</v>
      </c>
      <c r="L165" s="22">
        <f t="shared" si="22"/>
        <v>2.669039145907473E-2</v>
      </c>
      <c r="M165" s="45">
        <f t="shared" si="22"/>
        <v>-2.4691358024691379E-3</v>
      </c>
      <c r="N165" s="44">
        <f t="shared" si="23"/>
        <v>3.8573691985798665E-2</v>
      </c>
      <c r="O165" s="22">
        <f t="shared" si="23"/>
        <v>2.6340416614408564E-2</v>
      </c>
      <c r="P165" s="45">
        <f t="shared" si="23"/>
        <v>-2.4721891453890368E-3</v>
      </c>
      <c r="Q165" s="44">
        <f t="shared" si="18"/>
        <v>18.951587132801222</v>
      </c>
      <c r="R165" s="22">
        <f t="shared" si="18"/>
        <v>7.8038433035387724</v>
      </c>
      <c r="S165" s="45">
        <f t="shared" si="18"/>
        <v>16.649135581974551</v>
      </c>
      <c r="V165" s="44">
        <f t="shared" si="19"/>
        <v>1</v>
      </c>
      <c r="W165" s="22">
        <f t="shared" si="20"/>
        <v>0.33111111111111124</v>
      </c>
      <c r="X165" s="45">
        <f t="shared" si="21"/>
        <v>0.24646128226477942</v>
      </c>
    </row>
    <row r="166" spans="1:24" x14ac:dyDescent="0.25">
      <c r="A166" s="55">
        <v>43157</v>
      </c>
      <c r="B166" s="44">
        <v>273</v>
      </c>
      <c r="C166" s="22">
        <v>57.6</v>
      </c>
      <c r="D166" s="45">
        <v>0.80400000000000005</v>
      </c>
      <c r="E166" s="44">
        <v>245760910</v>
      </c>
      <c r="F166" s="22">
        <v>1750</v>
      </c>
      <c r="G166" s="45">
        <v>14178000</v>
      </c>
      <c r="H166" s="44">
        <f t="shared" si="17"/>
        <v>5.6094717951849598</v>
      </c>
      <c r="I166" s="22">
        <f t="shared" si="17"/>
        <v>4.0535225677018456</v>
      </c>
      <c r="J166" s="45">
        <f t="shared" si="17"/>
        <v>-0.21815600980317063</v>
      </c>
      <c r="K166" s="44">
        <f t="shared" si="22"/>
        <v>-1.6180763270748529E-2</v>
      </c>
      <c r="L166" s="22">
        <f t="shared" si="22"/>
        <v>-1.7331022530329536E-3</v>
      </c>
      <c r="M166" s="45">
        <f t="shared" si="22"/>
        <v>-4.9504950495049549E-3</v>
      </c>
      <c r="N166" s="44">
        <f t="shared" si="23"/>
        <v>-1.6313101316179971E-2</v>
      </c>
      <c r="O166" s="22">
        <f t="shared" si="23"/>
        <v>-1.7346058122083075E-3</v>
      </c>
      <c r="P166" s="45">
        <f t="shared" si="23"/>
        <v>-4.9627893421290139E-3</v>
      </c>
      <c r="Q166" s="44">
        <f t="shared" si="18"/>
        <v>19.319869710716205</v>
      </c>
      <c r="R166" s="22">
        <f t="shared" si="18"/>
        <v>7.4673710669175595</v>
      </c>
      <c r="S166" s="45">
        <f t="shared" si="18"/>
        <v>16.4672020253971</v>
      </c>
      <c r="V166" s="44">
        <f t="shared" si="19"/>
        <v>0.97926001200979251</v>
      </c>
      <c r="W166" s="22">
        <f t="shared" si="20"/>
        <v>0.32888888888888901</v>
      </c>
      <c r="X166" s="45">
        <f t="shared" si="21"/>
        <v>0.23980016652789349</v>
      </c>
    </row>
    <row r="167" spans="1:24" x14ac:dyDescent="0.25">
      <c r="A167" s="55">
        <v>43164</v>
      </c>
      <c r="B167" s="44">
        <v>274.60000000000002</v>
      </c>
      <c r="C167" s="22">
        <v>57.9</v>
      </c>
      <c r="D167" s="45">
        <v>0.8</v>
      </c>
      <c r="E167" s="44">
        <v>151065240</v>
      </c>
      <c r="F167" s="22">
        <v>1550</v>
      </c>
      <c r="G167" s="45">
        <v>33272000</v>
      </c>
      <c r="H167" s="44">
        <f t="shared" si="17"/>
        <v>5.6153154933338705</v>
      </c>
      <c r="I167" s="22">
        <f t="shared" si="17"/>
        <v>4.0587173845789497</v>
      </c>
      <c r="J167" s="45">
        <f t="shared" si="17"/>
        <v>-0.22314355131420971</v>
      </c>
      <c r="K167" s="44">
        <f t="shared" si="22"/>
        <v>5.8608058608059441E-3</v>
      </c>
      <c r="L167" s="22">
        <f t="shared" si="22"/>
        <v>5.2083333333332836E-3</v>
      </c>
      <c r="M167" s="45">
        <f t="shared" si="22"/>
        <v>-4.975124378109457E-3</v>
      </c>
      <c r="N167" s="44">
        <f t="shared" si="23"/>
        <v>5.8436981489109214E-3</v>
      </c>
      <c r="O167" s="22">
        <f t="shared" si="23"/>
        <v>5.19481687710393E-3</v>
      </c>
      <c r="P167" s="45">
        <f t="shared" si="23"/>
        <v>-4.9875415110390512E-3</v>
      </c>
      <c r="Q167" s="44">
        <f t="shared" si="18"/>
        <v>18.833222354451316</v>
      </c>
      <c r="R167" s="22">
        <f t="shared" si="18"/>
        <v>7.3460102099132927</v>
      </c>
      <c r="S167" s="45">
        <f t="shared" si="18"/>
        <v>17.320226760404886</v>
      </c>
      <c r="V167" s="44">
        <f t="shared" si="19"/>
        <v>0.98665065360986659</v>
      </c>
      <c r="W167" s="22">
        <f t="shared" si="20"/>
        <v>0.33555555555555561</v>
      </c>
      <c r="X167" s="45">
        <f t="shared" si="21"/>
        <v>0.23313905079100755</v>
      </c>
    </row>
    <row r="168" spans="1:24" x14ac:dyDescent="0.25">
      <c r="A168" s="55">
        <v>43171</v>
      </c>
      <c r="B168" s="44">
        <v>256.14999999999998</v>
      </c>
      <c r="C168" s="22">
        <v>57</v>
      </c>
      <c r="D168" s="45">
        <v>0.80300000000000005</v>
      </c>
      <c r="E168" s="44">
        <v>290059220</v>
      </c>
      <c r="F168" s="22">
        <v>2930</v>
      </c>
      <c r="G168" s="45">
        <v>10290000</v>
      </c>
      <c r="H168" s="44">
        <f t="shared" si="17"/>
        <v>5.5457632103852115</v>
      </c>
      <c r="I168" s="22">
        <f t="shared" si="17"/>
        <v>4.0430512678345503</v>
      </c>
      <c r="J168" s="45">
        <f t="shared" si="17"/>
        <v>-0.21940056503537533</v>
      </c>
      <c r="K168" s="44">
        <f t="shared" si="22"/>
        <v>-6.7188638018936792E-2</v>
      </c>
      <c r="L168" s="22">
        <f t="shared" si="22"/>
        <v>-1.5544041450777177E-2</v>
      </c>
      <c r="M168" s="45">
        <f t="shared" si="22"/>
        <v>3.7500000000000033E-3</v>
      </c>
      <c r="N168" s="44">
        <f t="shared" si="23"/>
        <v>-6.9552282948659575E-2</v>
      </c>
      <c r="O168" s="22">
        <f t="shared" si="23"/>
        <v>-1.5666116744399352E-2</v>
      </c>
      <c r="P168" s="45">
        <f t="shared" si="23"/>
        <v>3.742986278834297E-3</v>
      </c>
      <c r="Q168" s="44">
        <f t="shared" si="18"/>
        <v>19.485595666993955</v>
      </c>
      <c r="R168" s="22">
        <f t="shared" si="18"/>
        <v>7.9827577020111127</v>
      </c>
      <c r="S168" s="45">
        <f t="shared" si="18"/>
        <v>16.146683107810233</v>
      </c>
      <c r="V168" s="44">
        <f t="shared" si="19"/>
        <v>0.90142731765901418</v>
      </c>
      <c r="W168" s="22">
        <f t="shared" si="20"/>
        <v>0.31555555555555564</v>
      </c>
      <c r="X168" s="45">
        <f t="shared" si="21"/>
        <v>0.23813488759367199</v>
      </c>
    </row>
    <row r="169" spans="1:24" x14ac:dyDescent="0.25">
      <c r="A169" s="55">
        <v>43178</v>
      </c>
      <c r="B169" s="44">
        <v>262</v>
      </c>
      <c r="C169" s="22">
        <v>57.9</v>
      </c>
      <c r="D169" s="45">
        <v>0.78</v>
      </c>
      <c r="E169" s="44">
        <v>277214050</v>
      </c>
      <c r="F169" s="22">
        <v>3130</v>
      </c>
      <c r="G169" s="45">
        <v>11064000</v>
      </c>
      <c r="H169" s="44">
        <f t="shared" si="17"/>
        <v>5.5683445037610966</v>
      </c>
      <c r="I169" s="22">
        <f t="shared" si="17"/>
        <v>4.0587173845789497</v>
      </c>
      <c r="J169" s="45">
        <f t="shared" si="17"/>
        <v>-0.24846135929849961</v>
      </c>
      <c r="K169" s="44">
        <f t="shared" si="22"/>
        <v>2.2838180753464856E-2</v>
      </c>
      <c r="L169" s="22">
        <f t="shared" si="22"/>
        <v>1.5789473684210503E-2</v>
      </c>
      <c r="M169" s="45">
        <f t="shared" si="22"/>
        <v>-2.8642590286425927E-2</v>
      </c>
      <c r="N169" s="44">
        <f t="shared" si="23"/>
        <v>2.2581293375885568E-2</v>
      </c>
      <c r="O169" s="22">
        <f t="shared" si="23"/>
        <v>1.5666116744399456E-2</v>
      </c>
      <c r="P169" s="45">
        <f t="shared" si="23"/>
        <v>-2.9060794263124256E-2</v>
      </c>
      <c r="Q169" s="44">
        <f t="shared" si="18"/>
        <v>19.440300509421245</v>
      </c>
      <c r="R169" s="22">
        <f t="shared" si="18"/>
        <v>8.0487882835341988</v>
      </c>
      <c r="S169" s="45">
        <f t="shared" si="18"/>
        <v>16.219207152326732</v>
      </c>
      <c r="V169" s="44">
        <f t="shared" si="19"/>
        <v>0.9284493510092845</v>
      </c>
      <c r="W169" s="22">
        <f t="shared" si="20"/>
        <v>0.33555555555555561</v>
      </c>
      <c r="X169" s="45">
        <f t="shared" si="21"/>
        <v>0.19983347210657787</v>
      </c>
    </row>
    <row r="170" spans="1:24" x14ac:dyDescent="0.25">
      <c r="A170" s="55">
        <v>43185</v>
      </c>
      <c r="B170" s="44">
        <v>253.57</v>
      </c>
      <c r="C170" s="22">
        <v>58</v>
      </c>
      <c r="D170" s="45">
        <v>0.77</v>
      </c>
      <c r="E170" s="44">
        <v>190358620</v>
      </c>
      <c r="F170" s="22">
        <v>4420</v>
      </c>
      <c r="G170" s="45">
        <v>8666000</v>
      </c>
      <c r="H170" s="44">
        <f t="shared" si="17"/>
        <v>5.5356399190355159</v>
      </c>
      <c r="I170" s="22">
        <f t="shared" si="17"/>
        <v>4.0604430105464191</v>
      </c>
      <c r="J170" s="45">
        <f t="shared" si="17"/>
        <v>-0.26136476413440751</v>
      </c>
      <c r="K170" s="44">
        <f t="shared" si="22"/>
        <v>-3.2175572519083998E-2</v>
      </c>
      <c r="L170" s="22">
        <f t="shared" si="22"/>
        <v>1.7271157167530471E-3</v>
      </c>
      <c r="M170" s="45">
        <f t="shared" si="22"/>
        <v>-1.2820512820512832E-2</v>
      </c>
      <c r="N170" s="44">
        <f t="shared" si="23"/>
        <v>-3.2704584725580833E-2</v>
      </c>
      <c r="O170" s="22">
        <f t="shared" si="23"/>
        <v>1.7256259674698574E-3</v>
      </c>
      <c r="P170" s="45">
        <f t="shared" si="23"/>
        <v>-1.2903404835907954E-2</v>
      </c>
      <c r="Q170" s="44">
        <f t="shared" si="18"/>
        <v>19.064420324768758</v>
      </c>
      <c r="R170" s="22">
        <f t="shared" si="18"/>
        <v>8.3938949750717438</v>
      </c>
      <c r="S170" s="45">
        <f t="shared" si="18"/>
        <v>15.974917881281991</v>
      </c>
      <c r="V170" s="44">
        <f t="shared" si="19"/>
        <v>0.88950990807889507</v>
      </c>
      <c r="W170" s="22">
        <f t="shared" si="20"/>
        <v>0.33777777777777784</v>
      </c>
      <c r="X170" s="45">
        <f t="shared" si="21"/>
        <v>0.18318068276436303</v>
      </c>
    </row>
    <row r="171" spans="1:24" x14ac:dyDescent="0.25">
      <c r="A171" s="55">
        <v>43192</v>
      </c>
      <c r="B171" s="44">
        <v>256.76</v>
      </c>
      <c r="C171" s="22">
        <v>59.1</v>
      </c>
      <c r="D171" s="45">
        <v>0.75900000000000001</v>
      </c>
      <c r="E171" s="44">
        <v>244330490</v>
      </c>
      <c r="F171" s="22">
        <v>2200</v>
      </c>
      <c r="G171" s="45">
        <v>24497000</v>
      </c>
      <c r="H171" s="44">
        <f t="shared" si="17"/>
        <v>5.5481417964435771</v>
      </c>
      <c r="I171" s="22">
        <f t="shared" si="17"/>
        <v>4.0792309244120526</v>
      </c>
      <c r="J171" s="45">
        <f t="shared" si="17"/>
        <v>-0.27575350158650713</v>
      </c>
      <c r="K171" s="44">
        <f t="shared" si="22"/>
        <v>1.2580352565366557E-2</v>
      </c>
      <c r="L171" s="22">
        <f t="shared" si="22"/>
        <v>1.8965517241379334E-2</v>
      </c>
      <c r="M171" s="45">
        <f t="shared" si="22"/>
        <v>-1.4285714285714297E-2</v>
      </c>
      <c r="N171" s="44">
        <f t="shared" si="23"/>
        <v>1.2501877408061296E-2</v>
      </c>
      <c r="O171" s="22">
        <f t="shared" si="23"/>
        <v>1.878791386563327E-2</v>
      </c>
      <c r="P171" s="45">
        <f t="shared" si="23"/>
        <v>-1.4388737452099669E-2</v>
      </c>
      <c r="Q171" s="44">
        <f t="shared" si="18"/>
        <v>19.314032334007329</v>
      </c>
      <c r="R171" s="22">
        <f t="shared" si="18"/>
        <v>7.696212639346407</v>
      </c>
      <c r="S171" s="45">
        <f t="shared" si="18"/>
        <v>17.014061219037874</v>
      </c>
      <c r="V171" s="44">
        <f t="shared" si="19"/>
        <v>0.90424499976904238</v>
      </c>
      <c r="W171" s="22">
        <f t="shared" si="20"/>
        <v>0.36222222222222233</v>
      </c>
      <c r="X171" s="45">
        <f t="shared" si="21"/>
        <v>0.16486261448792672</v>
      </c>
    </row>
    <row r="172" spans="1:24" x14ac:dyDescent="0.25">
      <c r="A172" s="55">
        <v>43199</v>
      </c>
      <c r="B172" s="44">
        <v>204.7</v>
      </c>
      <c r="C172" s="22">
        <v>57.5</v>
      </c>
      <c r="D172" s="45">
        <v>0.71199999999999997</v>
      </c>
      <c r="E172" s="44">
        <v>922907440</v>
      </c>
      <c r="F172" s="22">
        <v>890</v>
      </c>
      <c r="G172" s="45">
        <v>28208000</v>
      </c>
      <c r="H172" s="44">
        <f t="shared" si="17"/>
        <v>5.3215454926672434</v>
      </c>
      <c r="I172" s="22">
        <f t="shared" si="17"/>
        <v>4.0517849478033048</v>
      </c>
      <c r="J172" s="45">
        <f t="shared" si="17"/>
        <v>-0.33967736757016131</v>
      </c>
      <c r="K172" s="44">
        <f t="shared" si="22"/>
        <v>-0.20275743885340397</v>
      </c>
      <c r="L172" s="22">
        <f t="shared" si="22"/>
        <v>-2.7072758037225066E-2</v>
      </c>
      <c r="M172" s="45">
        <f t="shared" si="22"/>
        <v>-6.1923583662714152E-2</v>
      </c>
      <c r="N172" s="44">
        <f t="shared" si="23"/>
        <v>-0.22659630377633364</v>
      </c>
      <c r="O172" s="22">
        <f t="shared" si="23"/>
        <v>-2.7445976608747803E-2</v>
      </c>
      <c r="P172" s="45">
        <f t="shared" si="23"/>
        <v>-6.3923865983654168E-2</v>
      </c>
      <c r="Q172" s="44">
        <f t="shared" si="18"/>
        <v>20.64303950574844</v>
      </c>
      <c r="R172" s="22">
        <f t="shared" si="18"/>
        <v>6.7912214627261855</v>
      </c>
      <c r="S172" s="45">
        <f t="shared" si="18"/>
        <v>17.155116183619789</v>
      </c>
      <c r="V172" s="44">
        <f t="shared" si="19"/>
        <v>0.66377199870663761</v>
      </c>
      <c r="W172" s="22">
        <f t="shared" si="20"/>
        <v>0.32666666666666672</v>
      </c>
      <c r="X172" s="45">
        <f t="shared" si="21"/>
        <v>8.6594504579516979E-2</v>
      </c>
    </row>
    <row r="173" spans="1:24" x14ac:dyDescent="0.25">
      <c r="A173" s="55">
        <v>43206</v>
      </c>
      <c r="B173" s="44">
        <v>215.36</v>
      </c>
      <c r="C173" s="22">
        <v>58</v>
      </c>
      <c r="D173" s="45">
        <v>0.71699999999999997</v>
      </c>
      <c r="E173" s="44">
        <v>735054470</v>
      </c>
      <c r="F173" s="22">
        <v>600</v>
      </c>
      <c r="G173" s="45">
        <v>31129000</v>
      </c>
      <c r="H173" s="44">
        <f t="shared" si="17"/>
        <v>5.372311046456363</v>
      </c>
      <c r="I173" s="22">
        <f t="shared" si="17"/>
        <v>4.0604430105464191</v>
      </c>
      <c r="J173" s="45">
        <f t="shared" si="17"/>
        <v>-0.33267943838251673</v>
      </c>
      <c r="K173" s="44">
        <f t="shared" si="22"/>
        <v>5.207620908646813E-2</v>
      </c>
      <c r="L173" s="22">
        <f t="shared" si="22"/>
        <v>8.6956521739130436E-3</v>
      </c>
      <c r="M173" s="45">
        <f t="shared" si="22"/>
        <v>7.0224719101123663E-3</v>
      </c>
      <c r="N173" s="44">
        <f t="shared" si="23"/>
        <v>5.0765553789119282E-2</v>
      </c>
      <c r="O173" s="22">
        <f t="shared" si="23"/>
        <v>8.6580627431145311E-3</v>
      </c>
      <c r="P173" s="45">
        <f t="shared" si="23"/>
        <v>6.9979291876446368E-3</v>
      </c>
      <c r="Q173" s="44">
        <f t="shared" si="18"/>
        <v>20.415455163274725</v>
      </c>
      <c r="R173" s="22">
        <f t="shared" si="18"/>
        <v>6.3969296552161463</v>
      </c>
      <c r="S173" s="45">
        <f t="shared" si="18"/>
        <v>17.253650418548148</v>
      </c>
      <c r="V173" s="44">
        <f t="shared" si="19"/>
        <v>0.71301214836713012</v>
      </c>
      <c r="W173" s="22">
        <f t="shared" si="20"/>
        <v>0.33777777777777784</v>
      </c>
      <c r="X173" s="45">
        <f t="shared" si="21"/>
        <v>9.4920899250624385E-2</v>
      </c>
    </row>
    <row r="174" spans="1:24" x14ac:dyDescent="0.25">
      <c r="A174" s="55">
        <v>43213</v>
      </c>
      <c r="B174" s="44">
        <v>224.8</v>
      </c>
      <c r="C174" s="22">
        <v>58.4</v>
      </c>
      <c r="D174" s="45">
        <v>0.73499999999999999</v>
      </c>
      <c r="E174" s="44">
        <v>436116690</v>
      </c>
      <c r="F174" s="22">
        <v>5370</v>
      </c>
      <c r="G174" s="45">
        <v>10934000</v>
      </c>
      <c r="H174" s="44">
        <f t="shared" si="17"/>
        <v>5.4152111180195357</v>
      </c>
      <c r="I174" s="22">
        <f t="shared" si="17"/>
        <v>4.0673158898341812</v>
      </c>
      <c r="J174" s="45">
        <f t="shared" si="17"/>
        <v>-0.3078847797693004</v>
      </c>
      <c r="K174" s="44">
        <f t="shared" si="22"/>
        <v>4.3833580980683497E-2</v>
      </c>
      <c r="L174" s="22">
        <f t="shared" si="22"/>
        <v>6.8965517241379067E-3</v>
      </c>
      <c r="M174" s="45">
        <f t="shared" si="22"/>
        <v>2.5104602510460275E-2</v>
      </c>
      <c r="N174" s="44">
        <f t="shared" si="23"/>
        <v>4.2900071563173089E-2</v>
      </c>
      <c r="O174" s="22">
        <f t="shared" si="23"/>
        <v>6.8728792877620504E-3</v>
      </c>
      <c r="P174" s="45">
        <f t="shared" si="23"/>
        <v>2.4794658613216274E-2</v>
      </c>
      <c r="Q174" s="44">
        <f t="shared" si="18"/>
        <v>19.893420403119428</v>
      </c>
      <c r="R174" s="22">
        <f t="shared" si="18"/>
        <v>8.5885831875029108</v>
      </c>
      <c r="S174" s="45">
        <f t="shared" si="18"/>
        <v>16.207387758437083</v>
      </c>
      <c r="V174" s="44">
        <f t="shared" si="19"/>
        <v>0.75661693380756623</v>
      </c>
      <c r="W174" s="22">
        <f t="shared" si="20"/>
        <v>0.34666666666666668</v>
      </c>
      <c r="X174" s="45">
        <f t="shared" si="21"/>
        <v>0.1248959200666111</v>
      </c>
    </row>
    <row r="175" spans="1:24" x14ac:dyDescent="0.25">
      <c r="A175" s="55">
        <v>43220</v>
      </c>
      <c r="B175" s="44">
        <v>228.55</v>
      </c>
      <c r="C175" s="22">
        <v>59</v>
      </c>
      <c r="D175" s="45">
        <v>0.74399999999999999</v>
      </c>
      <c r="E175" s="44">
        <v>207165160</v>
      </c>
      <c r="F175" s="22">
        <v>270</v>
      </c>
      <c r="G175" s="45">
        <v>8431000</v>
      </c>
      <c r="H175" s="44">
        <f t="shared" si="17"/>
        <v>5.4317550047777532</v>
      </c>
      <c r="I175" s="22">
        <f t="shared" si="17"/>
        <v>4.0775374439057197</v>
      </c>
      <c r="J175" s="45">
        <f t="shared" si="17"/>
        <v>-0.29571424414904518</v>
      </c>
      <c r="K175" s="44">
        <f t="shared" si="22"/>
        <v>1.6681494661921707E-2</v>
      </c>
      <c r="L175" s="22">
        <f t="shared" si="22"/>
        <v>1.0273972602739751E-2</v>
      </c>
      <c r="M175" s="45">
        <f t="shared" si="22"/>
        <v>1.2244897959183685E-2</v>
      </c>
      <c r="N175" s="44">
        <f t="shared" si="23"/>
        <v>1.6543886758217469E-2</v>
      </c>
      <c r="O175" s="22">
        <f t="shared" si="23"/>
        <v>1.0221554071538009E-2</v>
      </c>
      <c r="P175" s="45">
        <f t="shared" si="23"/>
        <v>1.2170535620255114E-2</v>
      </c>
      <c r="Q175" s="44">
        <f t="shared" si="18"/>
        <v>19.149026907493212</v>
      </c>
      <c r="R175" s="22">
        <f t="shared" si="18"/>
        <v>5.598421958998375</v>
      </c>
      <c r="S175" s="45">
        <f t="shared" si="18"/>
        <v>15.947425946904813</v>
      </c>
      <c r="V175" s="44">
        <f t="shared" si="19"/>
        <v>0.77393875005773938</v>
      </c>
      <c r="W175" s="22">
        <f t="shared" si="20"/>
        <v>0.36000000000000004</v>
      </c>
      <c r="X175" s="45">
        <f t="shared" si="21"/>
        <v>0.13988343047460444</v>
      </c>
    </row>
    <row r="176" spans="1:24" x14ac:dyDescent="0.25">
      <c r="A176" s="55">
        <v>43227</v>
      </c>
      <c r="B176" s="44">
        <v>235.72</v>
      </c>
      <c r="C176" s="22">
        <v>59</v>
      </c>
      <c r="D176" s="45">
        <v>0.746</v>
      </c>
      <c r="E176" s="44">
        <v>220523880</v>
      </c>
      <c r="F176" s="22">
        <v>550</v>
      </c>
      <c r="G176" s="45">
        <v>11222000</v>
      </c>
      <c r="H176" s="44">
        <f t="shared" si="17"/>
        <v>5.4626446599697127</v>
      </c>
      <c r="I176" s="22">
        <f t="shared" si="17"/>
        <v>4.0775374439057197</v>
      </c>
      <c r="J176" s="45">
        <f t="shared" si="17"/>
        <v>-0.29302967877837621</v>
      </c>
      <c r="K176" s="44">
        <f t="shared" si="22"/>
        <v>3.1371691096040197E-2</v>
      </c>
      <c r="L176" s="22">
        <f t="shared" si="22"/>
        <v>0</v>
      </c>
      <c r="M176" s="45">
        <f t="shared" si="22"/>
        <v>2.6881720430107551E-3</v>
      </c>
      <c r="N176" s="44">
        <f t="shared" si="23"/>
        <v>3.088965519195918E-2</v>
      </c>
      <c r="O176" s="22">
        <f t="shared" si="23"/>
        <v>0</v>
      </c>
      <c r="P176" s="45">
        <f t="shared" si="23"/>
        <v>2.6845653706689828E-3</v>
      </c>
      <c r="Q176" s="44">
        <f t="shared" si="18"/>
        <v>19.211516546306953</v>
      </c>
      <c r="R176" s="22">
        <f t="shared" si="18"/>
        <v>6.3099182782265162</v>
      </c>
      <c r="S176" s="45">
        <f t="shared" si="18"/>
        <v>16.233386695293053</v>
      </c>
      <c r="V176" s="44">
        <f t="shared" si="19"/>
        <v>0.80705806272807057</v>
      </c>
      <c r="W176" s="22">
        <f t="shared" si="20"/>
        <v>0.36000000000000004</v>
      </c>
      <c r="X176" s="45">
        <f t="shared" si="21"/>
        <v>0.14321398834304741</v>
      </c>
    </row>
    <row r="177" spans="1:24" x14ac:dyDescent="0.25">
      <c r="A177" s="55">
        <v>43234</v>
      </c>
      <c r="B177" s="44">
        <v>222.2</v>
      </c>
      <c r="C177" s="22">
        <v>59.8</v>
      </c>
      <c r="D177" s="45">
        <v>0.73499999999999999</v>
      </c>
      <c r="E177" s="44">
        <v>261732400</v>
      </c>
      <c r="F177" s="22">
        <v>1220</v>
      </c>
      <c r="G177" s="45">
        <v>5853000</v>
      </c>
      <c r="H177" s="44">
        <f t="shared" si="17"/>
        <v>5.4035778772055298</v>
      </c>
      <c r="I177" s="22">
        <f t="shared" si="17"/>
        <v>4.0910056609565864</v>
      </c>
      <c r="J177" s="45">
        <f t="shared" si="17"/>
        <v>-0.3078847797693004</v>
      </c>
      <c r="K177" s="44">
        <f t="shared" si="22"/>
        <v>-5.7356185304598718E-2</v>
      </c>
      <c r="L177" s="22">
        <f t="shared" si="22"/>
        <v>1.3559322033898256E-2</v>
      </c>
      <c r="M177" s="45">
        <f t="shared" si="22"/>
        <v>-1.474530831099197E-2</v>
      </c>
      <c r="N177" s="44">
        <f t="shared" si="23"/>
        <v>-5.9066782764183041E-2</v>
      </c>
      <c r="O177" s="22">
        <f t="shared" si="23"/>
        <v>1.3468217050866611E-2</v>
      </c>
      <c r="P177" s="45">
        <f t="shared" si="23"/>
        <v>-1.4855100990924184E-2</v>
      </c>
      <c r="Q177" s="44">
        <f t="shared" si="18"/>
        <v>19.38283316572166</v>
      </c>
      <c r="R177" s="22">
        <f t="shared" si="18"/>
        <v>7.1066061377273027</v>
      </c>
      <c r="S177" s="45">
        <f t="shared" si="18"/>
        <v>15.582464908273359</v>
      </c>
      <c r="V177" s="44">
        <f t="shared" si="19"/>
        <v>0.74460714120744598</v>
      </c>
      <c r="W177" s="22">
        <f t="shared" si="20"/>
        <v>0.37777777777777777</v>
      </c>
      <c r="X177" s="45">
        <f t="shared" si="21"/>
        <v>0.1248959200666111</v>
      </c>
    </row>
    <row r="178" spans="1:24" x14ac:dyDescent="0.25">
      <c r="A178" s="55">
        <v>43241</v>
      </c>
      <c r="B178" s="44">
        <v>220</v>
      </c>
      <c r="C178" s="22">
        <v>59.9</v>
      </c>
      <c r="D178" s="45">
        <v>0.72299999999999998</v>
      </c>
      <c r="E178" s="44">
        <v>218466160</v>
      </c>
      <c r="F178" s="22">
        <v>5520</v>
      </c>
      <c r="G178" s="45">
        <v>5074000</v>
      </c>
      <c r="H178" s="44">
        <f t="shared" si="17"/>
        <v>5.393627546352362</v>
      </c>
      <c r="I178" s="22">
        <f t="shared" si="17"/>
        <v>4.0926765051214034</v>
      </c>
      <c r="J178" s="45">
        <f t="shared" si="17"/>
        <v>-0.32434605682337242</v>
      </c>
      <c r="K178" s="44">
        <f t="shared" si="22"/>
        <v>-9.9009900990098508E-3</v>
      </c>
      <c r="L178" s="22">
        <f t="shared" si="22"/>
        <v>1.6722408026756091E-3</v>
      </c>
      <c r="M178" s="45">
        <f t="shared" si="22"/>
        <v>-1.6326530612244913E-2</v>
      </c>
      <c r="N178" s="44">
        <f t="shared" si="23"/>
        <v>-9.9503308531679793E-3</v>
      </c>
      <c r="O178" s="22">
        <f t="shared" si="23"/>
        <v>1.6708441648177223E-3</v>
      </c>
      <c r="P178" s="45">
        <f t="shared" si="23"/>
        <v>-1.6461277054071962E-2</v>
      </c>
      <c r="Q178" s="44">
        <f t="shared" si="18"/>
        <v>19.202141686363806</v>
      </c>
      <c r="R178" s="22">
        <f t="shared" si="18"/>
        <v>8.6161331392711418</v>
      </c>
      <c r="S178" s="45">
        <f t="shared" si="18"/>
        <v>15.439640019141365</v>
      </c>
      <c r="V178" s="44">
        <f t="shared" si="19"/>
        <v>0.73444500900734444</v>
      </c>
      <c r="W178" s="22">
        <f t="shared" si="20"/>
        <v>0.38</v>
      </c>
      <c r="X178" s="45">
        <f t="shared" si="21"/>
        <v>0.10491257285595329</v>
      </c>
    </row>
    <row r="179" spans="1:24" x14ac:dyDescent="0.25">
      <c r="A179" s="55">
        <v>43248</v>
      </c>
      <c r="B179" s="44">
        <v>220</v>
      </c>
      <c r="C179" s="22">
        <v>57.3</v>
      </c>
      <c r="D179" s="45">
        <v>0.72</v>
      </c>
      <c r="E179" s="44">
        <v>210702420</v>
      </c>
      <c r="F179" s="22">
        <v>1640</v>
      </c>
      <c r="G179" s="45">
        <v>6581000</v>
      </c>
      <c r="H179" s="44">
        <f t="shared" si="17"/>
        <v>5.393627546352362</v>
      </c>
      <c r="I179" s="22">
        <f t="shared" si="17"/>
        <v>4.048300623720694</v>
      </c>
      <c r="J179" s="45">
        <f t="shared" si="17"/>
        <v>-0.3285040669720361</v>
      </c>
      <c r="K179" s="44">
        <f t="shared" si="22"/>
        <v>0</v>
      </c>
      <c r="L179" s="22">
        <f t="shared" si="22"/>
        <v>-4.3405676126878158E-2</v>
      </c>
      <c r="M179" s="45">
        <f t="shared" si="22"/>
        <v>-4.1493775933609993E-3</v>
      </c>
      <c r="N179" s="44">
        <f t="shared" si="23"/>
        <v>0</v>
      </c>
      <c r="O179" s="22">
        <f t="shared" si="23"/>
        <v>-4.4375881400709832E-2</v>
      </c>
      <c r="P179" s="45">
        <f t="shared" si="23"/>
        <v>-4.158010148663677E-3</v>
      </c>
      <c r="Q179" s="44">
        <f t="shared" si="18"/>
        <v>19.165957364232902</v>
      </c>
      <c r="R179" s="22">
        <f t="shared" si="18"/>
        <v>7.4024515208182438</v>
      </c>
      <c r="S179" s="45">
        <f t="shared" si="18"/>
        <v>15.699697267438257</v>
      </c>
      <c r="V179" s="44">
        <f t="shared" si="19"/>
        <v>0.73444500900734444</v>
      </c>
      <c r="W179" s="22">
        <f t="shared" si="20"/>
        <v>0.32222222222222224</v>
      </c>
      <c r="X179" s="45">
        <f t="shared" si="21"/>
        <v>9.9916736053288838E-2</v>
      </c>
    </row>
    <row r="180" spans="1:24" x14ac:dyDescent="0.25">
      <c r="A180" s="55">
        <v>43255</v>
      </c>
      <c r="B180" s="44">
        <v>212.6</v>
      </c>
      <c r="C180" s="22">
        <v>59.1</v>
      </c>
      <c r="D180" s="45">
        <v>0.72199999999999998</v>
      </c>
      <c r="E180" s="44">
        <v>226106840</v>
      </c>
      <c r="F180" s="22">
        <v>2490</v>
      </c>
      <c r="G180" s="45">
        <v>23915000</v>
      </c>
      <c r="H180" s="44">
        <f t="shared" si="17"/>
        <v>5.3594124659078473</v>
      </c>
      <c r="I180" s="22">
        <f t="shared" si="17"/>
        <v>4.0792309244120526</v>
      </c>
      <c r="J180" s="45">
        <f t="shared" si="17"/>
        <v>-0.32573014008931084</v>
      </c>
      <c r="K180" s="44">
        <f t="shared" si="22"/>
        <v>-3.3636363636363666E-2</v>
      </c>
      <c r="L180" s="22">
        <f t="shared" si="22"/>
        <v>3.1413612565445101E-2</v>
      </c>
      <c r="M180" s="45">
        <f t="shared" si="22"/>
        <v>2.7777777777777805E-3</v>
      </c>
      <c r="N180" s="44">
        <f t="shared" si="23"/>
        <v>-3.4215080444514039E-2</v>
      </c>
      <c r="O180" s="22">
        <f t="shared" si="23"/>
        <v>3.0930300691358773E-2</v>
      </c>
      <c r="P180" s="45">
        <f t="shared" si="23"/>
        <v>2.7739268827252244E-3</v>
      </c>
      <c r="Q180" s="44">
        <f t="shared" si="18"/>
        <v>19.236518188891452</v>
      </c>
      <c r="R180" s="22">
        <f t="shared" si="18"/>
        <v>7.8200379894587533</v>
      </c>
      <c r="S180" s="45">
        <f t="shared" si="18"/>
        <v>16.990016435096535</v>
      </c>
      <c r="V180" s="44">
        <f t="shared" si="19"/>
        <v>0.70026329160700262</v>
      </c>
      <c r="W180" s="22">
        <f t="shared" si="20"/>
        <v>0.36222222222222233</v>
      </c>
      <c r="X180" s="45">
        <f t="shared" si="21"/>
        <v>0.10324729392173181</v>
      </c>
    </row>
    <row r="181" spans="1:24" x14ac:dyDescent="0.25">
      <c r="A181" s="55">
        <v>43262</v>
      </c>
      <c r="B181" s="44">
        <v>209.36</v>
      </c>
      <c r="C181" s="22">
        <v>59.4</v>
      </c>
      <c r="D181" s="45">
        <v>0.7</v>
      </c>
      <c r="E181" s="44">
        <v>205881870</v>
      </c>
      <c r="F181" s="22">
        <v>110</v>
      </c>
      <c r="G181" s="45">
        <v>30444000</v>
      </c>
      <c r="H181" s="44">
        <f t="shared" si="17"/>
        <v>5.3440552582218901</v>
      </c>
      <c r="I181" s="22">
        <f t="shared" si="17"/>
        <v>4.0842942263685993</v>
      </c>
      <c r="J181" s="45">
        <f t="shared" si="17"/>
        <v>-0.35667494393873245</v>
      </c>
      <c r="K181" s="44">
        <f t="shared" si="22"/>
        <v>-1.5239887111947228E-2</v>
      </c>
      <c r="L181" s="22">
        <f t="shared" si="22"/>
        <v>5.0761421319796473E-3</v>
      </c>
      <c r="M181" s="45">
        <f t="shared" si="22"/>
        <v>-3.0470914127423851E-2</v>
      </c>
      <c r="N181" s="44">
        <f t="shared" si="23"/>
        <v>-1.5357207685957053E-2</v>
      </c>
      <c r="O181" s="22">
        <f t="shared" si="23"/>
        <v>5.0633019565466345E-3</v>
      </c>
      <c r="P181" s="45">
        <f t="shared" si="23"/>
        <v>-3.0944803849421599E-2</v>
      </c>
      <c r="Q181" s="44">
        <f t="shared" si="18"/>
        <v>19.142813115668528</v>
      </c>
      <c r="R181" s="22">
        <f t="shared" si="18"/>
        <v>4.7004803657924166</v>
      </c>
      <c r="S181" s="45">
        <f t="shared" si="18"/>
        <v>17.231399488369419</v>
      </c>
      <c r="V181" s="44">
        <f t="shared" si="19"/>
        <v>0.68529724236685297</v>
      </c>
      <c r="W181" s="22">
        <f t="shared" si="20"/>
        <v>0.36888888888888893</v>
      </c>
      <c r="X181" s="45">
        <f t="shared" si="21"/>
        <v>6.661115736885917E-2</v>
      </c>
    </row>
    <row r="182" spans="1:24" x14ac:dyDescent="0.25">
      <c r="A182" s="55">
        <v>43269</v>
      </c>
      <c r="B182" s="44">
        <v>214.43</v>
      </c>
      <c r="C182" s="22">
        <v>58</v>
      </c>
      <c r="D182" s="45">
        <v>0.68300000000000005</v>
      </c>
      <c r="E182" s="44">
        <v>299674360</v>
      </c>
      <c r="F182" s="22">
        <v>230</v>
      </c>
      <c r="G182" s="45">
        <v>18688000</v>
      </c>
      <c r="H182" s="44">
        <f t="shared" si="17"/>
        <v>5.3679833447811394</v>
      </c>
      <c r="I182" s="22">
        <f t="shared" si="17"/>
        <v>4.0604430105464191</v>
      </c>
      <c r="J182" s="45">
        <f t="shared" si="17"/>
        <v>-0.38126041941134692</v>
      </c>
      <c r="K182" s="44">
        <f t="shared" si="22"/>
        <v>2.4216660298051168E-2</v>
      </c>
      <c r="L182" s="22">
        <f t="shared" si="22"/>
        <v>-2.3569023569023545E-2</v>
      </c>
      <c r="M182" s="45">
        <f t="shared" si="22"/>
        <v>-2.428571428571415E-2</v>
      </c>
      <c r="N182" s="44">
        <f t="shared" si="23"/>
        <v>2.3928086559248857E-2</v>
      </c>
      <c r="O182" s="22">
        <f t="shared" si="23"/>
        <v>-2.3851215822179909E-2</v>
      </c>
      <c r="P182" s="45">
        <f t="shared" si="23"/>
        <v>-2.4585475472614454E-2</v>
      </c>
      <c r="Q182" s="44">
        <f t="shared" si="18"/>
        <v>19.518206976408205</v>
      </c>
      <c r="R182" s="22">
        <f t="shared" si="18"/>
        <v>5.4380793089231956</v>
      </c>
      <c r="S182" s="45">
        <f t="shared" si="18"/>
        <v>16.743392164610089</v>
      </c>
      <c r="V182" s="44">
        <f t="shared" si="19"/>
        <v>0.70871633793708722</v>
      </c>
      <c r="W182" s="22">
        <f t="shared" si="20"/>
        <v>0.33777777777777784</v>
      </c>
      <c r="X182" s="45">
        <f t="shared" si="21"/>
        <v>3.8301415487094127E-2</v>
      </c>
    </row>
    <row r="183" spans="1:24" x14ac:dyDescent="0.25">
      <c r="A183" s="55">
        <v>43276</v>
      </c>
      <c r="B183" s="44">
        <v>218</v>
      </c>
      <c r="C183" s="22">
        <v>56.5</v>
      </c>
      <c r="D183" s="45">
        <v>0.69199999999999995</v>
      </c>
      <c r="E183" s="44">
        <v>315984730</v>
      </c>
      <c r="F183" s="22">
        <v>910</v>
      </c>
      <c r="G183" s="45">
        <v>17651000</v>
      </c>
      <c r="H183" s="44">
        <f t="shared" si="17"/>
        <v>5.3844950627890888</v>
      </c>
      <c r="I183" s="22">
        <f t="shared" si="17"/>
        <v>4.0342406381523954</v>
      </c>
      <c r="J183" s="45">
        <f t="shared" si="17"/>
        <v>-0.36816932336446756</v>
      </c>
      <c r="K183" s="44">
        <f t="shared" si="22"/>
        <v>1.6648789814857963E-2</v>
      </c>
      <c r="L183" s="22">
        <f t="shared" si="22"/>
        <v>-2.5862068965517241E-2</v>
      </c>
      <c r="M183" s="45">
        <f t="shared" si="22"/>
        <v>1.3177159590043772E-2</v>
      </c>
      <c r="N183" s="44">
        <f t="shared" si="23"/>
        <v>1.6511718007949636E-2</v>
      </c>
      <c r="O183" s="22">
        <f t="shared" si="23"/>
        <v>-2.6202372394024072E-2</v>
      </c>
      <c r="P183" s="45">
        <f t="shared" si="23"/>
        <v>1.309109604687942E-2</v>
      </c>
      <c r="Q183" s="44">
        <f t="shared" si="18"/>
        <v>19.571204447598792</v>
      </c>
      <c r="R183" s="22">
        <f t="shared" si="18"/>
        <v>6.8134445995108956</v>
      </c>
      <c r="S183" s="45">
        <f t="shared" si="18"/>
        <v>16.686302996962414</v>
      </c>
      <c r="V183" s="44">
        <f t="shared" si="19"/>
        <v>0.72520670700725198</v>
      </c>
      <c r="W183" s="22">
        <f t="shared" si="20"/>
        <v>0.30444444444444452</v>
      </c>
      <c r="X183" s="45">
        <f t="shared" si="21"/>
        <v>5.3288925895087297E-2</v>
      </c>
    </row>
    <row r="184" spans="1:24" x14ac:dyDescent="0.25">
      <c r="A184" s="55">
        <v>43283</v>
      </c>
      <c r="B184" s="44">
        <v>226.71</v>
      </c>
      <c r="C184" s="22">
        <v>56</v>
      </c>
      <c r="D184" s="45">
        <v>0.69399999999999995</v>
      </c>
      <c r="E184" s="44">
        <v>222878010</v>
      </c>
      <c r="F184" s="22">
        <v>330</v>
      </c>
      <c r="G184" s="45">
        <v>17246000</v>
      </c>
      <c r="H184" s="44">
        <f t="shared" si="17"/>
        <v>5.4236716677007379</v>
      </c>
      <c r="I184" s="22">
        <f t="shared" si="17"/>
        <v>4.0253516907351496</v>
      </c>
      <c r="J184" s="45">
        <f t="shared" si="17"/>
        <v>-0.36528331847533263</v>
      </c>
      <c r="K184" s="44">
        <f t="shared" si="22"/>
        <v>3.9954128440367012E-2</v>
      </c>
      <c r="L184" s="22">
        <f t="shared" si="22"/>
        <v>-8.8495575221238937E-3</v>
      </c>
      <c r="M184" s="45">
        <f t="shared" si="22"/>
        <v>2.8901734104046272E-3</v>
      </c>
      <c r="N184" s="44">
        <f t="shared" si="23"/>
        <v>3.9176604911649274E-2</v>
      </c>
      <c r="O184" s="22">
        <f t="shared" si="23"/>
        <v>-8.8889474172460393E-3</v>
      </c>
      <c r="P184" s="45">
        <f t="shared" si="23"/>
        <v>2.8860048891348514E-3</v>
      </c>
      <c r="Q184" s="44">
        <f t="shared" si="18"/>
        <v>19.222135139384481</v>
      </c>
      <c r="R184" s="22">
        <f t="shared" si="18"/>
        <v>5.7990926544605257</v>
      </c>
      <c r="S184" s="45">
        <f t="shared" si="18"/>
        <v>16.663090790494408</v>
      </c>
      <c r="V184" s="44">
        <f t="shared" si="19"/>
        <v>0.76543951221765438</v>
      </c>
      <c r="W184" s="22">
        <f t="shared" si="20"/>
        <v>0.29333333333333339</v>
      </c>
      <c r="X184" s="45">
        <f t="shared" si="21"/>
        <v>5.6619483763530265E-2</v>
      </c>
    </row>
    <row r="185" spans="1:24" x14ac:dyDescent="0.25">
      <c r="A185" s="55">
        <v>43290</v>
      </c>
      <c r="B185" s="44">
        <v>229.85</v>
      </c>
      <c r="C185" s="22">
        <v>56</v>
      </c>
      <c r="D185" s="45">
        <v>0.68799999999999994</v>
      </c>
      <c r="E185" s="44">
        <v>231710630</v>
      </c>
      <c r="F185" s="22">
        <v>1120</v>
      </c>
      <c r="G185" s="45">
        <v>22953000</v>
      </c>
      <c r="H185" s="44">
        <f t="shared" si="17"/>
        <v>5.4374269222522367</v>
      </c>
      <c r="I185" s="22">
        <f t="shared" si="17"/>
        <v>4.0253516907351496</v>
      </c>
      <c r="J185" s="45">
        <f t="shared" si="17"/>
        <v>-0.37396644104879345</v>
      </c>
      <c r="K185" s="44">
        <f t="shared" si="22"/>
        <v>1.3850293326275798E-2</v>
      </c>
      <c r="L185" s="22">
        <f t="shared" si="22"/>
        <v>0</v>
      </c>
      <c r="M185" s="45">
        <f t="shared" si="22"/>
        <v>-8.6455331412103823E-3</v>
      </c>
      <c r="N185" s="44">
        <f t="shared" si="23"/>
        <v>1.3755254551498786E-2</v>
      </c>
      <c r="O185" s="22">
        <f t="shared" si="23"/>
        <v>0</v>
      </c>
      <c r="P185" s="45">
        <f t="shared" si="23"/>
        <v>-8.6831225734608809E-3</v>
      </c>
      <c r="Q185" s="44">
        <f t="shared" si="18"/>
        <v>19.260999866641122</v>
      </c>
      <c r="R185" s="22">
        <f t="shared" si="18"/>
        <v>7.0210839642891401</v>
      </c>
      <c r="S185" s="45">
        <f t="shared" si="18"/>
        <v>16.948959204882097</v>
      </c>
      <c r="V185" s="44">
        <f t="shared" si="19"/>
        <v>0.77994364635779934</v>
      </c>
      <c r="W185" s="22">
        <f t="shared" si="20"/>
        <v>0.29333333333333339</v>
      </c>
      <c r="X185" s="45">
        <f t="shared" si="21"/>
        <v>4.662781015820136E-2</v>
      </c>
    </row>
    <row r="186" spans="1:24" x14ac:dyDescent="0.25">
      <c r="A186" s="55">
        <v>43297</v>
      </c>
      <c r="B186" s="44">
        <v>204.34</v>
      </c>
      <c r="C186" s="22">
        <v>56</v>
      </c>
      <c r="D186" s="45">
        <v>0.71</v>
      </c>
      <c r="E186" s="44">
        <v>379398330</v>
      </c>
      <c r="F186" s="22">
        <v>670</v>
      </c>
      <c r="G186" s="45">
        <v>34009000</v>
      </c>
      <c r="H186" s="44">
        <f t="shared" si="17"/>
        <v>5.3197852731632773</v>
      </c>
      <c r="I186" s="22">
        <f t="shared" si="17"/>
        <v>4.0253516907351496</v>
      </c>
      <c r="J186" s="45">
        <f t="shared" si="17"/>
        <v>-0.34249030894677601</v>
      </c>
      <c r="K186" s="44">
        <f t="shared" si="22"/>
        <v>-0.11098542527735476</v>
      </c>
      <c r="L186" s="22">
        <f t="shared" si="22"/>
        <v>0</v>
      </c>
      <c r="M186" s="45">
        <f t="shared" si="22"/>
        <v>3.1976744186046541E-2</v>
      </c>
      <c r="N186" s="44">
        <f t="shared" si="23"/>
        <v>-0.11764164908895938</v>
      </c>
      <c r="O186" s="22">
        <f t="shared" si="23"/>
        <v>0</v>
      </c>
      <c r="P186" s="45">
        <f t="shared" si="23"/>
        <v>3.1476132102017503E-2</v>
      </c>
      <c r="Q186" s="44">
        <f t="shared" si="18"/>
        <v>19.754097213768627</v>
      </c>
      <c r="R186" s="22">
        <f t="shared" si="18"/>
        <v>6.5072777123850116</v>
      </c>
      <c r="S186" s="45">
        <f t="shared" si="18"/>
        <v>17.342135753434366</v>
      </c>
      <c r="V186" s="44">
        <f t="shared" si="19"/>
        <v>0.66210910434662107</v>
      </c>
      <c r="W186" s="22">
        <f t="shared" si="20"/>
        <v>0.29333333333333339</v>
      </c>
      <c r="X186" s="45">
        <f t="shared" si="21"/>
        <v>8.3263946711074011E-2</v>
      </c>
    </row>
    <row r="187" spans="1:24" x14ac:dyDescent="0.25">
      <c r="A187" s="55">
        <v>43304</v>
      </c>
      <c r="B187" s="44">
        <v>208.9</v>
      </c>
      <c r="C187" s="22">
        <v>57</v>
      </c>
      <c r="D187" s="45">
        <v>0.73299999999999998</v>
      </c>
      <c r="E187" s="44">
        <v>304669400</v>
      </c>
      <c r="F187" s="22">
        <v>760</v>
      </c>
      <c r="G187" s="45">
        <v>28015000</v>
      </c>
      <c r="H187" s="44">
        <f t="shared" si="17"/>
        <v>5.3418556685625198</v>
      </c>
      <c r="I187" s="22">
        <f t="shared" si="17"/>
        <v>4.0430512678345503</v>
      </c>
      <c r="J187" s="45">
        <f t="shared" si="17"/>
        <v>-0.31060957709548559</v>
      </c>
      <c r="K187" s="44">
        <f t="shared" si="22"/>
        <v>2.2315748262699435E-2</v>
      </c>
      <c r="L187" s="22">
        <f t="shared" si="22"/>
        <v>1.7857142857142856E-2</v>
      </c>
      <c r="M187" s="45">
        <f t="shared" si="22"/>
        <v>3.2394366197183132E-2</v>
      </c>
      <c r="N187" s="44">
        <f t="shared" si="23"/>
        <v>2.2070395399242521E-2</v>
      </c>
      <c r="O187" s="22">
        <f t="shared" si="23"/>
        <v>1.7699577099400857E-2</v>
      </c>
      <c r="P187" s="45">
        <f t="shared" si="23"/>
        <v>3.1880731851290346E-2</v>
      </c>
      <c r="Q187" s="44">
        <f t="shared" si="18"/>
        <v>19.534737812263682</v>
      </c>
      <c r="R187" s="22">
        <f t="shared" si="18"/>
        <v>6.633318433280377</v>
      </c>
      <c r="S187" s="45">
        <f t="shared" si="18"/>
        <v>17.148250638981523</v>
      </c>
      <c r="V187" s="44">
        <f t="shared" si="19"/>
        <v>0.68317243290683172</v>
      </c>
      <c r="W187" s="22">
        <f t="shared" si="20"/>
        <v>0.31555555555555564</v>
      </c>
      <c r="X187" s="45">
        <f t="shared" si="21"/>
        <v>0.12156536219816813</v>
      </c>
    </row>
    <row r="188" spans="1:24" x14ac:dyDescent="0.25">
      <c r="A188" s="55">
        <v>43311</v>
      </c>
      <c r="B188" s="44">
        <v>202.21</v>
      </c>
      <c r="C188" s="22">
        <v>56</v>
      </c>
      <c r="D188" s="45">
        <v>0.71799999999999997</v>
      </c>
      <c r="E188" s="44">
        <v>263580670</v>
      </c>
      <c r="F188" s="22">
        <v>830</v>
      </c>
      <c r="G188" s="45">
        <v>12884000</v>
      </c>
      <c r="H188" s="44">
        <f t="shared" si="17"/>
        <v>5.3093067613476386</v>
      </c>
      <c r="I188" s="22">
        <f t="shared" si="17"/>
        <v>4.0253516907351496</v>
      </c>
      <c r="J188" s="45">
        <f t="shared" si="17"/>
        <v>-0.33128570993391293</v>
      </c>
      <c r="K188" s="44">
        <f t="shared" si="22"/>
        <v>-3.2024892292963125E-2</v>
      </c>
      <c r="L188" s="22">
        <f t="shared" si="22"/>
        <v>-1.7543859649122806E-2</v>
      </c>
      <c r="M188" s="45">
        <f t="shared" si="22"/>
        <v>-2.0463847203274235E-2</v>
      </c>
      <c r="N188" s="44">
        <f t="shared" si="23"/>
        <v>-3.2548907214881823E-2</v>
      </c>
      <c r="O188" s="22">
        <f t="shared" si="23"/>
        <v>-1.7699577099400975E-2</v>
      </c>
      <c r="P188" s="45">
        <f t="shared" si="23"/>
        <v>-2.0676132838427303E-2</v>
      </c>
      <c r="Q188" s="44">
        <f t="shared" si="18"/>
        <v>19.389870027099544</v>
      </c>
      <c r="R188" s="22">
        <f t="shared" si="18"/>
        <v>6.7214257007906433</v>
      </c>
      <c r="S188" s="45">
        <f t="shared" si="18"/>
        <v>16.371496789433227</v>
      </c>
      <c r="V188" s="44">
        <f t="shared" si="19"/>
        <v>0.65227031271652269</v>
      </c>
      <c r="W188" s="22">
        <f t="shared" si="20"/>
        <v>0.29333333333333339</v>
      </c>
      <c r="X188" s="45">
        <f t="shared" si="21"/>
        <v>9.6586178184845869E-2</v>
      </c>
    </row>
    <row r="189" spans="1:24" x14ac:dyDescent="0.25">
      <c r="A189" s="55">
        <v>43318</v>
      </c>
      <c r="B189" s="44">
        <v>186.15</v>
      </c>
      <c r="C189" s="22">
        <v>56</v>
      </c>
      <c r="D189" s="45">
        <v>0.70799999999999996</v>
      </c>
      <c r="E189" s="44">
        <v>529288330</v>
      </c>
      <c r="F189" s="22">
        <v>230</v>
      </c>
      <c r="G189" s="45">
        <v>12129000</v>
      </c>
      <c r="H189" s="44">
        <f t="shared" si="17"/>
        <v>5.2265528003187258</v>
      </c>
      <c r="I189" s="22">
        <f t="shared" si="17"/>
        <v>4.0253516907351496</v>
      </c>
      <c r="J189" s="45">
        <f t="shared" si="17"/>
        <v>-0.34531118528841737</v>
      </c>
      <c r="K189" s="44">
        <f t="shared" si="22"/>
        <v>-7.9422382671480149E-2</v>
      </c>
      <c r="L189" s="22">
        <f t="shared" si="22"/>
        <v>0</v>
      </c>
      <c r="M189" s="45">
        <f t="shared" si="22"/>
        <v>-1.3927576601671323E-2</v>
      </c>
      <c r="N189" s="44">
        <f t="shared" si="23"/>
        <v>-8.2753961028912373E-2</v>
      </c>
      <c r="O189" s="22">
        <f t="shared" si="23"/>
        <v>0</v>
      </c>
      <c r="P189" s="45">
        <f t="shared" si="23"/>
        <v>-1.4025475354504434E-2</v>
      </c>
      <c r="Q189" s="44">
        <f t="shared" si="18"/>
        <v>20.087043888597247</v>
      </c>
      <c r="R189" s="22">
        <f t="shared" si="18"/>
        <v>5.4380793089231956</v>
      </c>
      <c r="S189" s="45">
        <f t="shared" si="18"/>
        <v>16.311109837291017</v>
      </c>
      <c r="V189" s="44">
        <f t="shared" si="19"/>
        <v>0.57808674765578083</v>
      </c>
      <c r="W189" s="22">
        <f t="shared" si="20"/>
        <v>0.29333333333333339</v>
      </c>
      <c r="X189" s="45">
        <f t="shared" si="21"/>
        <v>7.9933388842631042E-2</v>
      </c>
    </row>
    <row r="190" spans="1:24" x14ac:dyDescent="0.25">
      <c r="A190" s="55">
        <v>43325</v>
      </c>
      <c r="B190" s="44">
        <v>189.55</v>
      </c>
      <c r="C190" s="22">
        <v>54.2</v>
      </c>
      <c r="D190" s="45">
        <v>0.70699999999999996</v>
      </c>
      <c r="E190" s="44">
        <v>367106550</v>
      </c>
      <c r="F190" s="22">
        <v>300</v>
      </c>
      <c r="G190" s="45">
        <v>15300000</v>
      </c>
      <c r="H190" s="44">
        <f t="shared" si="17"/>
        <v>5.2446528419623437</v>
      </c>
      <c r="I190" s="22">
        <f t="shared" si="17"/>
        <v>3.9926809084456005</v>
      </c>
      <c r="J190" s="45">
        <f t="shared" si="17"/>
        <v>-0.34672461308556435</v>
      </c>
      <c r="K190" s="44">
        <f t="shared" si="22"/>
        <v>1.8264840182648432E-2</v>
      </c>
      <c r="L190" s="22">
        <f t="shared" si="22"/>
        <v>-3.2142857142857091E-2</v>
      </c>
      <c r="M190" s="45">
        <f t="shared" si="22"/>
        <v>-1.4124293785310747E-3</v>
      </c>
      <c r="N190" s="44">
        <f t="shared" si="23"/>
        <v>1.8100041643617937E-2</v>
      </c>
      <c r="O190" s="22">
        <f t="shared" si="23"/>
        <v>-3.2670782289548707E-2</v>
      </c>
      <c r="P190" s="45">
        <f t="shared" si="23"/>
        <v>-1.413427797146964E-3</v>
      </c>
      <c r="Q190" s="44">
        <f t="shared" si="18"/>
        <v>19.7211626908576</v>
      </c>
      <c r="R190" s="22">
        <f t="shared" si="18"/>
        <v>5.7037824746562009</v>
      </c>
      <c r="S190" s="45">
        <f t="shared" si="18"/>
        <v>16.543363386362664</v>
      </c>
      <c r="V190" s="44">
        <f t="shared" si="19"/>
        <v>0.59379186105593795</v>
      </c>
      <c r="W190" s="22">
        <f t="shared" si="20"/>
        <v>0.25333333333333347</v>
      </c>
      <c r="X190" s="45">
        <f t="shared" si="21"/>
        <v>7.8268109908409558E-2</v>
      </c>
    </row>
    <row r="191" spans="1:24" x14ac:dyDescent="0.25">
      <c r="A191" s="55">
        <v>43332</v>
      </c>
      <c r="B191" s="44">
        <v>180.39</v>
      </c>
      <c r="C191" s="22">
        <v>53.2</v>
      </c>
      <c r="D191" s="45">
        <v>0.69299999999999995</v>
      </c>
      <c r="E191" s="44">
        <v>437100660</v>
      </c>
      <c r="F191" s="22">
        <v>400</v>
      </c>
      <c r="G191" s="45">
        <v>10682000</v>
      </c>
      <c r="H191" s="44">
        <f t="shared" si="17"/>
        <v>5.1951211737195866</v>
      </c>
      <c r="I191" s="22">
        <f t="shared" si="17"/>
        <v>3.9740583963475986</v>
      </c>
      <c r="J191" s="45">
        <f t="shared" si="17"/>
        <v>-0.3667252797922339</v>
      </c>
      <c r="K191" s="44">
        <f t="shared" si="22"/>
        <v>-4.8324980216301897E-2</v>
      </c>
      <c r="L191" s="22">
        <f t="shared" si="22"/>
        <v>-1.8450184501845018E-2</v>
      </c>
      <c r="M191" s="45">
        <f t="shared" si="22"/>
        <v>-1.980198019801982E-2</v>
      </c>
      <c r="N191" s="44">
        <f t="shared" si="23"/>
        <v>-4.9531668242757024E-2</v>
      </c>
      <c r="O191" s="22">
        <f t="shared" si="23"/>
        <v>-1.8622512098001798E-2</v>
      </c>
      <c r="P191" s="45">
        <f t="shared" si="23"/>
        <v>-2.0000666706669543E-2</v>
      </c>
      <c r="Q191" s="44">
        <f t="shared" si="18"/>
        <v>19.895674069784359</v>
      </c>
      <c r="R191" s="22">
        <f t="shared" si="18"/>
        <v>5.9914645471079817</v>
      </c>
      <c r="S191" s="45">
        <f t="shared" si="18"/>
        <v>16.184070639881853</v>
      </c>
      <c r="V191" s="44">
        <f t="shared" si="19"/>
        <v>0.55148043789551471</v>
      </c>
      <c r="W191" s="22">
        <f t="shared" si="20"/>
        <v>0.23111111111111124</v>
      </c>
      <c r="X191" s="45">
        <f t="shared" si="21"/>
        <v>5.4954204829308781E-2</v>
      </c>
    </row>
    <row r="192" spans="1:24" x14ac:dyDescent="0.25">
      <c r="A192" s="55">
        <v>43339</v>
      </c>
      <c r="B192" s="44">
        <v>182</v>
      </c>
      <c r="C192" s="22">
        <v>54.8</v>
      </c>
      <c r="D192" s="45">
        <v>0.7</v>
      </c>
      <c r="E192" s="44">
        <v>270716550</v>
      </c>
      <c r="F192" s="22">
        <v>1620</v>
      </c>
      <c r="G192" s="45">
        <v>10759000</v>
      </c>
      <c r="H192" s="44">
        <f t="shared" si="17"/>
        <v>5.2040066870767951</v>
      </c>
      <c r="I192" s="22">
        <f t="shared" si="17"/>
        <v>4.00369019395397</v>
      </c>
      <c r="J192" s="45">
        <f t="shared" si="17"/>
        <v>-0.35667494393873245</v>
      </c>
      <c r="K192" s="44">
        <f t="shared" si="22"/>
        <v>8.9251067132325168E-3</v>
      </c>
      <c r="L192" s="22">
        <f t="shared" si="22"/>
        <v>3.0075187969924703E-2</v>
      </c>
      <c r="M192" s="45">
        <f t="shared" si="22"/>
        <v>1.0101010101010111E-2</v>
      </c>
      <c r="N192" s="44">
        <f t="shared" si="23"/>
        <v>8.8855133572084532E-3</v>
      </c>
      <c r="O192" s="22">
        <f t="shared" si="23"/>
        <v>2.9631797606371149E-2</v>
      </c>
      <c r="P192" s="45">
        <f t="shared" si="23"/>
        <v>1.0050335853501506E-2</v>
      </c>
      <c r="Q192" s="44">
        <f t="shared" si="18"/>
        <v>19.416582890506604</v>
      </c>
      <c r="R192" s="22">
        <f t="shared" si="18"/>
        <v>7.3901814282264295</v>
      </c>
      <c r="S192" s="45">
        <f t="shared" si="18"/>
        <v>16.191253171576047</v>
      </c>
      <c r="V192" s="44">
        <f t="shared" si="19"/>
        <v>0.55891727100558919</v>
      </c>
      <c r="W192" s="22">
        <f t="shared" si="20"/>
        <v>0.26666666666666666</v>
      </c>
      <c r="X192" s="45">
        <f t="shared" si="21"/>
        <v>6.661115736885917E-2</v>
      </c>
    </row>
    <row r="193" spans="1:24" x14ac:dyDescent="0.25">
      <c r="A193" s="55">
        <v>43346</v>
      </c>
      <c r="B193" s="44">
        <v>174.9</v>
      </c>
      <c r="C193" s="22">
        <v>53.8</v>
      </c>
      <c r="D193" s="45">
        <v>0.68799999999999994</v>
      </c>
      <c r="E193" s="44">
        <v>250527130</v>
      </c>
      <c r="F193" s="22">
        <v>410</v>
      </c>
      <c r="G193" s="45">
        <v>7039000</v>
      </c>
      <c r="H193" s="44">
        <f t="shared" si="17"/>
        <v>5.1642143820245563</v>
      </c>
      <c r="I193" s="22">
        <f t="shared" si="17"/>
        <v>3.9852734671677386</v>
      </c>
      <c r="J193" s="45">
        <f t="shared" si="17"/>
        <v>-0.37396644104879345</v>
      </c>
      <c r="K193" s="44">
        <f t="shared" si="22"/>
        <v>-3.9010989010988976E-2</v>
      </c>
      <c r="L193" s="22">
        <f t="shared" si="22"/>
        <v>-1.8248175182481754E-2</v>
      </c>
      <c r="M193" s="45">
        <f t="shared" si="22"/>
        <v>-1.7142857142857158E-2</v>
      </c>
      <c r="N193" s="44">
        <f t="shared" si="23"/>
        <v>-3.9792305052238935E-2</v>
      </c>
      <c r="O193" s="22">
        <f t="shared" si="23"/>
        <v>-1.8416726786231151E-2</v>
      </c>
      <c r="P193" s="45">
        <f t="shared" si="23"/>
        <v>-1.7291497110060994E-2</v>
      </c>
      <c r="Q193" s="44">
        <f t="shared" si="18"/>
        <v>19.339077776018019</v>
      </c>
      <c r="R193" s="22">
        <f t="shared" si="18"/>
        <v>6.0161571596983539</v>
      </c>
      <c r="S193" s="45">
        <f t="shared" si="18"/>
        <v>15.766976672590269</v>
      </c>
      <c r="V193" s="44">
        <f t="shared" si="19"/>
        <v>0.52612129890526127</v>
      </c>
      <c r="W193" s="22">
        <f t="shared" si="20"/>
        <v>0.24444444444444444</v>
      </c>
      <c r="X193" s="45">
        <f t="shared" si="21"/>
        <v>4.662781015820136E-2</v>
      </c>
    </row>
    <row r="194" spans="1:24" x14ac:dyDescent="0.25">
      <c r="A194" s="55">
        <v>43353</v>
      </c>
      <c r="B194" s="44">
        <v>188.71</v>
      </c>
      <c r="C194" s="22">
        <v>52</v>
      </c>
      <c r="D194" s="45">
        <v>0.69299999999999995</v>
      </c>
      <c r="E194" s="44">
        <v>587404010</v>
      </c>
      <c r="F194" s="22">
        <v>690</v>
      </c>
      <c r="G194" s="45">
        <v>11848000</v>
      </c>
      <c r="H194" s="44">
        <f t="shared" si="17"/>
        <v>5.2402114451410045</v>
      </c>
      <c r="I194" s="22">
        <f t="shared" si="17"/>
        <v>3.9512437185814275</v>
      </c>
      <c r="J194" s="45">
        <f t="shared" si="17"/>
        <v>-0.3667252797922339</v>
      </c>
      <c r="K194" s="44">
        <f t="shared" si="22"/>
        <v>7.8959405374499719E-2</v>
      </c>
      <c r="L194" s="22">
        <f t="shared" si="22"/>
        <v>-3.3457249070631918E-2</v>
      </c>
      <c r="M194" s="45">
        <f t="shared" si="22"/>
        <v>7.2674418604651231E-3</v>
      </c>
      <c r="N194" s="44">
        <f t="shared" si="23"/>
        <v>7.5997063116447952E-2</v>
      </c>
      <c r="O194" s="22">
        <f t="shared" si="23"/>
        <v>-3.4029748586311373E-2</v>
      </c>
      <c r="P194" s="45">
        <f t="shared" si="23"/>
        <v>7.2411612565594736E-3</v>
      </c>
      <c r="Q194" s="44">
        <f t="shared" si="18"/>
        <v>20.191223403399398</v>
      </c>
      <c r="R194" s="22">
        <f t="shared" si="18"/>
        <v>6.5366915975913047</v>
      </c>
      <c r="S194" s="45">
        <f t="shared" si="18"/>
        <v>16.28766963492977</v>
      </c>
      <c r="V194" s="44">
        <f t="shared" si="19"/>
        <v>0.58991177421589913</v>
      </c>
      <c r="W194" s="22">
        <f t="shared" si="20"/>
        <v>0.20444444444444451</v>
      </c>
      <c r="X194" s="45">
        <f t="shared" si="21"/>
        <v>5.4954204829308781E-2</v>
      </c>
    </row>
    <row r="195" spans="1:24" x14ac:dyDescent="0.25">
      <c r="A195" s="55">
        <v>43360</v>
      </c>
      <c r="B195" s="44">
        <v>193.44</v>
      </c>
      <c r="C195" s="22">
        <v>60</v>
      </c>
      <c r="D195" s="45">
        <v>0.69499999999999995</v>
      </c>
      <c r="E195" s="44">
        <v>453879050</v>
      </c>
      <c r="F195" s="22">
        <v>2100</v>
      </c>
      <c r="G195" s="45">
        <v>16182000</v>
      </c>
      <c r="H195" s="44">
        <f t="shared" ref="H195:J258" si="24">LN(B195)</f>
        <v>5.2649673868664824</v>
      </c>
      <c r="I195" s="22">
        <f t="shared" si="24"/>
        <v>4.0943445622221004</v>
      </c>
      <c r="J195" s="45">
        <f t="shared" si="24"/>
        <v>-0.36384343341734499</v>
      </c>
      <c r="K195" s="44">
        <f t="shared" si="22"/>
        <v>2.5064914418949657E-2</v>
      </c>
      <c r="L195" s="22">
        <f t="shared" si="22"/>
        <v>0.15384615384615385</v>
      </c>
      <c r="M195" s="45">
        <f t="shared" si="22"/>
        <v>2.8860028860028886E-3</v>
      </c>
      <c r="N195" s="44">
        <f t="shared" si="23"/>
        <v>2.4755941725478171E-2</v>
      </c>
      <c r="O195" s="22">
        <f t="shared" si="23"/>
        <v>0.14310084364067324</v>
      </c>
      <c r="P195" s="45">
        <f t="shared" si="23"/>
        <v>2.8818463748889502E-3</v>
      </c>
      <c r="Q195" s="44">
        <f t="shared" ref="Q195:S258" si="25">LN(E195)</f>
        <v>19.933341310820627</v>
      </c>
      <c r="R195" s="22">
        <f t="shared" si="25"/>
        <v>7.6496926237115144</v>
      </c>
      <c r="S195" s="45">
        <f t="shared" si="25"/>
        <v>16.599410071349922</v>
      </c>
      <c r="V195" s="44">
        <f t="shared" ref="V195:V258" si="26">(B195-$U$3)/($U$2-$U$3)</f>
        <v>0.61176035844611754</v>
      </c>
      <c r="W195" s="22">
        <f t="shared" ref="W195:W258" si="27">(C195-$U$5)/($U$4-$U$5)</f>
        <v>0.3822222222222223</v>
      </c>
      <c r="X195" s="45">
        <f t="shared" ref="X195:X258" si="28">(D195-$U$7)/($U$6-$U$7)</f>
        <v>5.8284762697751749E-2</v>
      </c>
    </row>
    <row r="196" spans="1:24" x14ac:dyDescent="0.25">
      <c r="A196" s="55">
        <v>43367</v>
      </c>
      <c r="B196" s="44">
        <v>203.32</v>
      </c>
      <c r="C196" s="22">
        <v>58.2</v>
      </c>
      <c r="D196" s="45">
        <v>0.70099999999999996</v>
      </c>
      <c r="E196" s="44">
        <v>431220610</v>
      </c>
      <c r="F196" s="22">
        <v>1630</v>
      </c>
      <c r="G196" s="45">
        <v>31220000</v>
      </c>
      <c r="H196" s="44">
        <f t="shared" si="24"/>
        <v>5.314781092578702</v>
      </c>
      <c r="I196" s="22">
        <f t="shared" si="24"/>
        <v>4.0638853547373923</v>
      </c>
      <c r="J196" s="45">
        <f t="shared" si="24"/>
        <v>-0.35524739194754701</v>
      </c>
      <c r="K196" s="44">
        <f t="shared" ref="K196:M259" si="29">(B196-B195)/B195</f>
        <v>5.1075268817204277E-2</v>
      </c>
      <c r="L196" s="22">
        <f t="shared" si="29"/>
        <v>-2.9999999999999954E-2</v>
      </c>
      <c r="M196" s="45">
        <f t="shared" si="29"/>
        <v>8.6330935251798645E-3</v>
      </c>
      <c r="N196" s="44">
        <f t="shared" ref="N196:P259" si="30">LN(B196/B195)</f>
        <v>4.9813705712219172E-2</v>
      </c>
      <c r="O196" s="22">
        <f t="shared" si="30"/>
        <v>-3.0459207484708459E-2</v>
      </c>
      <c r="P196" s="45">
        <f t="shared" si="30"/>
        <v>8.5960414697980377E-3</v>
      </c>
      <c r="Q196" s="44">
        <f t="shared" si="25"/>
        <v>19.882130373262839</v>
      </c>
      <c r="R196" s="22">
        <f t="shared" si="25"/>
        <v>7.3963352938008082</v>
      </c>
      <c r="S196" s="45">
        <f t="shared" si="25"/>
        <v>17.25656947305156</v>
      </c>
      <c r="V196" s="44">
        <f t="shared" si="26"/>
        <v>0.65739757032657387</v>
      </c>
      <c r="W196" s="22">
        <f t="shared" si="27"/>
        <v>0.34222222222222237</v>
      </c>
      <c r="X196" s="45">
        <f t="shared" si="28"/>
        <v>6.8276436303080654E-2</v>
      </c>
    </row>
    <row r="197" spans="1:24" x14ac:dyDescent="0.25">
      <c r="A197" s="55">
        <v>43374</v>
      </c>
      <c r="B197" s="44">
        <v>187.2</v>
      </c>
      <c r="C197" s="22">
        <v>60</v>
      </c>
      <c r="D197" s="45">
        <v>0.70499999999999996</v>
      </c>
      <c r="E197" s="44">
        <v>401428000</v>
      </c>
      <c r="F197" s="22">
        <v>2650</v>
      </c>
      <c r="G197" s="45">
        <v>13183000</v>
      </c>
      <c r="H197" s="44">
        <f t="shared" si="24"/>
        <v>5.232177564043492</v>
      </c>
      <c r="I197" s="22">
        <f t="shared" si="24"/>
        <v>4.0943445622221004</v>
      </c>
      <c r="J197" s="45">
        <f t="shared" si="24"/>
        <v>-0.34955747616986843</v>
      </c>
      <c r="K197" s="44">
        <f t="shared" si="29"/>
        <v>-7.9283887468030709E-2</v>
      </c>
      <c r="L197" s="22">
        <f t="shared" si="29"/>
        <v>3.0927835051546341E-2</v>
      </c>
      <c r="M197" s="45">
        <f t="shared" si="29"/>
        <v>5.7061340941512179E-3</v>
      </c>
      <c r="N197" s="44">
        <f t="shared" si="30"/>
        <v>-8.2603528535210122E-2</v>
      </c>
      <c r="O197" s="22">
        <f t="shared" si="30"/>
        <v>3.0459207484708439E-2</v>
      </c>
      <c r="P197" s="45">
        <f t="shared" si="30"/>
        <v>5.689915777678676E-3</v>
      </c>
      <c r="Q197" s="44">
        <f t="shared" si="25"/>
        <v>19.810538747748193</v>
      </c>
      <c r="R197" s="22">
        <f t="shared" si="25"/>
        <v>7.8823149189802679</v>
      </c>
      <c r="S197" s="45">
        <f t="shared" si="25"/>
        <v>16.394438678740109</v>
      </c>
      <c r="V197" s="44">
        <f t="shared" si="26"/>
        <v>0.58293685620582925</v>
      </c>
      <c r="W197" s="22">
        <f t="shared" si="27"/>
        <v>0.3822222222222223</v>
      </c>
      <c r="X197" s="45">
        <f t="shared" si="28"/>
        <v>7.493755203996659E-2</v>
      </c>
    </row>
    <row r="198" spans="1:24" x14ac:dyDescent="0.25">
      <c r="A198" s="55">
        <v>43381</v>
      </c>
      <c r="B198" s="44">
        <v>191.85</v>
      </c>
      <c r="C198" s="22">
        <v>58.2</v>
      </c>
      <c r="D198" s="45">
        <v>0.69</v>
      </c>
      <c r="E198" s="44">
        <v>424418420</v>
      </c>
      <c r="F198" s="22">
        <v>660</v>
      </c>
      <c r="G198" s="45">
        <v>14595000</v>
      </c>
      <c r="H198" s="44">
        <f t="shared" si="24"/>
        <v>5.2567138166929617</v>
      </c>
      <c r="I198" s="22">
        <f t="shared" si="24"/>
        <v>4.0638853547373923</v>
      </c>
      <c r="J198" s="45">
        <f t="shared" si="24"/>
        <v>-0.37106368139083207</v>
      </c>
      <c r="K198" s="44">
        <f t="shared" si="29"/>
        <v>2.4839743589743623E-2</v>
      </c>
      <c r="L198" s="22">
        <f t="shared" si="29"/>
        <v>-2.9999999999999954E-2</v>
      </c>
      <c r="M198" s="45">
        <f t="shared" si="29"/>
        <v>-2.1276595744680871E-2</v>
      </c>
      <c r="N198" s="44">
        <f t="shared" si="30"/>
        <v>2.4536252649469736E-2</v>
      </c>
      <c r="O198" s="22">
        <f t="shared" si="30"/>
        <v>-3.0459207484708459E-2</v>
      </c>
      <c r="P198" s="45">
        <f t="shared" si="30"/>
        <v>-2.1506205220963619E-2</v>
      </c>
      <c r="Q198" s="44">
        <f t="shared" si="25"/>
        <v>19.866230366212761</v>
      </c>
      <c r="R198" s="22">
        <f t="shared" si="25"/>
        <v>6.4922398350204711</v>
      </c>
      <c r="S198" s="45">
        <f t="shared" si="25"/>
        <v>16.496189562270352</v>
      </c>
      <c r="V198" s="44">
        <f t="shared" si="26"/>
        <v>0.60441590835604408</v>
      </c>
      <c r="W198" s="22">
        <f t="shared" si="27"/>
        <v>0.34222222222222237</v>
      </c>
      <c r="X198" s="45">
        <f t="shared" si="28"/>
        <v>4.9958368026644329E-2</v>
      </c>
    </row>
    <row r="199" spans="1:24" x14ac:dyDescent="0.25">
      <c r="A199" s="55">
        <v>43388</v>
      </c>
      <c r="B199" s="44">
        <v>183.8</v>
      </c>
      <c r="C199" s="22">
        <v>60</v>
      </c>
      <c r="D199" s="45">
        <v>0.69599999999999995</v>
      </c>
      <c r="E199" s="44">
        <v>343654980</v>
      </c>
      <c r="F199" s="22">
        <v>1940</v>
      </c>
      <c r="G199" s="45">
        <v>11845000</v>
      </c>
      <c r="H199" s="44">
        <f t="shared" si="24"/>
        <v>5.2138482099215864</v>
      </c>
      <c r="I199" s="22">
        <f t="shared" si="24"/>
        <v>4.0943445622221004</v>
      </c>
      <c r="J199" s="45">
        <f t="shared" si="24"/>
        <v>-0.36240561864771748</v>
      </c>
      <c r="K199" s="44">
        <f t="shared" si="29"/>
        <v>-4.1959864477456262E-2</v>
      </c>
      <c r="L199" s="22">
        <f t="shared" si="29"/>
        <v>3.0927835051546341E-2</v>
      </c>
      <c r="M199" s="45">
        <f t="shared" si="29"/>
        <v>8.6956521739130523E-3</v>
      </c>
      <c r="N199" s="44">
        <f t="shared" si="30"/>
        <v>-4.2865606771374618E-2</v>
      </c>
      <c r="O199" s="22">
        <f t="shared" si="30"/>
        <v>3.0459207484708439E-2</v>
      </c>
      <c r="P199" s="45">
        <f t="shared" si="30"/>
        <v>8.6580627431145311E-3</v>
      </c>
      <c r="Q199" s="44">
        <f t="shared" si="25"/>
        <v>19.655148746915319</v>
      </c>
      <c r="R199" s="22">
        <f t="shared" si="25"/>
        <v>7.5704432520573741</v>
      </c>
      <c r="S199" s="45">
        <f t="shared" si="25"/>
        <v>16.287416395575022</v>
      </c>
      <c r="V199" s="44">
        <f t="shared" si="26"/>
        <v>0.56723174280567235</v>
      </c>
      <c r="W199" s="22">
        <f t="shared" si="27"/>
        <v>0.3822222222222223</v>
      </c>
      <c r="X199" s="45">
        <f t="shared" si="28"/>
        <v>5.9950041631973233E-2</v>
      </c>
    </row>
    <row r="200" spans="1:24" x14ac:dyDescent="0.25">
      <c r="A200" s="55">
        <v>43395</v>
      </c>
      <c r="B200" s="44">
        <v>181</v>
      </c>
      <c r="C200" s="22">
        <v>61.6</v>
      </c>
      <c r="D200" s="45">
        <v>0.68300000000000005</v>
      </c>
      <c r="E200" s="44">
        <v>450552890</v>
      </c>
      <c r="F200" s="22">
        <v>990</v>
      </c>
      <c r="G200" s="45">
        <v>16601000</v>
      </c>
      <c r="H200" s="44">
        <f t="shared" si="24"/>
        <v>5.1984970312658261</v>
      </c>
      <c r="I200" s="22">
        <f t="shared" si="24"/>
        <v>4.1206618705394744</v>
      </c>
      <c r="J200" s="45">
        <f t="shared" si="24"/>
        <v>-0.38126041941134692</v>
      </c>
      <c r="K200" s="44">
        <f t="shared" si="29"/>
        <v>-1.5233949945593097E-2</v>
      </c>
      <c r="L200" s="22">
        <f t="shared" si="29"/>
        <v>2.6666666666666689E-2</v>
      </c>
      <c r="M200" s="45">
        <f t="shared" si="29"/>
        <v>-1.8678160919540089E-2</v>
      </c>
      <c r="N200" s="44">
        <f t="shared" si="30"/>
        <v>-1.5351178655761022E-2</v>
      </c>
      <c r="O200" s="22">
        <f t="shared" si="30"/>
        <v>2.6317308317373358E-2</v>
      </c>
      <c r="P200" s="45">
        <f t="shared" si="30"/>
        <v>-1.885480076362946E-2</v>
      </c>
      <c r="Q200" s="44">
        <f t="shared" si="25"/>
        <v>19.92598603100717</v>
      </c>
      <c r="R200" s="22">
        <f t="shared" si="25"/>
        <v>6.8977049431286357</v>
      </c>
      <c r="S200" s="45">
        <f t="shared" si="25"/>
        <v>16.624973492476212</v>
      </c>
      <c r="V200" s="44">
        <f t="shared" si="26"/>
        <v>0.5542981200055429</v>
      </c>
      <c r="W200" s="22">
        <f t="shared" si="27"/>
        <v>0.41777777777777786</v>
      </c>
      <c r="X200" s="45">
        <f t="shared" si="28"/>
        <v>3.8301415487094127E-2</v>
      </c>
    </row>
    <row r="201" spans="1:24" x14ac:dyDescent="0.25">
      <c r="A201" s="55">
        <v>43402</v>
      </c>
      <c r="B201" s="44">
        <v>192.6</v>
      </c>
      <c r="C201" s="22">
        <v>61.8</v>
      </c>
      <c r="D201" s="45">
        <v>0.69850000000000001</v>
      </c>
      <c r="E201" s="44">
        <v>336399850</v>
      </c>
      <c r="F201" s="22">
        <v>630</v>
      </c>
      <c r="G201" s="45">
        <v>22490000</v>
      </c>
      <c r="H201" s="44">
        <f t="shared" si="24"/>
        <v>5.2606154993640253</v>
      </c>
      <c r="I201" s="22">
        <f t="shared" si="24"/>
        <v>4.1239033644636454</v>
      </c>
      <c r="J201" s="45">
        <f t="shared" si="24"/>
        <v>-0.35882010028512051</v>
      </c>
      <c r="K201" s="44">
        <f t="shared" si="29"/>
        <v>6.4088397790055221E-2</v>
      </c>
      <c r="L201" s="22">
        <f t="shared" si="29"/>
        <v>3.2467532467531776E-3</v>
      </c>
      <c r="M201" s="45">
        <f t="shared" si="29"/>
        <v>2.2693997071742252E-2</v>
      </c>
      <c r="N201" s="44">
        <f t="shared" si="30"/>
        <v>6.2118468098199445E-2</v>
      </c>
      <c r="O201" s="22">
        <f t="shared" si="30"/>
        <v>3.2414939241710229E-3</v>
      </c>
      <c r="P201" s="45">
        <f t="shared" si="30"/>
        <v>2.2440319126226484E-2</v>
      </c>
      <c r="Q201" s="44">
        <f t="shared" si="25"/>
        <v>19.633811040165227</v>
      </c>
      <c r="R201" s="22">
        <f t="shared" si="25"/>
        <v>6.4457198193855785</v>
      </c>
      <c r="S201" s="45">
        <f t="shared" si="25"/>
        <v>16.9285813239355</v>
      </c>
      <c r="V201" s="44">
        <f t="shared" si="26"/>
        <v>0.60788027160607871</v>
      </c>
      <c r="W201" s="22">
        <f t="shared" si="27"/>
        <v>0.42222222222222222</v>
      </c>
      <c r="X201" s="45">
        <f t="shared" si="28"/>
        <v>6.4113238967527034E-2</v>
      </c>
    </row>
    <row r="202" spans="1:24" x14ac:dyDescent="0.25">
      <c r="A202" s="55">
        <v>43409</v>
      </c>
      <c r="B202" s="44">
        <v>195.75</v>
      </c>
      <c r="C202" s="22">
        <v>61.2</v>
      </c>
      <c r="D202" s="45">
        <v>0.6835</v>
      </c>
      <c r="E202" s="44">
        <v>355373930</v>
      </c>
      <c r="F202" s="22">
        <v>1220</v>
      </c>
      <c r="G202" s="45">
        <v>4069000</v>
      </c>
      <c r="H202" s="44">
        <f t="shared" si="24"/>
        <v>5.2768383348709129</v>
      </c>
      <c r="I202" s="22">
        <f t="shared" si="24"/>
        <v>4.1141471895182802</v>
      </c>
      <c r="J202" s="45">
        <f t="shared" si="24"/>
        <v>-0.38052862281813282</v>
      </c>
      <c r="K202" s="44">
        <f t="shared" si="29"/>
        <v>1.6355140186915917E-2</v>
      </c>
      <c r="L202" s="22">
        <f t="shared" si="29"/>
        <v>-9.7087378640775789E-3</v>
      </c>
      <c r="M202" s="45">
        <f t="shared" si="29"/>
        <v>-2.1474588403722281E-2</v>
      </c>
      <c r="N202" s="44">
        <f t="shared" si="30"/>
        <v>1.6222835506887384E-2</v>
      </c>
      <c r="O202" s="22">
        <f t="shared" si="30"/>
        <v>-9.7561749453645725E-3</v>
      </c>
      <c r="P202" s="45">
        <f t="shared" si="30"/>
        <v>-2.1708522533012291E-2</v>
      </c>
      <c r="Q202" s="44">
        <f t="shared" si="25"/>
        <v>19.688681117026931</v>
      </c>
      <c r="R202" s="22">
        <f t="shared" si="25"/>
        <v>7.1066061377273027</v>
      </c>
      <c r="S202" s="45">
        <f t="shared" si="25"/>
        <v>15.218907826983827</v>
      </c>
      <c r="V202" s="44">
        <f t="shared" si="26"/>
        <v>0.62243059725622429</v>
      </c>
      <c r="W202" s="22">
        <f t="shared" si="27"/>
        <v>0.40888888888888902</v>
      </c>
      <c r="X202" s="45">
        <f t="shared" si="28"/>
        <v>3.9134054954204779E-2</v>
      </c>
    </row>
    <row r="203" spans="1:24" x14ac:dyDescent="0.25">
      <c r="A203" s="55">
        <v>43416</v>
      </c>
      <c r="B203" s="44">
        <v>199.26</v>
      </c>
      <c r="C203" s="22">
        <v>62.8</v>
      </c>
      <c r="D203" s="45">
        <v>0.68500000000000005</v>
      </c>
      <c r="E203" s="44">
        <v>372882720</v>
      </c>
      <c r="F203" s="22">
        <v>650</v>
      </c>
      <c r="G203" s="45">
        <v>5546000</v>
      </c>
      <c r="H203" s="44">
        <f t="shared" si="24"/>
        <v>5.2946105046167098</v>
      </c>
      <c r="I203" s="22">
        <f t="shared" si="24"/>
        <v>4.1399550734741526</v>
      </c>
      <c r="J203" s="45">
        <f t="shared" si="24"/>
        <v>-0.37833644071991168</v>
      </c>
      <c r="K203" s="44">
        <f t="shared" si="29"/>
        <v>1.7931034482758575E-2</v>
      </c>
      <c r="L203" s="22">
        <f t="shared" si="29"/>
        <v>2.614379084967311E-2</v>
      </c>
      <c r="M203" s="45">
        <f t="shared" si="29"/>
        <v>2.194586686174187E-3</v>
      </c>
      <c r="N203" s="44">
        <f t="shared" si="30"/>
        <v>1.7772169745797668E-2</v>
      </c>
      <c r="O203" s="22">
        <f t="shared" si="30"/>
        <v>2.5807883955872503E-2</v>
      </c>
      <c r="P203" s="45">
        <f t="shared" si="30"/>
        <v>2.1921820982210511E-3</v>
      </c>
      <c r="Q203" s="44">
        <f t="shared" si="25"/>
        <v>19.736774504574136</v>
      </c>
      <c r="R203" s="22">
        <f t="shared" si="25"/>
        <v>6.4769723628896827</v>
      </c>
      <c r="S203" s="45">
        <f t="shared" si="25"/>
        <v>15.52858750515786</v>
      </c>
      <c r="V203" s="44">
        <f t="shared" si="26"/>
        <v>0.63864381726638642</v>
      </c>
      <c r="W203" s="22">
        <f t="shared" si="27"/>
        <v>0.44444444444444442</v>
      </c>
      <c r="X203" s="45">
        <f t="shared" si="28"/>
        <v>4.1631973355537095E-2</v>
      </c>
    </row>
    <row r="204" spans="1:24" x14ac:dyDescent="0.25">
      <c r="A204" s="55">
        <v>43423</v>
      </c>
      <c r="B204" s="44">
        <v>197.3</v>
      </c>
      <c r="C204" s="22">
        <v>63</v>
      </c>
      <c r="D204" s="45">
        <v>0.67649999999999999</v>
      </c>
      <c r="E204" s="44">
        <v>276142380</v>
      </c>
      <c r="F204" s="22">
        <v>1090</v>
      </c>
      <c r="G204" s="45">
        <v>17916000</v>
      </c>
      <c r="H204" s="44">
        <f t="shared" si="24"/>
        <v>5.2847254130285695</v>
      </c>
      <c r="I204" s="22">
        <f t="shared" si="24"/>
        <v>4.1431347263915326</v>
      </c>
      <c r="J204" s="45">
        <f t="shared" si="24"/>
        <v>-0.39082283137129431</v>
      </c>
      <c r="K204" s="44">
        <f t="shared" si="29"/>
        <v>-9.8363946602427962E-3</v>
      </c>
      <c r="L204" s="22">
        <f t="shared" si="29"/>
        <v>3.1847133757962236E-3</v>
      </c>
      <c r="M204" s="45">
        <f t="shared" si="29"/>
        <v>-1.2408759124087683E-2</v>
      </c>
      <c r="N204" s="44">
        <f t="shared" si="30"/>
        <v>-9.8850915881404152E-3</v>
      </c>
      <c r="O204" s="22">
        <f t="shared" si="30"/>
        <v>3.1796529173798056E-3</v>
      </c>
      <c r="P204" s="45">
        <f t="shared" si="30"/>
        <v>-1.2486390651382646E-2</v>
      </c>
      <c r="Q204" s="44">
        <f t="shared" si="25"/>
        <v>19.43642716023168</v>
      </c>
      <c r="R204" s="22">
        <f t="shared" si="25"/>
        <v>6.9939329752231894</v>
      </c>
      <c r="S204" s="45">
        <f t="shared" si="25"/>
        <v>16.701204726309328</v>
      </c>
      <c r="V204" s="44">
        <f t="shared" si="26"/>
        <v>0.62959028130629591</v>
      </c>
      <c r="W204" s="22">
        <f t="shared" si="27"/>
        <v>0.44888888888888895</v>
      </c>
      <c r="X204" s="45">
        <f t="shared" si="28"/>
        <v>2.747710241465439E-2</v>
      </c>
    </row>
    <row r="205" spans="1:24" x14ac:dyDescent="0.25">
      <c r="A205" s="55">
        <v>43430</v>
      </c>
      <c r="B205" s="44">
        <v>194</v>
      </c>
      <c r="C205" s="22">
        <v>61.6</v>
      </c>
      <c r="D205" s="45">
        <v>0.67549999999999999</v>
      </c>
      <c r="E205" s="44">
        <v>416255450</v>
      </c>
      <c r="F205" s="22">
        <v>1280</v>
      </c>
      <c r="G205" s="45">
        <v>7360000</v>
      </c>
      <c r="H205" s="44">
        <f t="shared" si="24"/>
        <v>5.2678581590633282</v>
      </c>
      <c r="I205" s="22">
        <f t="shared" si="24"/>
        <v>4.1206618705394744</v>
      </c>
      <c r="J205" s="45">
        <f t="shared" si="24"/>
        <v>-0.39230212158188354</v>
      </c>
      <c r="K205" s="44">
        <f t="shared" si="29"/>
        <v>-1.6725798276735992E-2</v>
      </c>
      <c r="L205" s="22">
        <f t="shared" si="29"/>
        <v>-2.2222222222222199E-2</v>
      </c>
      <c r="M205" s="45">
        <f t="shared" si="29"/>
        <v>-1.478196600147821E-3</v>
      </c>
      <c r="N205" s="44">
        <f t="shared" si="30"/>
        <v>-1.6867253965241635E-2</v>
      </c>
      <c r="O205" s="22">
        <f t="shared" si="30"/>
        <v>-2.2472855852058628E-2</v>
      </c>
      <c r="P205" s="45">
        <f t="shared" si="30"/>
        <v>-1.4792902105891703E-3</v>
      </c>
      <c r="Q205" s="44">
        <f t="shared" si="25"/>
        <v>19.846809692266309</v>
      </c>
      <c r="R205" s="22">
        <f t="shared" si="25"/>
        <v>7.1546153569136628</v>
      </c>
      <c r="S205" s="45">
        <f t="shared" si="25"/>
        <v>15.811570490705058</v>
      </c>
      <c r="V205" s="44">
        <f t="shared" si="26"/>
        <v>0.61434708300614349</v>
      </c>
      <c r="W205" s="22">
        <f t="shared" si="27"/>
        <v>0.41777777777777786</v>
      </c>
      <c r="X205" s="45">
        <f t="shared" si="28"/>
        <v>2.5811823480432906E-2</v>
      </c>
    </row>
    <row r="206" spans="1:24" x14ac:dyDescent="0.25">
      <c r="A206" s="55">
        <v>43437</v>
      </c>
      <c r="B206" s="44">
        <v>195.01</v>
      </c>
      <c r="C206" s="22">
        <v>61.8</v>
      </c>
      <c r="D206" s="45">
        <v>0.67100000000000004</v>
      </c>
      <c r="E206" s="44">
        <v>318162900</v>
      </c>
      <c r="F206" s="22">
        <v>810</v>
      </c>
      <c r="G206" s="45">
        <v>9490000</v>
      </c>
      <c r="H206" s="44">
        <f t="shared" si="24"/>
        <v>5.273050839300149</v>
      </c>
      <c r="I206" s="22">
        <f t="shared" si="24"/>
        <v>4.1239033644636454</v>
      </c>
      <c r="J206" s="45">
        <f t="shared" si="24"/>
        <v>-0.39898614201045518</v>
      </c>
      <c r="K206" s="44">
        <f t="shared" si="29"/>
        <v>5.206185567010262E-3</v>
      </c>
      <c r="L206" s="22">
        <f t="shared" si="29"/>
        <v>3.2467532467531776E-3</v>
      </c>
      <c r="M206" s="45">
        <f t="shared" si="29"/>
        <v>-6.6617320503330104E-3</v>
      </c>
      <c r="N206" s="44">
        <f t="shared" si="30"/>
        <v>5.1926802368212205E-3</v>
      </c>
      <c r="O206" s="22">
        <f t="shared" si="30"/>
        <v>3.2414939241710229E-3</v>
      </c>
      <c r="P206" s="45">
        <f t="shared" si="30"/>
        <v>-6.6840204285717143E-3</v>
      </c>
      <c r="Q206" s="44">
        <f t="shared" si="25"/>
        <v>19.578074073732907</v>
      </c>
      <c r="R206" s="22">
        <f t="shared" si="25"/>
        <v>6.6970342476664841</v>
      </c>
      <c r="S206" s="45">
        <f t="shared" si="25"/>
        <v>16.065749170586109</v>
      </c>
      <c r="V206" s="44">
        <f t="shared" si="26"/>
        <v>0.61901242551619007</v>
      </c>
      <c r="W206" s="22">
        <f t="shared" si="27"/>
        <v>0.42222222222222222</v>
      </c>
      <c r="X206" s="45">
        <f t="shared" si="28"/>
        <v>1.8318068276436322E-2</v>
      </c>
    </row>
    <row r="207" spans="1:24" x14ac:dyDescent="0.25">
      <c r="A207" s="55">
        <v>43444</v>
      </c>
      <c r="B207" s="44">
        <v>184.93</v>
      </c>
      <c r="C207" s="22">
        <v>59</v>
      </c>
      <c r="D207" s="45">
        <v>0.66749999999999998</v>
      </c>
      <c r="E207" s="44">
        <v>284493370</v>
      </c>
      <c r="F207" s="22">
        <v>1000</v>
      </c>
      <c r="G207" s="45">
        <v>6281000</v>
      </c>
      <c r="H207" s="44">
        <f t="shared" si="24"/>
        <v>5.2199773750967848</v>
      </c>
      <c r="I207" s="22">
        <f t="shared" si="24"/>
        <v>4.0775374439057197</v>
      </c>
      <c r="J207" s="45">
        <f t="shared" si="24"/>
        <v>-0.40421588870773251</v>
      </c>
      <c r="K207" s="44">
        <f t="shared" si="29"/>
        <v>-5.1689656940669633E-2</v>
      </c>
      <c r="L207" s="22">
        <f t="shared" si="29"/>
        <v>-4.5307443365695747E-2</v>
      </c>
      <c r="M207" s="45">
        <f t="shared" si="29"/>
        <v>-5.2160953800298934E-3</v>
      </c>
      <c r="N207" s="44">
        <f t="shared" si="30"/>
        <v>-5.3073464203364125E-2</v>
      </c>
      <c r="O207" s="22">
        <f t="shared" si="30"/>
        <v>-4.6365920557925537E-2</v>
      </c>
      <c r="P207" s="45">
        <f t="shared" si="30"/>
        <v>-5.229746697277265E-3</v>
      </c>
      <c r="Q207" s="44">
        <f t="shared" si="25"/>
        <v>19.466220507216939</v>
      </c>
      <c r="R207" s="22">
        <f t="shared" si="25"/>
        <v>6.9077552789821368</v>
      </c>
      <c r="S207" s="45">
        <f t="shared" si="25"/>
        <v>15.653039761436517</v>
      </c>
      <c r="V207" s="44">
        <f t="shared" si="26"/>
        <v>0.57245138343572455</v>
      </c>
      <c r="W207" s="22">
        <f t="shared" si="27"/>
        <v>0.36000000000000004</v>
      </c>
      <c r="X207" s="45">
        <f t="shared" si="28"/>
        <v>1.2489592006661035E-2</v>
      </c>
    </row>
    <row r="208" spans="1:24" x14ac:dyDescent="0.25">
      <c r="A208" s="55">
        <v>43451</v>
      </c>
      <c r="B208" s="44">
        <v>186.79</v>
      </c>
      <c r="C208" s="22">
        <v>58.4</v>
      </c>
      <c r="D208" s="45">
        <v>0.66049999999999998</v>
      </c>
      <c r="E208" s="44">
        <v>350928790</v>
      </c>
      <c r="F208" s="22">
        <v>3650</v>
      </c>
      <c r="G208" s="45">
        <v>14170000</v>
      </c>
      <c r="H208" s="44">
        <f t="shared" si="24"/>
        <v>5.2299849911712117</v>
      </c>
      <c r="I208" s="22">
        <f t="shared" si="24"/>
        <v>4.0673158898341812</v>
      </c>
      <c r="J208" s="45">
        <f t="shared" si="24"/>
        <v>-0.4147581550197571</v>
      </c>
      <c r="K208" s="44">
        <f t="shared" si="29"/>
        <v>1.0057859730708836E-2</v>
      </c>
      <c r="L208" s="22">
        <f t="shared" si="29"/>
        <v>-1.0169491525423752E-2</v>
      </c>
      <c r="M208" s="45">
        <f t="shared" si="29"/>
        <v>-1.04868913857678E-2</v>
      </c>
      <c r="N208" s="44">
        <f t="shared" si="30"/>
        <v>1.0007616074426413E-2</v>
      </c>
      <c r="O208" s="22">
        <f t="shared" si="30"/>
        <v>-1.0221554071538139E-2</v>
      </c>
      <c r="P208" s="45">
        <f t="shared" si="30"/>
        <v>-1.0542266312024545E-2</v>
      </c>
      <c r="Q208" s="44">
        <f t="shared" si="25"/>
        <v>19.676093883354842</v>
      </c>
      <c r="R208" s="22">
        <f t="shared" si="25"/>
        <v>8.2024824465765374</v>
      </c>
      <c r="S208" s="45">
        <f t="shared" si="25"/>
        <v>16.466637611666862</v>
      </c>
      <c r="V208" s="44">
        <f t="shared" si="26"/>
        <v>0.58104300429581035</v>
      </c>
      <c r="W208" s="22">
        <f t="shared" si="27"/>
        <v>0.34666666666666668</v>
      </c>
      <c r="X208" s="45">
        <f t="shared" si="28"/>
        <v>8.3263946711064946E-4</v>
      </c>
    </row>
    <row r="209" spans="1:24" x14ac:dyDescent="0.25">
      <c r="A209" s="55">
        <v>43458</v>
      </c>
      <c r="B209" s="44">
        <v>186.3</v>
      </c>
      <c r="C209" s="22">
        <v>59.2</v>
      </c>
      <c r="D209" s="45">
        <v>0.66</v>
      </c>
      <c r="E209" s="44">
        <v>193975710</v>
      </c>
      <c r="F209" s="22">
        <v>1350</v>
      </c>
      <c r="G209" s="45">
        <v>9023000</v>
      </c>
      <c r="H209" s="44">
        <f t="shared" si="24"/>
        <v>5.2273582776075429</v>
      </c>
      <c r="I209" s="22">
        <f t="shared" si="24"/>
        <v>4.0809215418899605</v>
      </c>
      <c r="J209" s="45">
        <f t="shared" si="24"/>
        <v>-0.41551544396166579</v>
      </c>
      <c r="K209" s="44">
        <f t="shared" si="29"/>
        <v>-2.623266770169606E-3</v>
      </c>
      <c r="L209" s="22">
        <f t="shared" si="29"/>
        <v>1.3698630136986375E-2</v>
      </c>
      <c r="M209" s="45">
        <f t="shared" si="29"/>
        <v>-7.5700227100672964E-4</v>
      </c>
      <c r="N209" s="44">
        <f t="shared" si="30"/>
        <v>-2.6267135636687707E-3</v>
      </c>
      <c r="O209" s="22">
        <f t="shared" si="30"/>
        <v>1.3605652055778678E-2</v>
      </c>
      <c r="P209" s="45">
        <f t="shared" si="30"/>
        <v>-7.5728894190869108E-4</v>
      </c>
      <c r="Q209" s="44">
        <f t="shared" si="25"/>
        <v>19.083243503003086</v>
      </c>
      <c r="R209" s="22">
        <f t="shared" si="25"/>
        <v>7.2078598714324755</v>
      </c>
      <c r="S209" s="45">
        <f t="shared" si="25"/>
        <v>16.015287430976638</v>
      </c>
      <c r="V209" s="44">
        <f t="shared" si="26"/>
        <v>0.57877962030578778</v>
      </c>
      <c r="W209" s="22">
        <f t="shared" si="27"/>
        <v>0.36444444444444457</v>
      </c>
      <c r="X209" s="45">
        <f t="shared" si="28"/>
        <v>0</v>
      </c>
    </row>
    <row r="210" spans="1:24" x14ac:dyDescent="0.25">
      <c r="A210" s="55">
        <v>43465</v>
      </c>
      <c r="B210" s="44">
        <v>190.99</v>
      </c>
      <c r="C210" s="22">
        <v>60.8</v>
      </c>
      <c r="D210" s="45">
        <v>0.66249999999999998</v>
      </c>
      <c r="E210" s="44">
        <v>72832550</v>
      </c>
      <c r="F210" s="22">
        <v>550</v>
      </c>
      <c r="G210" s="45">
        <v>1690000</v>
      </c>
      <c r="H210" s="44">
        <f t="shared" si="24"/>
        <v>5.2522210706550636</v>
      </c>
      <c r="I210" s="22">
        <f t="shared" si="24"/>
        <v>4.1075897889721213</v>
      </c>
      <c r="J210" s="45">
        <f t="shared" si="24"/>
        <v>-0.41173472112175979</v>
      </c>
      <c r="K210" s="44">
        <f t="shared" si="29"/>
        <v>2.5174449812130958E-2</v>
      </c>
      <c r="L210" s="22">
        <f t="shared" si="29"/>
        <v>2.7027027027026931E-2</v>
      </c>
      <c r="M210" s="45">
        <f t="shared" si="29"/>
        <v>3.7878787878787069E-3</v>
      </c>
      <c r="N210" s="44">
        <f t="shared" si="30"/>
        <v>2.4862793047520322E-2</v>
      </c>
      <c r="O210" s="22">
        <f t="shared" si="30"/>
        <v>2.6668247082161273E-2</v>
      </c>
      <c r="P210" s="45">
        <f t="shared" si="30"/>
        <v>3.7807228399059311E-3</v>
      </c>
      <c r="Q210" s="44">
        <f t="shared" si="25"/>
        <v>18.103673528625229</v>
      </c>
      <c r="R210" s="22">
        <f t="shared" si="25"/>
        <v>6.3099182782265162</v>
      </c>
      <c r="S210" s="45">
        <f t="shared" si="25"/>
        <v>14.340239086899256</v>
      </c>
      <c r="V210" s="44">
        <f t="shared" si="26"/>
        <v>0.60044343849600446</v>
      </c>
      <c r="W210" s="22">
        <f t="shared" si="27"/>
        <v>0.4</v>
      </c>
      <c r="X210" s="45">
        <f t="shared" si="28"/>
        <v>4.1631973355536174E-3</v>
      </c>
    </row>
    <row r="211" spans="1:24" x14ac:dyDescent="0.25">
      <c r="A211" s="55">
        <v>43472</v>
      </c>
      <c r="B211" s="44">
        <v>196.8</v>
      </c>
      <c r="C211" s="22">
        <v>60.4</v>
      </c>
      <c r="D211" s="45">
        <v>0.67800000000000005</v>
      </c>
      <c r="E211" s="44">
        <v>229754300</v>
      </c>
      <c r="F211" s="22">
        <v>4360</v>
      </c>
      <c r="G211" s="45">
        <v>10195000</v>
      </c>
      <c r="H211" s="44">
        <f t="shared" si="24"/>
        <v>5.2821879846181528</v>
      </c>
      <c r="I211" s="22">
        <f t="shared" si="24"/>
        <v>4.1009891049407692</v>
      </c>
      <c r="J211" s="45">
        <f t="shared" si="24"/>
        <v>-0.38860799104174143</v>
      </c>
      <c r="K211" s="44">
        <f t="shared" si="29"/>
        <v>3.0420440860778063E-2</v>
      </c>
      <c r="L211" s="22">
        <f t="shared" si="29"/>
        <v>-6.5789473684210297E-3</v>
      </c>
      <c r="M211" s="45">
        <f t="shared" si="29"/>
        <v>2.3396226415094444E-2</v>
      </c>
      <c r="N211" s="44">
        <f t="shared" si="30"/>
        <v>2.9966913963089838E-2</v>
      </c>
      <c r="O211" s="22">
        <f t="shared" si="30"/>
        <v>-6.6006840313520242E-3</v>
      </c>
      <c r="P211" s="45">
        <f t="shared" si="30"/>
        <v>2.3126730080018375E-2</v>
      </c>
      <c r="Q211" s="44">
        <f t="shared" si="25"/>
        <v>19.252521035020575</v>
      </c>
      <c r="R211" s="22">
        <f t="shared" si="25"/>
        <v>8.3802273363430793</v>
      </c>
      <c r="S211" s="45">
        <f t="shared" si="25"/>
        <v>16.137407961990693</v>
      </c>
      <c r="V211" s="44">
        <f t="shared" si="26"/>
        <v>0.62728070580627282</v>
      </c>
      <c r="W211" s="22">
        <f t="shared" si="27"/>
        <v>0.39111111111111113</v>
      </c>
      <c r="X211" s="45">
        <f t="shared" si="28"/>
        <v>2.9975020815986707E-2</v>
      </c>
    </row>
    <row r="212" spans="1:24" x14ac:dyDescent="0.25">
      <c r="A212" s="55">
        <v>43479</v>
      </c>
      <c r="B212" s="44">
        <v>208.44</v>
      </c>
      <c r="C212" s="22">
        <v>56</v>
      </c>
      <c r="D212" s="45">
        <v>0.70599999999999996</v>
      </c>
      <c r="E212" s="44">
        <v>294785180</v>
      </c>
      <c r="F212" s="22">
        <v>32400</v>
      </c>
      <c r="G212" s="45">
        <v>12259000</v>
      </c>
      <c r="H212" s="44">
        <f t="shared" si="24"/>
        <v>5.3396512300410137</v>
      </c>
      <c r="I212" s="22">
        <f t="shared" si="24"/>
        <v>4.0253516907351496</v>
      </c>
      <c r="J212" s="45">
        <f t="shared" si="24"/>
        <v>-0.34814004148889505</v>
      </c>
      <c r="K212" s="44">
        <f t="shared" si="29"/>
        <v>5.9146341463414562E-2</v>
      </c>
      <c r="L212" s="22">
        <f t="shared" si="29"/>
        <v>-7.2847682119205281E-2</v>
      </c>
      <c r="M212" s="45">
        <f t="shared" si="29"/>
        <v>4.1297935103244705E-2</v>
      </c>
      <c r="N212" s="44">
        <f t="shared" si="30"/>
        <v>5.746324542286077E-2</v>
      </c>
      <c r="O212" s="22">
        <f t="shared" si="30"/>
        <v>-7.5637414205619952E-2</v>
      </c>
      <c r="P212" s="45">
        <f t="shared" si="30"/>
        <v>4.0467949552846424E-2</v>
      </c>
      <c r="Q212" s="44">
        <f t="shared" si="25"/>
        <v>19.501757445645389</v>
      </c>
      <c r="R212" s="22">
        <f t="shared" si="25"/>
        <v>10.385913701780421</v>
      </c>
      <c r="S212" s="45">
        <f t="shared" si="25"/>
        <v>16.321770919077132</v>
      </c>
      <c r="V212" s="44">
        <f t="shared" si="26"/>
        <v>0.68104762344681047</v>
      </c>
      <c r="W212" s="22">
        <f t="shared" si="27"/>
        <v>0.29333333333333339</v>
      </c>
      <c r="X212" s="45">
        <f t="shared" si="28"/>
        <v>7.6602830974188074E-2</v>
      </c>
    </row>
    <row r="213" spans="1:24" x14ac:dyDescent="0.25">
      <c r="A213" s="55">
        <v>43486</v>
      </c>
      <c r="B213" s="44">
        <v>212</v>
      </c>
      <c r="C213" s="22">
        <v>59</v>
      </c>
      <c r="D213" s="45">
        <v>0.71699999999999997</v>
      </c>
      <c r="E213" s="44">
        <v>324031980</v>
      </c>
      <c r="F213" s="22">
        <v>314190</v>
      </c>
      <c r="G213" s="45">
        <v>20966000</v>
      </c>
      <c r="H213" s="44">
        <f t="shared" si="24"/>
        <v>5.3565862746720123</v>
      </c>
      <c r="I213" s="22">
        <f t="shared" si="24"/>
        <v>4.0775374439057197</v>
      </c>
      <c r="J213" s="45">
        <f t="shared" si="24"/>
        <v>-0.33267943838251673</v>
      </c>
      <c r="K213" s="44">
        <f t="shared" si="29"/>
        <v>1.7079255421224345E-2</v>
      </c>
      <c r="L213" s="22">
        <f t="shared" si="29"/>
        <v>5.3571428571428568E-2</v>
      </c>
      <c r="M213" s="45">
        <f t="shared" si="29"/>
        <v>1.5580736543909363E-2</v>
      </c>
      <c r="N213" s="44">
        <f t="shared" si="30"/>
        <v>1.6935044630998482E-2</v>
      </c>
      <c r="O213" s="22">
        <f t="shared" si="30"/>
        <v>5.2185753170570247E-2</v>
      </c>
      <c r="P213" s="45">
        <f t="shared" si="30"/>
        <v>1.5460603106378279E-2</v>
      </c>
      <c r="Q213" s="44">
        <f t="shared" si="25"/>
        <v>19.596352772589416</v>
      </c>
      <c r="R213" s="22">
        <f t="shared" si="25"/>
        <v>12.657753177435302</v>
      </c>
      <c r="S213" s="45">
        <f t="shared" si="25"/>
        <v>16.858412635994654</v>
      </c>
      <c r="V213" s="44">
        <f t="shared" si="26"/>
        <v>0.69749180100697494</v>
      </c>
      <c r="W213" s="22">
        <f t="shared" si="27"/>
        <v>0.36000000000000004</v>
      </c>
      <c r="X213" s="45">
        <f t="shared" si="28"/>
        <v>9.4920899250624385E-2</v>
      </c>
    </row>
    <row r="214" spans="1:24" x14ac:dyDescent="0.25">
      <c r="A214" s="55">
        <v>43493</v>
      </c>
      <c r="B214" s="44">
        <v>216.29</v>
      </c>
      <c r="C214" s="22">
        <v>59.8</v>
      </c>
      <c r="D214" s="45">
        <v>0.69950000000000001</v>
      </c>
      <c r="E214" s="44">
        <v>315677210</v>
      </c>
      <c r="F214" s="22">
        <v>7110</v>
      </c>
      <c r="G214" s="45">
        <v>15239000</v>
      </c>
      <c r="H214" s="44">
        <f t="shared" si="24"/>
        <v>5.3766200998052103</v>
      </c>
      <c r="I214" s="22">
        <f t="shared" si="24"/>
        <v>4.0910056609565864</v>
      </c>
      <c r="J214" s="45">
        <f t="shared" si="24"/>
        <v>-0.35738948487660116</v>
      </c>
      <c r="K214" s="44">
        <f t="shared" si="29"/>
        <v>2.0235849056603736E-2</v>
      </c>
      <c r="L214" s="22">
        <f t="shared" si="29"/>
        <v>1.3559322033898256E-2</v>
      </c>
      <c r="M214" s="45">
        <f t="shared" si="29"/>
        <v>-2.440725244072519E-2</v>
      </c>
      <c r="N214" s="44">
        <f t="shared" si="30"/>
        <v>2.0033825133197732E-2</v>
      </c>
      <c r="O214" s="22">
        <f t="shared" si="30"/>
        <v>1.3468217050866611E-2</v>
      </c>
      <c r="P214" s="45">
        <f t="shared" si="30"/>
        <v>-2.4710046494084415E-2</v>
      </c>
      <c r="Q214" s="44">
        <f t="shared" si="25"/>
        <v>19.570230762135662</v>
      </c>
      <c r="R214" s="22">
        <f t="shared" si="25"/>
        <v>8.8692575227972874</v>
      </c>
      <c r="S214" s="45">
        <f t="shared" si="25"/>
        <v>16.539368489271997</v>
      </c>
      <c r="V214" s="44">
        <f t="shared" si="26"/>
        <v>0.71730795879717302</v>
      </c>
      <c r="W214" s="22">
        <f t="shared" si="27"/>
        <v>0.37777777777777777</v>
      </c>
      <c r="X214" s="45">
        <f t="shared" si="28"/>
        <v>6.5778517901748518E-2</v>
      </c>
    </row>
    <row r="215" spans="1:24" x14ac:dyDescent="0.25">
      <c r="A215" s="55">
        <v>43500</v>
      </c>
      <c r="B215" s="44">
        <v>210.43</v>
      </c>
      <c r="C215" s="22">
        <v>59.8</v>
      </c>
      <c r="D215" s="45">
        <v>0.69899999999999995</v>
      </c>
      <c r="E215" s="44">
        <v>254819520</v>
      </c>
      <c r="F215" s="22">
        <v>32850</v>
      </c>
      <c r="G215" s="45">
        <v>9508000</v>
      </c>
      <c r="H215" s="44">
        <f t="shared" si="24"/>
        <v>5.3491530562505325</v>
      </c>
      <c r="I215" s="22">
        <f t="shared" si="24"/>
        <v>4.0910056609565864</v>
      </c>
      <c r="J215" s="45">
        <f t="shared" si="24"/>
        <v>-0.35810453674832687</v>
      </c>
      <c r="K215" s="44">
        <f t="shared" si="29"/>
        <v>-2.7093254426926745E-2</v>
      </c>
      <c r="L215" s="22">
        <f t="shared" si="29"/>
        <v>0</v>
      </c>
      <c r="M215" s="45">
        <f t="shared" si="29"/>
        <v>-7.1479628305940813E-4</v>
      </c>
      <c r="N215" s="44">
        <f t="shared" si="30"/>
        <v>-2.7467043554678182E-2</v>
      </c>
      <c r="O215" s="22">
        <f t="shared" si="30"/>
        <v>0</v>
      </c>
      <c r="P215" s="45">
        <f t="shared" si="30"/>
        <v>-7.1505187172565246E-4</v>
      </c>
      <c r="Q215" s="44">
        <f t="shared" si="25"/>
        <v>19.356066087833135</v>
      </c>
      <c r="R215" s="22">
        <f t="shared" si="25"/>
        <v>10.399707023912757</v>
      </c>
      <c r="S215" s="45">
        <f t="shared" si="25"/>
        <v>16.067644107462222</v>
      </c>
      <c r="V215" s="44">
        <f t="shared" si="26"/>
        <v>0.69023973393690241</v>
      </c>
      <c r="W215" s="22">
        <f t="shared" si="27"/>
        <v>0.37777777777777777</v>
      </c>
      <c r="X215" s="45">
        <f t="shared" si="28"/>
        <v>6.4945878434637686E-2</v>
      </c>
    </row>
    <row r="216" spans="1:24" x14ac:dyDescent="0.25">
      <c r="A216" s="55">
        <v>43507</v>
      </c>
      <c r="B216" s="44">
        <v>208</v>
      </c>
      <c r="C216" s="22">
        <v>59.8</v>
      </c>
      <c r="D216" s="45">
        <v>0.70199999999999996</v>
      </c>
      <c r="E216" s="44">
        <v>443654570</v>
      </c>
      <c r="F216" s="22">
        <v>1540</v>
      </c>
      <c r="G216" s="45">
        <v>9151000</v>
      </c>
      <c r="H216" s="44">
        <f t="shared" si="24"/>
        <v>5.3375380797013179</v>
      </c>
      <c r="I216" s="22">
        <f t="shared" si="24"/>
        <v>4.0910056609565864</v>
      </c>
      <c r="J216" s="45">
        <f t="shared" si="24"/>
        <v>-0.353821874956326</v>
      </c>
      <c r="K216" s="44">
        <f t="shared" si="29"/>
        <v>-1.1547783110773211E-2</v>
      </c>
      <c r="L216" s="22">
        <f t="shared" si="29"/>
        <v>0</v>
      </c>
      <c r="M216" s="45">
        <f t="shared" si="29"/>
        <v>4.2918454935622361E-3</v>
      </c>
      <c r="N216" s="44">
        <f t="shared" si="30"/>
        <v>-1.1614976549214102E-2</v>
      </c>
      <c r="O216" s="22">
        <f t="shared" si="30"/>
        <v>0</v>
      </c>
      <c r="P216" s="45">
        <f t="shared" si="30"/>
        <v>4.2826617920009493E-3</v>
      </c>
      <c r="Q216" s="44">
        <f t="shared" si="25"/>
        <v>19.910556822105448</v>
      </c>
      <c r="R216" s="22">
        <f t="shared" si="25"/>
        <v>7.3395376954076745</v>
      </c>
      <c r="S216" s="45">
        <f t="shared" si="25"/>
        <v>16.029373720897514</v>
      </c>
      <c r="V216" s="44">
        <f t="shared" si="26"/>
        <v>0.67901519700679014</v>
      </c>
      <c r="W216" s="22">
        <f t="shared" si="27"/>
        <v>0.37777777777777777</v>
      </c>
      <c r="X216" s="45">
        <f t="shared" si="28"/>
        <v>6.9941715237302138E-2</v>
      </c>
    </row>
    <row r="217" spans="1:24" x14ac:dyDescent="0.25">
      <c r="A217" s="55">
        <v>43514</v>
      </c>
      <c r="B217" s="44">
        <v>205.25</v>
      </c>
      <c r="C217" s="22">
        <v>56</v>
      </c>
      <c r="D217" s="45">
        <v>0.7</v>
      </c>
      <c r="E217" s="44">
        <v>324104170</v>
      </c>
      <c r="F217" s="22">
        <v>7170</v>
      </c>
      <c r="G217" s="45">
        <v>18951000</v>
      </c>
      <c r="H217" s="44">
        <f t="shared" si="24"/>
        <v>5.3242287483325379</v>
      </c>
      <c r="I217" s="22">
        <f t="shared" si="24"/>
        <v>4.0253516907351496</v>
      </c>
      <c r="J217" s="45">
        <f t="shared" si="24"/>
        <v>-0.35667494393873245</v>
      </c>
      <c r="K217" s="44">
        <f t="shared" si="29"/>
        <v>-1.3221153846153846E-2</v>
      </c>
      <c r="L217" s="22">
        <f t="shared" si="29"/>
        <v>-6.3545150501672198E-2</v>
      </c>
      <c r="M217" s="45">
        <f t="shared" si="29"/>
        <v>-2.8490028490028517E-3</v>
      </c>
      <c r="N217" s="44">
        <f t="shared" si="30"/>
        <v>-1.330933136878038E-2</v>
      </c>
      <c r="O217" s="22">
        <f t="shared" si="30"/>
        <v>-6.5653970221436778E-2</v>
      </c>
      <c r="P217" s="45">
        <f t="shared" si="30"/>
        <v>-2.8530689824063991E-3</v>
      </c>
      <c r="Q217" s="44">
        <f t="shared" si="25"/>
        <v>19.596575534428265</v>
      </c>
      <c r="R217" s="22">
        <f t="shared" si="25"/>
        <v>8.8776609335936669</v>
      </c>
      <c r="S217" s="45">
        <f t="shared" si="25"/>
        <v>16.757367258548946</v>
      </c>
      <c r="V217" s="44">
        <f t="shared" si="26"/>
        <v>0.66631253175666305</v>
      </c>
      <c r="W217" s="22">
        <f t="shared" si="27"/>
        <v>0.29333333333333339</v>
      </c>
      <c r="X217" s="45">
        <f t="shared" si="28"/>
        <v>6.661115736885917E-2</v>
      </c>
    </row>
    <row r="218" spans="1:24" x14ac:dyDescent="0.25">
      <c r="A218" s="55">
        <v>43521</v>
      </c>
      <c r="B218" s="44">
        <v>206.54</v>
      </c>
      <c r="C218" s="22">
        <v>55.6</v>
      </c>
      <c r="D218" s="45">
        <v>0.68700000000000006</v>
      </c>
      <c r="E218" s="44">
        <v>284351400</v>
      </c>
      <c r="F218" s="22">
        <v>1950</v>
      </c>
      <c r="G218" s="45">
        <v>19332000</v>
      </c>
      <c r="H218" s="44">
        <f t="shared" si="24"/>
        <v>5.3304940982432578</v>
      </c>
      <c r="I218" s="22">
        <f t="shared" si="24"/>
        <v>4.0181832012565364</v>
      </c>
      <c r="J218" s="45">
        <f t="shared" si="24"/>
        <v>-0.37542098675978763</v>
      </c>
      <c r="K218" s="44">
        <f t="shared" si="29"/>
        <v>6.2850182704019099E-3</v>
      </c>
      <c r="L218" s="22">
        <f t="shared" si="29"/>
        <v>-7.1428571428571175E-3</v>
      </c>
      <c r="M218" s="45">
        <f t="shared" si="29"/>
        <v>-1.857142857142843E-2</v>
      </c>
      <c r="N218" s="44">
        <f t="shared" si="30"/>
        <v>6.2653499107203281E-3</v>
      </c>
      <c r="O218" s="22">
        <f t="shared" si="30"/>
        <v>-7.168489478612516E-3</v>
      </c>
      <c r="P218" s="45">
        <f t="shared" si="30"/>
        <v>-1.8746042821055221E-2</v>
      </c>
      <c r="Q218" s="44">
        <f t="shared" si="25"/>
        <v>19.465721355214722</v>
      </c>
      <c r="R218" s="22">
        <f t="shared" si="25"/>
        <v>7.5755846515577927</v>
      </c>
      <c r="S218" s="45">
        <f t="shared" si="25"/>
        <v>16.777272311947112</v>
      </c>
      <c r="V218" s="44">
        <f t="shared" si="26"/>
        <v>0.67227123654672261</v>
      </c>
      <c r="W218" s="22">
        <f t="shared" si="27"/>
        <v>0.28444444444444456</v>
      </c>
      <c r="X218" s="45">
        <f t="shared" si="28"/>
        <v>4.4962531223980064E-2</v>
      </c>
    </row>
    <row r="219" spans="1:24" x14ac:dyDescent="0.25">
      <c r="A219" s="55">
        <v>43528</v>
      </c>
      <c r="B219" s="44">
        <v>203.95</v>
      </c>
      <c r="C219" s="22">
        <v>57</v>
      </c>
      <c r="D219" s="45">
        <v>0.67800000000000005</v>
      </c>
      <c r="E219" s="44">
        <v>177103990</v>
      </c>
      <c r="F219" s="22">
        <v>2600</v>
      </c>
      <c r="G219" s="45">
        <v>11754000</v>
      </c>
      <c r="H219" s="44">
        <f t="shared" si="24"/>
        <v>5.3178748657635673</v>
      </c>
      <c r="I219" s="22">
        <f t="shared" si="24"/>
        <v>4.0430512678345503</v>
      </c>
      <c r="J219" s="45">
        <f t="shared" si="24"/>
        <v>-0.38860799104174143</v>
      </c>
      <c r="K219" s="44">
        <f t="shared" si="29"/>
        <v>-1.2539943836544996E-2</v>
      </c>
      <c r="L219" s="22">
        <f t="shared" si="29"/>
        <v>2.5179856115107889E-2</v>
      </c>
      <c r="M219" s="45">
        <f t="shared" si="29"/>
        <v>-1.3100436681222717E-2</v>
      </c>
      <c r="N219" s="44">
        <f t="shared" si="30"/>
        <v>-1.2619232479690485E-2</v>
      </c>
      <c r="O219" s="22">
        <f t="shared" si="30"/>
        <v>2.4868066578013524E-2</v>
      </c>
      <c r="P219" s="45">
        <f t="shared" si="30"/>
        <v>-1.3187004281953801E-2</v>
      </c>
      <c r="Q219" s="44">
        <f t="shared" si="25"/>
        <v>18.992247632143542</v>
      </c>
      <c r="R219" s="22">
        <f t="shared" si="25"/>
        <v>7.8632667240095735</v>
      </c>
      <c r="S219" s="45">
        <f t="shared" si="25"/>
        <v>16.279704166154733</v>
      </c>
      <c r="V219" s="44">
        <f t="shared" si="26"/>
        <v>0.66030763545660298</v>
      </c>
      <c r="W219" s="22">
        <f t="shared" si="27"/>
        <v>0.31555555555555564</v>
      </c>
      <c r="X219" s="45">
        <f t="shared" si="28"/>
        <v>2.9975020815986707E-2</v>
      </c>
    </row>
    <row r="220" spans="1:24" x14ac:dyDescent="0.25">
      <c r="A220" s="55">
        <v>43535</v>
      </c>
      <c r="B220" s="44">
        <v>203.55</v>
      </c>
      <c r="C220" s="22">
        <v>57.6</v>
      </c>
      <c r="D220" s="45">
        <v>0.67849999999999999</v>
      </c>
      <c r="E220" s="44">
        <v>193146730</v>
      </c>
      <c r="F220" s="22">
        <v>3030</v>
      </c>
      <c r="G220" s="45">
        <v>16681000</v>
      </c>
      <c r="H220" s="44">
        <f t="shared" si="24"/>
        <v>5.3159116749489881</v>
      </c>
      <c r="I220" s="22">
        <f t="shared" si="24"/>
        <v>4.0535225677018456</v>
      </c>
      <c r="J220" s="45">
        <f t="shared" si="24"/>
        <v>-0.38787079970721322</v>
      </c>
      <c r="K220" s="44">
        <f t="shared" si="29"/>
        <v>-1.961265015935167E-3</v>
      </c>
      <c r="L220" s="22">
        <f t="shared" si="29"/>
        <v>1.052631578947371E-2</v>
      </c>
      <c r="M220" s="45">
        <f t="shared" si="29"/>
        <v>7.374631268435766E-4</v>
      </c>
      <c r="N220" s="44">
        <f t="shared" si="30"/>
        <v>-1.9631908145795289E-3</v>
      </c>
      <c r="O220" s="22">
        <f t="shared" si="30"/>
        <v>1.0471299867295437E-2</v>
      </c>
      <c r="P220" s="45">
        <f t="shared" si="30"/>
        <v>7.3719133452813436E-4</v>
      </c>
      <c r="Q220" s="44">
        <f t="shared" si="25"/>
        <v>19.078960717085984</v>
      </c>
      <c r="R220" s="22">
        <f t="shared" si="25"/>
        <v>8.0163178985034147</v>
      </c>
      <c r="S220" s="45">
        <f t="shared" si="25"/>
        <v>16.629780905136194</v>
      </c>
      <c r="V220" s="44">
        <f t="shared" si="26"/>
        <v>0.6584599750565846</v>
      </c>
      <c r="W220" s="22">
        <f t="shared" si="27"/>
        <v>0.32888888888888901</v>
      </c>
      <c r="X220" s="45">
        <f t="shared" si="28"/>
        <v>3.0807660283097359E-2</v>
      </c>
    </row>
    <row r="221" spans="1:24" x14ac:dyDescent="0.25">
      <c r="A221" s="55">
        <v>43542</v>
      </c>
      <c r="B221" s="44">
        <v>207.7</v>
      </c>
      <c r="C221" s="22">
        <v>57.6</v>
      </c>
      <c r="D221" s="45">
        <v>0.6835</v>
      </c>
      <c r="E221" s="44">
        <v>260640190</v>
      </c>
      <c r="F221" s="22">
        <v>990</v>
      </c>
      <c r="G221" s="45">
        <v>27349000</v>
      </c>
      <c r="H221" s="44">
        <f t="shared" si="24"/>
        <v>5.336094730882067</v>
      </c>
      <c r="I221" s="22">
        <f t="shared" si="24"/>
        <v>4.0535225677018456</v>
      </c>
      <c r="J221" s="45">
        <f t="shared" si="24"/>
        <v>-0.38052862281813282</v>
      </c>
      <c r="K221" s="44">
        <f t="shared" si="29"/>
        <v>2.0388111029231035E-2</v>
      </c>
      <c r="L221" s="22">
        <f t="shared" si="29"/>
        <v>0</v>
      </c>
      <c r="M221" s="45">
        <f t="shared" si="29"/>
        <v>7.3691967575534329E-3</v>
      </c>
      <c r="N221" s="44">
        <f t="shared" si="30"/>
        <v>2.018305593307863E-2</v>
      </c>
      <c r="O221" s="22">
        <f t="shared" si="30"/>
        <v>0</v>
      </c>
      <c r="P221" s="45">
        <f t="shared" si="30"/>
        <v>7.3421768890805338E-3</v>
      </c>
      <c r="Q221" s="44">
        <f t="shared" si="25"/>
        <v>19.378651431792573</v>
      </c>
      <c r="R221" s="22">
        <f t="shared" si="25"/>
        <v>6.8977049431286357</v>
      </c>
      <c r="S221" s="45">
        <f t="shared" si="25"/>
        <v>17.124190523092523</v>
      </c>
      <c r="V221" s="44">
        <f t="shared" si="26"/>
        <v>0.67762945170677624</v>
      </c>
      <c r="W221" s="22">
        <f t="shared" si="27"/>
        <v>0.32888888888888901</v>
      </c>
      <c r="X221" s="45">
        <f t="shared" si="28"/>
        <v>3.9134054954204779E-2</v>
      </c>
    </row>
    <row r="222" spans="1:24" x14ac:dyDescent="0.25">
      <c r="A222" s="55">
        <v>43549</v>
      </c>
      <c r="B222" s="44">
        <v>214.42</v>
      </c>
      <c r="C222" s="22">
        <v>57.4</v>
      </c>
      <c r="D222" s="45">
        <v>0.6835</v>
      </c>
      <c r="E222" s="44">
        <v>394953330</v>
      </c>
      <c r="F222" s="22">
        <v>770</v>
      </c>
      <c r="G222" s="45">
        <v>11546000</v>
      </c>
      <c r="H222" s="44">
        <f t="shared" si="24"/>
        <v>5.3679367084280933</v>
      </c>
      <c r="I222" s="22">
        <f t="shared" si="24"/>
        <v>4.0500443033255209</v>
      </c>
      <c r="J222" s="45">
        <f t="shared" si="24"/>
        <v>-0.38052862281813282</v>
      </c>
      <c r="K222" s="44">
        <f t="shared" si="29"/>
        <v>3.2354357246027921E-2</v>
      </c>
      <c r="L222" s="22">
        <f t="shared" si="29"/>
        <v>-3.4722222222222715E-3</v>
      </c>
      <c r="M222" s="45">
        <f t="shared" si="29"/>
        <v>0</v>
      </c>
      <c r="N222" s="44">
        <f t="shared" si="30"/>
        <v>3.1841977546027009E-2</v>
      </c>
      <c r="O222" s="22">
        <f t="shared" si="30"/>
        <v>-3.47826437632492E-3</v>
      </c>
      <c r="P222" s="45">
        <f t="shared" si="30"/>
        <v>0</v>
      </c>
      <c r="Q222" s="44">
        <f t="shared" si="25"/>
        <v>19.794278163986178</v>
      </c>
      <c r="R222" s="22">
        <f t="shared" si="25"/>
        <v>6.6463905148477291</v>
      </c>
      <c r="S222" s="45">
        <f t="shared" si="25"/>
        <v>16.261849614603015</v>
      </c>
      <c r="V222" s="44">
        <f t="shared" si="26"/>
        <v>0.70867014642708659</v>
      </c>
      <c r="W222" s="22">
        <f t="shared" si="27"/>
        <v>0.32444444444444448</v>
      </c>
      <c r="X222" s="45">
        <f t="shared" si="28"/>
        <v>3.9134054954204779E-2</v>
      </c>
    </row>
    <row r="223" spans="1:24" x14ac:dyDescent="0.25">
      <c r="A223" s="55">
        <v>43556</v>
      </c>
      <c r="B223" s="44">
        <v>227.5</v>
      </c>
      <c r="C223" s="22">
        <v>57.8</v>
      </c>
      <c r="D223" s="45">
        <v>0.6925</v>
      </c>
      <c r="E223" s="44">
        <v>323788770</v>
      </c>
      <c r="F223" s="22">
        <v>3090</v>
      </c>
      <c r="G223" s="45">
        <v>13272000</v>
      </c>
      <c r="H223" s="44">
        <f t="shared" si="24"/>
        <v>5.4271502383910049</v>
      </c>
      <c r="I223" s="22">
        <f t="shared" si="24"/>
        <v>4.0569887756783318</v>
      </c>
      <c r="J223" s="45">
        <f t="shared" si="24"/>
        <v>-0.36744704092064345</v>
      </c>
      <c r="K223" s="44">
        <f t="shared" si="29"/>
        <v>6.1001772222740475E-2</v>
      </c>
      <c r="L223" s="22">
        <f t="shared" si="29"/>
        <v>6.9686411149825541E-3</v>
      </c>
      <c r="M223" s="45">
        <f t="shared" si="29"/>
        <v>1.3167520117044635E-2</v>
      </c>
      <c r="N223" s="44">
        <f t="shared" si="30"/>
        <v>5.9213529962911494E-2</v>
      </c>
      <c r="O223" s="22">
        <f t="shared" si="30"/>
        <v>6.944472352810995E-3</v>
      </c>
      <c r="P223" s="45">
        <f t="shared" si="30"/>
        <v>1.3081581897489385E-2</v>
      </c>
      <c r="Q223" s="44">
        <f t="shared" si="25"/>
        <v>19.59560191670397</v>
      </c>
      <c r="R223" s="22">
        <f t="shared" si="25"/>
        <v>8.0359263698917918</v>
      </c>
      <c r="S223" s="45">
        <f t="shared" si="25"/>
        <v>16.401167110852416</v>
      </c>
      <c r="V223" s="44">
        <f t="shared" si="26"/>
        <v>0.76908864150769085</v>
      </c>
      <c r="W223" s="22">
        <f t="shared" si="27"/>
        <v>0.33333333333333331</v>
      </c>
      <c r="X223" s="45">
        <f t="shared" si="28"/>
        <v>5.4121565362198129E-2</v>
      </c>
    </row>
    <row r="224" spans="1:24" x14ac:dyDescent="0.25">
      <c r="A224" s="55">
        <v>43563</v>
      </c>
      <c r="B224" s="44">
        <v>239.5</v>
      </c>
      <c r="C224" s="22">
        <v>56.8</v>
      </c>
      <c r="D224" s="45">
        <v>0.69799999999999995</v>
      </c>
      <c r="E224" s="44">
        <v>519300670</v>
      </c>
      <c r="F224" s="22">
        <v>19890</v>
      </c>
      <c r="G224" s="45">
        <v>6744000</v>
      </c>
      <c r="H224" s="44">
        <f t="shared" si="24"/>
        <v>5.4785534168509695</v>
      </c>
      <c r="I224" s="22">
        <f t="shared" si="24"/>
        <v>4.0395363257271057</v>
      </c>
      <c r="J224" s="45">
        <f t="shared" si="24"/>
        <v>-0.35953617621976464</v>
      </c>
      <c r="K224" s="44">
        <f t="shared" si="29"/>
        <v>5.2747252747252747E-2</v>
      </c>
      <c r="L224" s="22">
        <f t="shared" si="29"/>
        <v>-1.7301038062283738E-2</v>
      </c>
      <c r="M224" s="45">
        <f t="shared" si="29"/>
        <v>7.9422382671479417E-3</v>
      </c>
      <c r="N224" s="44">
        <f t="shared" si="30"/>
        <v>5.1403178459964852E-2</v>
      </c>
      <c r="O224" s="22">
        <f t="shared" si="30"/>
        <v>-1.7452449951226166E-2</v>
      </c>
      <c r="P224" s="45">
        <f t="shared" si="30"/>
        <v>7.9108647008787995E-3</v>
      </c>
      <c r="Q224" s="44">
        <f t="shared" si="25"/>
        <v>20.067993599012059</v>
      </c>
      <c r="R224" s="22">
        <f t="shared" si="25"/>
        <v>9.8979723718480184</v>
      </c>
      <c r="S224" s="45">
        <f t="shared" si="25"/>
        <v>15.724163778663829</v>
      </c>
      <c r="V224" s="44">
        <f t="shared" si="26"/>
        <v>0.82451845350824515</v>
      </c>
      <c r="W224" s="22">
        <f t="shared" si="27"/>
        <v>0.31111111111111112</v>
      </c>
      <c r="X224" s="45">
        <f t="shared" si="28"/>
        <v>6.3280599500416201E-2</v>
      </c>
    </row>
    <row r="225" spans="1:24" x14ac:dyDescent="0.25">
      <c r="A225" s="55">
        <v>43570</v>
      </c>
      <c r="B225" s="44">
        <v>232.6</v>
      </c>
      <c r="C225" s="22">
        <v>56</v>
      </c>
      <c r="D225" s="45">
        <v>0.6895</v>
      </c>
      <c r="E225" s="44">
        <v>272588190</v>
      </c>
      <c r="F225" s="22">
        <v>1460</v>
      </c>
      <c r="G225" s="45">
        <v>7434000</v>
      </c>
      <c r="H225" s="44">
        <f t="shared" si="24"/>
        <v>5.4493202400845639</v>
      </c>
      <c r="I225" s="22">
        <f t="shared" si="24"/>
        <v>4.0253516907351496</v>
      </c>
      <c r="J225" s="45">
        <f t="shared" si="24"/>
        <v>-0.37178858174878054</v>
      </c>
      <c r="K225" s="44">
        <f t="shared" si="29"/>
        <v>-2.8810020876826745E-2</v>
      </c>
      <c r="L225" s="22">
        <f t="shared" si="29"/>
        <v>-1.4084507042253471E-2</v>
      </c>
      <c r="M225" s="45">
        <f t="shared" si="29"/>
        <v>-1.2177650429799359E-2</v>
      </c>
      <c r="N225" s="44">
        <f t="shared" si="30"/>
        <v>-2.9233176766405865E-2</v>
      </c>
      <c r="O225" s="22">
        <f t="shared" si="30"/>
        <v>-1.4184634991956413E-2</v>
      </c>
      <c r="P225" s="45">
        <f t="shared" si="30"/>
        <v>-1.2252405529015889E-2</v>
      </c>
      <c r="Q225" s="44">
        <f t="shared" si="25"/>
        <v>19.423472752737222</v>
      </c>
      <c r="R225" s="22">
        <f t="shared" si="25"/>
        <v>7.2861917147023822</v>
      </c>
      <c r="S225" s="45">
        <f t="shared" si="25"/>
        <v>15.821574629839334</v>
      </c>
      <c r="V225" s="44">
        <f t="shared" si="26"/>
        <v>0.79264631160792642</v>
      </c>
      <c r="W225" s="22">
        <f t="shared" si="27"/>
        <v>0.29333333333333339</v>
      </c>
      <c r="X225" s="45">
        <f t="shared" si="28"/>
        <v>4.9125728559533677E-2</v>
      </c>
    </row>
    <row r="226" spans="1:24" x14ac:dyDescent="0.25">
      <c r="A226" s="55">
        <v>43577</v>
      </c>
      <c r="B226" s="44">
        <v>223.18</v>
      </c>
      <c r="C226" s="22">
        <v>56</v>
      </c>
      <c r="D226" s="45">
        <v>0.69099999999999995</v>
      </c>
      <c r="E226" s="44">
        <v>339713050</v>
      </c>
      <c r="F226" s="22">
        <v>1510</v>
      </c>
      <c r="G226" s="45">
        <v>16158000</v>
      </c>
      <c r="H226" s="44">
        <f t="shared" si="24"/>
        <v>5.4079786207575555</v>
      </c>
      <c r="I226" s="22">
        <f t="shared" si="24"/>
        <v>4.0253516907351496</v>
      </c>
      <c r="J226" s="45">
        <f t="shared" si="24"/>
        <v>-0.36961545521446726</v>
      </c>
      <c r="K226" s="44">
        <f t="shared" si="29"/>
        <v>-4.0498710232158161E-2</v>
      </c>
      <c r="L226" s="22">
        <f t="shared" si="29"/>
        <v>0</v>
      </c>
      <c r="M226" s="45">
        <f t="shared" si="29"/>
        <v>2.1754894851340766E-3</v>
      </c>
      <c r="N226" s="44">
        <f t="shared" si="30"/>
        <v>-4.1341619327008791E-2</v>
      </c>
      <c r="O226" s="22">
        <f t="shared" si="30"/>
        <v>0</v>
      </c>
      <c r="P226" s="45">
        <f t="shared" si="30"/>
        <v>2.1731265343132582E-3</v>
      </c>
      <c r="Q226" s="44">
        <f t="shared" si="25"/>
        <v>19.643611848642561</v>
      </c>
      <c r="R226" s="22">
        <f t="shared" si="25"/>
        <v>7.3198649298089702</v>
      </c>
      <c r="S226" s="45">
        <f t="shared" si="25"/>
        <v>16.597925841021791</v>
      </c>
      <c r="V226" s="44">
        <f t="shared" si="26"/>
        <v>0.74913390918749134</v>
      </c>
      <c r="W226" s="22">
        <f t="shared" si="27"/>
        <v>0.29333333333333339</v>
      </c>
      <c r="X226" s="45">
        <f t="shared" si="28"/>
        <v>5.1623646960865813E-2</v>
      </c>
    </row>
    <row r="227" spans="1:24" x14ac:dyDescent="0.25">
      <c r="A227" s="55">
        <v>43584</v>
      </c>
      <c r="B227" s="44">
        <v>232.52</v>
      </c>
      <c r="C227" s="22">
        <v>55.6</v>
      </c>
      <c r="D227" s="45">
        <v>0.70250000000000001</v>
      </c>
      <c r="E227" s="44">
        <v>196467050</v>
      </c>
      <c r="F227" s="22">
        <v>690</v>
      </c>
      <c r="G227" s="45">
        <v>5482000</v>
      </c>
      <c r="H227" s="44">
        <f t="shared" si="24"/>
        <v>5.4489762428331501</v>
      </c>
      <c r="I227" s="22">
        <f t="shared" si="24"/>
        <v>4.0181832012565364</v>
      </c>
      <c r="J227" s="45">
        <f t="shared" si="24"/>
        <v>-0.35310987777423619</v>
      </c>
      <c r="K227" s="44">
        <f t="shared" si="29"/>
        <v>4.1849628102876617E-2</v>
      </c>
      <c r="L227" s="22">
        <f t="shared" si="29"/>
        <v>-7.1428571428571175E-3</v>
      </c>
      <c r="M227" s="45">
        <f t="shared" si="29"/>
        <v>1.6642547033285191E-2</v>
      </c>
      <c r="N227" s="44">
        <f t="shared" si="30"/>
        <v>4.0997622075594681E-2</v>
      </c>
      <c r="O227" s="22">
        <f t="shared" si="30"/>
        <v>-7.168489478612516E-3</v>
      </c>
      <c r="P227" s="45">
        <f t="shared" si="30"/>
        <v>1.6505577440230998E-2</v>
      </c>
      <c r="Q227" s="44">
        <f t="shared" si="25"/>
        <v>19.096005290734606</v>
      </c>
      <c r="R227" s="22">
        <f t="shared" si="25"/>
        <v>6.5366915975913047</v>
      </c>
      <c r="S227" s="45">
        <f t="shared" si="25"/>
        <v>15.516980555844869</v>
      </c>
      <c r="V227" s="44">
        <f t="shared" si="26"/>
        <v>0.79227677952792275</v>
      </c>
      <c r="W227" s="22">
        <f t="shared" si="27"/>
        <v>0.28444444444444456</v>
      </c>
      <c r="X227" s="45">
        <f t="shared" si="28"/>
        <v>7.077435470441297E-2</v>
      </c>
    </row>
    <row r="228" spans="1:24" x14ac:dyDescent="0.25">
      <c r="A228" s="55">
        <v>43591</v>
      </c>
      <c r="B228" s="44">
        <v>227</v>
      </c>
      <c r="C228" s="22">
        <v>55</v>
      </c>
      <c r="D228" s="45">
        <v>0.70750000000000002</v>
      </c>
      <c r="E228" s="44">
        <v>181713000</v>
      </c>
      <c r="F228" s="22">
        <v>1220</v>
      </c>
      <c r="G228" s="45">
        <v>8008000</v>
      </c>
      <c r="H228" s="44">
        <f t="shared" si="24"/>
        <v>5.4249500174814029</v>
      </c>
      <c r="I228" s="22">
        <f t="shared" si="24"/>
        <v>4.0073331852324712</v>
      </c>
      <c r="J228" s="45">
        <f t="shared" si="24"/>
        <v>-0.34601764946474434</v>
      </c>
      <c r="K228" s="44">
        <f t="shared" si="29"/>
        <v>-2.3739893342508214E-2</v>
      </c>
      <c r="L228" s="22">
        <f t="shared" si="29"/>
        <v>-1.0791366906474845E-2</v>
      </c>
      <c r="M228" s="45">
        <f t="shared" si="29"/>
        <v>7.1174377224199354E-3</v>
      </c>
      <c r="N228" s="44">
        <f t="shared" si="30"/>
        <v>-2.402622535174723E-2</v>
      </c>
      <c r="O228" s="22">
        <f t="shared" si="30"/>
        <v>-1.0850016024065818E-2</v>
      </c>
      <c r="P228" s="45">
        <f t="shared" si="30"/>
        <v>7.0922283094918366E-3</v>
      </c>
      <c r="Q228" s="44">
        <f t="shared" si="25"/>
        <v>19.017939077312299</v>
      </c>
      <c r="R228" s="22">
        <f t="shared" si="25"/>
        <v>7.1066061377273027</v>
      </c>
      <c r="S228" s="45">
        <f t="shared" si="25"/>
        <v>15.895951599977193</v>
      </c>
      <c r="V228" s="44">
        <f t="shared" si="26"/>
        <v>0.76677906600766776</v>
      </c>
      <c r="W228" s="22">
        <f t="shared" si="27"/>
        <v>0.27111111111111119</v>
      </c>
      <c r="X228" s="45">
        <f t="shared" si="28"/>
        <v>7.9100749375520391E-2</v>
      </c>
    </row>
    <row r="229" spans="1:24" x14ac:dyDescent="0.25">
      <c r="A229" s="55">
        <v>43598</v>
      </c>
      <c r="B229" s="44">
        <v>226.94</v>
      </c>
      <c r="C229" s="22">
        <v>56</v>
      </c>
      <c r="D229" s="45">
        <v>0.70899999999999996</v>
      </c>
      <c r="E229" s="44">
        <v>253468100</v>
      </c>
      <c r="F229" s="22">
        <v>570</v>
      </c>
      <c r="G229" s="45">
        <v>18921000</v>
      </c>
      <c r="H229" s="44">
        <f t="shared" si="24"/>
        <v>5.4246856653628432</v>
      </c>
      <c r="I229" s="22">
        <f t="shared" si="24"/>
        <v>4.0253516907351496</v>
      </c>
      <c r="J229" s="45">
        <f t="shared" si="24"/>
        <v>-0.34389975245000959</v>
      </c>
      <c r="K229" s="44">
        <f t="shared" si="29"/>
        <v>-2.643171806167501E-4</v>
      </c>
      <c r="L229" s="22">
        <f t="shared" si="29"/>
        <v>1.8181818181818181E-2</v>
      </c>
      <c r="M229" s="45">
        <f t="shared" si="29"/>
        <v>2.1201413427561072E-3</v>
      </c>
      <c r="N229" s="44">
        <f t="shared" si="30"/>
        <v>-2.6435211855928802E-4</v>
      </c>
      <c r="O229" s="22">
        <f t="shared" si="30"/>
        <v>1.8018505502678212E-2</v>
      </c>
      <c r="P229" s="45">
        <f t="shared" si="30"/>
        <v>2.1178970147346914E-3</v>
      </c>
      <c r="Q229" s="44">
        <f t="shared" si="25"/>
        <v>19.350748534812915</v>
      </c>
      <c r="R229" s="22">
        <f t="shared" si="25"/>
        <v>6.3456363608285962</v>
      </c>
      <c r="S229" s="45">
        <f t="shared" si="25"/>
        <v>16.755782974313899</v>
      </c>
      <c r="V229" s="44">
        <f t="shared" si="26"/>
        <v>0.76650191694766501</v>
      </c>
      <c r="W229" s="22">
        <f t="shared" si="27"/>
        <v>0.29333333333333339</v>
      </c>
      <c r="X229" s="45">
        <f t="shared" si="28"/>
        <v>8.1598667776852526E-2</v>
      </c>
    </row>
    <row r="230" spans="1:24" x14ac:dyDescent="0.25">
      <c r="A230" s="55">
        <v>43605</v>
      </c>
      <c r="B230" s="44">
        <v>234.45</v>
      </c>
      <c r="C230" s="22">
        <v>56.2</v>
      </c>
      <c r="D230" s="45">
        <v>0.71099999999999997</v>
      </c>
      <c r="E230" s="44">
        <v>266139430</v>
      </c>
      <c r="F230" s="22">
        <v>950</v>
      </c>
      <c r="G230" s="45">
        <v>9956000</v>
      </c>
      <c r="H230" s="44">
        <f t="shared" si="24"/>
        <v>5.4572423455355956</v>
      </c>
      <c r="I230" s="22">
        <f t="shared" si="24"/>
        <v>4.0289167568996458</v>
      </c>
      <c r="J230" s="45">
        <f t="shared" si="24"/>
        <v>-0.3410828491788962</v>
      </c>
      <c r="K230" s="44">
        <f t="shared" si="29"/>
        <v>3.3092447342909982E-2</v>
      </c>
      <c r="L230" s="22">
        <f t="shared" si="29"/>
        <v>3.5714285714286221E-3</v>
      </c>
      <c r="M230" s="45">
        <f t="shared" si="29"/>
        <v>2.8208744710860392E-3</v>
      </c>
      <c r="N230" s="44">
        <f t="shared" si="30"/>
        <v>3.2556680172751887E-2</v>
      </c>
      <c r="O230" s="22">
        <f t="shared" si="30"/>
        <v>3.5650661644961446E-3</v>
      </c>
      <c r="P230" s="45">
        <f t="shared" si="30"/>
        <v>2.8169032711133734E-3</v>
      </c>
      <c r="Q230" s="44">
        <f t="shared" si="25"/>
        <v>19.39953090234766</v>
      </c>
      <c r="R230" s="22">
        <f t="shared" si="25"/>
        <v>6.8564619845945867</v>
      </c>
      <c r="S230" s="45">
        <f t="shared" si="25"/>
        <v>16.113685942469619</v>
      </c>
      <c r="V230" s="44">
        <f t="shared" si="26"/>
        <v>0.80119174095801182</v>
      </c>
      <c r="W230" s="22">
        <f t="shared" si="27"/>
        <v>0.29777777777777792</v>
      </c>
      <c r="X230" s="45">
        <f t="shared" si="28"/>
        <v>8.4929225645295495E-2</v>
      </c>
    </row>
    <row r="231" spans="1:24" x14ac:dyDescent="0.25">
      <c r="A231" s="55">
        <v>43612</v>
      </c>
      <c r="B231" s="44">
        <v>233.24</v>
      </c>
      <c r="C231" s="22">
        <v>56</v>
      </c>
      <c r="D231" s="45">
        <v>0.72950000000000004</v>
      </c>
      <c r="E231" s="44">
        <v>243682380</v>
      </c>
      <c r="F231" s="22">
        <v>1410</v>
      </c>
      <c r="G231" s="45">
        <v>13989000</v>
      </c>
      <c r="H231" s="44">
        <f t="shared" si="24"/>
        <v>5.4520679663539555</v>
      </c>
      <c r="I231" s="22">
        <f t="shared" si="24"/>
        <v>4.0253516907351496</v>
      </c>
      <c r="J231" s="45">
        <f t="shared" si="24"/>
        <v>-0.31539591101929665</v>
      </c>
      <c r="K231" s="44">
        <f t="shared" si="29"/>
        <v>-5.1610151418211968E-3</v>
      </c>
      <c r="L231" s="22">
        <f t="shared" si="29"/>
        <v>-3.558718861210015E-3</v>
      </c>
      <c r="M231" s="45">
        <f t="shared" si="29"/>
        <v>2.6019690576652703E-2</v>
      </c>
      <c r="N231" s="44">
        <f t="shared" si="30"/>
        <v>-5.1743791816399893E-3</v>
      </c>
      <c r="O231" s="22">
        <f t="shared" si="30"/>
        <v>-3.5650661644962569E-3</v>
      </c>
      <c r="P231" s="45">
        <f t="shared" si="30"/>
        <v>2.5686938159599618E-2</v>
      </c>
      <c r="Q231" s="44">
        <f t="shared" si="25"/>
        <v>19.311376213970849</v>
      </c>
      <c r="R231" s="22">
        <f t="shared" si="25"/>
        <v>7.2513449833722143</v>
      </c>
      <c r="S231" s="45">
        <f t="shared" si="25"/>
        <v>16.453781864458566</v>
      </c>
      <c r="V231" s="44">
        <f t="shared" si="26"/>
        <v>0.79560256824795605</v>
      </c>
      <c r="W231" s="22">
        <f t="shared" si="27"/>
        <v>0.29333333333333339</v>
      </c>
      <c r="X231" s="45">
        <f t="shared" si="28"/>
        <v>0.11573688592839303</v>
      </c>
    </row>
    <row r="232" spans="1:24" x14ac:dyDescent="0.25">
      <c r="A232" s="55">
        <v>43619</v>
      </c>
      <c r="B232" s="44">
        <v>248.28</v>
      </c>
      <c r="C232" s="22">
        <v>57.4</v>
      </c>
      <c r="D232" s="45">
        <v>0.72850000000000004</v>
      </c>
      <c r="E232" s="44">
        <v>337168150</v>
      </c>
      <c r="F232" s="22">
        <v>900</v>
      </c>
      <c r="G232" s="45">
        <v>22281000</v>
      </c>
      <c r="H232" s="44">
        <f t="shared" si="24"/>
        <v>5.5145571415454517</v>
      </c>
      <c r="I232" s="22">
        <f t="shared" si="24"/>
        <v>4.0500443033255209</v>
      </c>
      <c r="J232" s="45">
        <f t="shared" si="24"/>
        <v>-0.31676765334687745</v>
      </c>
      <c r="K232" s="44">
        <f t="shared" si="29"/>
        <v>6.4482936031555443E-2</v>
      </c>
      <c r="L232" s="22">
        <f t="shared" si="29"/>
        <v>2.4999999999999974E-2</v>
      </c>
      <c r="M232" s="45">
        <f t="shared" si="29"/>
        <v>-1.3708019191226879E-3</v>
      </c>
      <c r="N232" s="44">
        <f t="shared" si="30"/>
        <v>6.2489175191496771E-2</v>
      </c>
      <c r="O232" s="22">
        <f t="shared" si="30"/>
        <v>2.4692612590371414E-2</v>
      </c>
      <c r="P232" s="45">
        <f t="shared" si="30"/>
        <v>-1.3717423275807702E-3</v>
      </c>
      <c r="Q232" s="44">
        <f t="shared" si="25"/>
        <v>19.63609232530111</v>
      </c>
      <c r="R232" s="22">
        <f t="shared" si="25"/>
        <v>6.8023947633243109</v>
      </c>
      <c r="S232" s="45">
        <f t="shared" si="25"/>
        <v>16.919244855319544</v>
      </c>
      <c r="V232" s="44">
        <f t="shared" si="26"/>
        <v>0.86507459928865071</v>
      </c>
      <c r="W232" s="22">
        <f t="shared" si="27"/>
        <v>0.32444444444444448</v>
      </c>
      <c r="X232" s="45">
        <f t="shared" si="28"/>
        <v>0.11407160699417154</v>
      </c>
    </row>
    <row r="233" spans="1:24" x14ac:dyDescent="0.25">
      <c r="A233" s="55">
        <v>43626</v>
      </c>
      <c r="B233" s="44">
        <v>238.8</v>
      </c>
      <c r="C233" s="22">
        <v>57.4</v>
      </c>
      <c r="D233" s="45">
        <v>0.78</v>
      </c>
      <c r="E233" s="44">
        <v>256303920</v>
      </c>
      <c r="F233" s="22">
        <v>1800</v>
      </c>
      <c r="G233" s="45">
        <v>32917000</v>
      </c>
      <c r="H233" s="44">
        <f t="shared" si="24"/>
        <v>5.4756263815184472</v>
      </c>
      <c r="I233" s="22">
        <f t="shared" si="24"/>
        <v>4.0500443033255209</v>
      </c>
      <c r="J233" s="45">
        <f t="shared" si="24"/>
        <v>-0.24846135929849961</v>
      </c>
      <c r="K233" s="44">
        <f t="shared" si="29"/>
        <v>-3.8182696955050707E-2</v>
      </c>
      <c r="L233" s="22">
        <f t="shared" si="29"/>
        <v>0</v>
      </c>
      <c r="M233" s="45">
        <f t="shared" si="29"/>
        <v>7.0693205216197652E-2</v>
      </c>
      <c r="N233" s="44">
        <f t="shared" si="30"/>
        <v>-3.8930760027004921E-2</v>
      </c>
      <c r="O233" s="22">
        <f t="shared" si="30"/>
        <v>0</v>
      </c>
      <c r="P233" s="45">
        <f t="shared" si="30"/>
        <v>6.830629404837793E-2</v>
      </c>
      <c r="Q233" s="44">
        <f t="shared" si="25"/>
        <v>19.361874485794008</v>
      </c>
      <c r="R233" s="22">
        <f t="shared" si="25"/>
        <v>7.4955419438842563</v>
      </c>
      <c r="S233" s="45">
        <f t="shared" si="25"/>
        <v>17.3094997996084</v>
      </c>
      <c r="V233" s="44">
        <f t="shared" si="26"/>
        <v>0.82128504780821288</v>
      </c>
      <c r="W233" s="22">
        <f t="shared" si="27"/>
        <v>0.32444444444444448</v>
      </c>
      <c r="X233" s="45">
        <f t="shared" si="28"/>
        <v>0.19983347210657787</v>
      </c>
    </row>
    <row r="234" spans="1:24" x14ac:dyDescent="0.25">
      <c r="A234" s="55">
        <v>43633</v>
      </c>
      <c r="B234" s="44">
        <v>238.02</v>
      </c>
      <c r="C234" s="22">
        <v>57.4</v>
      </c>
      <c r="D234" s="45">
        <v>0.79049999999999998</v>
      </c>
      <c r="E234" s="44">
        <v>241969560</v>
      </c>
      <c r="F234" s="22">
        <v>1850</v>
      </c>
      <c r="G234" s="45">
        <v>81949000</v>
      </c>
      <c r="H234" s="44">
        <f t="shared" si="24"/>
        <v>5.4723547037542941</v>
      </c>
      <c r="I234" s="22">
        <f t="shared" si="24"/>
        <v>4.0500443033255209</v>
      </c>
      <c r="J234" s="45">
        <f t="shared" si="24"/>
        <v>-0.23508962233261038</v>
      </c>
      <c r="K234" s="44">
        <f t="shared" si="29"/>
        <v>-3.2663316582914621E-3</v>
      </c>
      <c r="L234" s="22">
        <f t="shared" si="29"/>
        <v>0</v>
      </c>
      <c r="M234" s="45">
        <f t="shared" si="29"/>
        <v>1.3461538461538402E-2</v>
      </c>
      <c r="N234" s="44">
        <f t="shared" si="30"/>
        <v>-3.2716777641532812E-3</v>
      </c>
      <c r="O234" s="22">
        <f t="shared" si="30"/>
        <v>0</v>
      </c>
      <c r="P234" s="45">
        <f t="shared" si="30"/>
        <v>1.3371736965889241E-2</v>
      </c>
      <c r="Q234" s="44">
        <f t="shared" si="25"/>
        <v>19.304322491085383</v>
      </c>
      <c r="R234" s="22">
        <f t="shared" si="25"/>
        <v>7.5229409180723703</v>
      </c>
      <c r="S234" s="45">
        <f t="shared" si="25"/>
        <v>18.221607660517122</v>
      </c>
      <c r="V234" s="44">
        <f t="shared" si="26"/>
        <v>0.81768211002817681</v>
      </c>
      <c r="W234" s="22">
        <f t="shared" si="27"/>
        <v>0.32444444444444448</v>
      </c>
      <c r="X234" s="45">
        <f t="shared" si="28"/>
        <v>0.21731890091590336</v>
      </c>
    </row>
    <row r="235" spans="1:24" x14ac:dyDescent="0.25">
      <c r="A235" s="55">
        <v>43640</v>
      </c>
      <c r="B235" s="44">
        <v>238.55</v>
      </c>
      <c r="C235" s="22">
        <v>59.4</v>
      </c>
      <c r="D235" s="45">
        <v>0.72199999999999998</v>
      </c>
      <c r="E235" s="44">
        <v>187563350</v>
      </c>
      <c r="F235" s="22">
        <v>7590</v>
      </c>
      <c r="G235" s="45">
        <v>47435000</v>
      </c>
      <c r="H235" s="44">
        <f t="shared" si="24"/>
        <v>5.4745789319621156</v>
      </c>
      <c r="I235" s="22">
        <f t="shared" si="24"/>
        <v>4.0842942263685993</v>
      </c>
      <c r="J235" s="45">
        <f t="shared" si="24"/>
        <v>-0.32573014008931084</v>
      </c>
      <c r="K235" s="44">
        <f t="shared" si="29"/>
        <v>2.2267036383497234E-3</v>
      </c>
      <c r="L235" s="22">
        <f t="shared" si="29"/>
        <v>3.484320557491289E-2</v>
      </c>
      <c r="M235" s="45">
        <f t="shared" si="29"/>
        <v>-8.6654016445287807E-2</v>
      </c>
      <c r="N235" s="44">
        <f t="shared" si="30"/>
        <v>2.2242282078221718E-3</v>
      </c>
      <c r="O235" s="22">
        <f t="shared" si="30"/>
        <v>3.4249923043078445E-2</v>
      </c>
      <c r="P235" s="45">
        <f t="shared" si="30"/>
        <v>-9.0640517756700498E-2</v>
      </c>
      <c r="Q235" s="44">
        <f t="shared" si="25"/>
        <v>19.049627212977317</v>
      </c>
      <c r="R235" s="22">
        <f t="shared" si="25"/>
        <v>8.9345868703896762</v>
      </c>
      <c r="S235" s="45">
        <f t="shared" si="25"/>
        <v>17.674870910809116</v>
      </c>
      <c r="V235" s="44">
        <f t="shared" si="26"/>
        <v>0.82013026005820133</v>
      </c>
      <c r="W235" s="22">
        <f t="shared" si="27"/>
        <v>0.36888888888888893</v>
      </c>
      <c r="X235" s="45">
        <f t="shared" si="28"/>
        <v>0.10324729392173181</v>
      </c>
    </row>
    <row r="236" spans="1:24" x14ac:dyDescent="0.25">
      <c r="A236" s="55">
        <v>43647</v>
      </c>
      <c r="B236" s="44">
        <v>242.83</v>
      </c>
      <c r="C236" s="22">
        <v>60</v>
      </c>
      <c r="D236" s="45">
        <v>0.73599999999999999</v>
      </c>
      <c r="E236" s="44">
        <v>165261130</v>
      </c>
      <c r="F236" s="22">
        <v>1680</v>
      </c>
      <c r="G236" s="45">
        <v>16778000</v>
      </c>
      <c r="H236" s="44">
        <f t="shared" si="24"/>
        <v>5.4923616100369719</v>
      </c>
      <c r="I236" s="22">
        <f t="shared" si="24"/>
        <v>4.0943445622221004</v>
      </c>
      <c r="J236" s="45">
        <f t="shared" si="24"/>
        <v>-0.30652516025326082</v>
      </c>
      <c r="K236" s="44">
        <f t="shared" si="29"/>
        <v>1.7941731293229936E-2</v>
      </c>
      <c r="L236" s="22">
        <f t="shared" si="29"/>
        <v>1.0101010101010124E-2</v>
      </c>
      <c r="M236" s="45">
        <f t="shared" si="29"/>
        <v>1.9390581717451543E-2</v>
      </c>
      <c r="N236" s="44">
        <f t="shared" si="30"/>
        <v>1.778267807485566E-2</v>
      </c>
      <c r="O236" s="22">
        <f t="shared" si="30"/>
        <v>1.0050335853501506E-2</v>
      </c>
      <c r="P236" s="45">
        <f t="shared" si="30"/>
        <v>1.9204979836050046E-2</v>
      </c>
      <c r="Q236" s="44">
        <f t="shared" si="25"/>
        <v>18.923037386924211</v>
      </c>
      <c r="R236" s="22">
        <f t="shared" si="25"/>
        <v>7.4265490723973047</v>
      </c>
      <c r="S236" s="45">
        <f t="shared" si="25"/>
        <v>16.635579062388377</v>
      </c>
      <c r="V236" s="44">
        <f t="shared" si="26"/>
        <v>0.839900226338399</v>
      </c>
      <c r="W236" s="22">
        <f t="shared" si="27"/>
        <v>0.3822222222222223</v>
      </c>
      <c r="X236" s="45">
        <f t="shared" si="28"/>
        <v>0.1265611990008326</v>
      </c>
    </row>
    <row r="237" spans="1:24" x14ac:dyDescent="0.25">
      <c r="A237" s="55">
        <v>43654</v>
      </c>
      <c r="B237" s="44">
        <v>237.02</v>
      </c>
      <c r="C237" s="22">
        <v>61.8</v>
      </c>
      <c r="D237" s="45">
        <v>0.72750000000000004</v>
      </c>
      <c r="E237" s="44">
        <v>177457950</v>
      </c>
      <c r="F237" s="22">
        <v>10980</v>
      </c>
      <c r="G237" s="45">
        <v>32461000</v>
      </c>
      <c r="H237" s="44">
        <f t="shared" si="24"/>
        <v>5.4681445257603025</v>
      </c>
      <c r="I237" s="22">
        <f t="shared" si="24"/>
        <v>4.1239033644636454</v>
      </c>
      <c r="J237" s="45">
        <f t="shared" si="24"/>
        <v>-0.31814127993648944</v>
      </c>
      <c r="K237" s="44">
        <f t="shared" si="29"/>
        <v>-2.3926203516863656E-2</v>
      </c>
      <c r="L237" s="22">
        <f t="shared" si="29"/>
        <v>2.9999999999999954E-2</v>
      </c>
      <c r="M237" s="45">
        <f t="shared" si="29"/>
        <v>-1.1548913043478196E-2</v>
      </c>
      <c r="N237" s="44">
        <f t="shared" si="30"/>
        <v>-2.4217084276669135E-2</v>
      </c>
      <c r="O237" s="22">
        <f t="shared" si="30"/>
        <v>2.9558802241544429E-2</v>
      </c>
      <c r="P237" s="45">
        <f t="shared" si="30"/>
        <v>-1.1616119683228556E-2</v>
      </c>
      <c r="Q237" s="44">
        <f t="shared" si="25"/>
        <v>18.994244237405724</v>
      </c>
      <c r="R237" s="22">
        <f t="shared" si="25"/>
        <v>9.3038307150635209</v>
      </c>
      <c r="S237" s="45">
        <f t="shared" si="25"/>
        <v>17.295549926723446</v>
      </c>
      <c r="V237" s="44">
        <f t="shared" si="26"/>
        <v>0.81306295902813064</v>
      </c>
      <c r="W237" s="22">
        <f t="shared" si="27"/>
        <v>0.42222222222222222</v>
      </c>
      <c r="X237" s="45">
        <f t="shared" si="28"/>
        <v>0.11240632805995006</v>
      </c>
    </row>
    <row r="238" spans="1:24" x14ac:dyDescent="0.25">
      <c r="A238" s="55">
        <v>43661</v>
      </c>
      <c r="B238" s="44">
        <v>232.85</v>
      </c>
      <c r="C238" s="22">
        <v>59.4</v>
      </c>
      <c r="D238" s="45">
        <v>0.72299999999999998</v>
      </c>
      <c r="E238" s="44">
        <v>172586260</v>
      </c>
      <c r="F238" s="22">
        <v>5220</v>
      </c>
      <c r="G238" s="45">
        <v>9752000</v>
      </c>
      <c r="H238" s="44">
        <f t="shared" si="24"/>
        <v>5.4503944694283861</v>
      </c>
      <c r="I238" s="22">
        <f t="shared" si="24"/>
        <v>4.0842942263685993</v>
      </c>
      <c r="J238" s="45">
        <f t="shared" si="24"/>
        <v>-0.32434605682337242</v>
      </c>
      <c r="K238" s="44">
        <f t="shared" si="29"/>
        <v>-1.7593452029364676E-2</v>
      </c>
      <c r="L238" s="22">
        <f t="shared" si="29"/>
        <v>-3.8834951456310655E-2</v>
      </c>
      <c r="M238" s="45">
        <f t="shared" si="29"/>
        <v>-6.1855670103093596E-3</v>
      </c>
      <c r="N238" s="44">
        <f t="shared" si="30"/>
        <v>-1.7750056331916422E-2</v>
      </c>
      <c r="O238" s="22">
        <f t="shared" si="30"/>
        <v>-3.9609138095045827E-2</v>
      </c>
      <c r="P238" s="45">
        <f t="shared" si="30"/>
        <v>-6.2047768868829815E-3</v>
      </c>
      <c r="Q238" s="44">
        <f t="shared" si="25"/>
        <v>18.96640772741938</v>
      </c>
      <c r="R238" s="22">
        <f t="shared" si="25"/>
        <v>8.560252680876685</v>
      </c>
      <c r="S238" s="45">
        <f t="shared" si="25"/>
        <v>16.092982950143245</v>
      </c>
      <c r="V238" s="44">
        <f t="shared" si="26"/>
        <v>0.79380109935793797</v>
      </c>
      <c r="W238" s="22">
        <f t="shared" si="27"/>
        <v>0.36888888888888893</v>
      </c>
      <c r="X238" s="45">
        <f t="shared" si="28"/>
        <v>0.10491257285595329</v>
      </c>
    </row>
    <row r="239" spans="1:24" x14ac:dyDescent="0.25">
      <c r="A239" s="55">
        <v>43668</v>
      </c>
      <c r="B239" s="44">
        <v>230.55</v>
      </c>
      <c r="C239" s="22">
        <v>59</v>
      </c>
      <c r="D239" s="45">
        <v>0.73599999999999999</v>
      </c>
      <c r="E239" s="44">
        <v>160675280</v>
      </c>
      <c r="F239" s="22">
        <v>1410</v>
      </c>
      <c r="G239" s="45">
        <v>9197000</v>
      </c>
      <c r="H239" s="44">
        <f t="shared" si="24"/>
        <v>5.4404677586527148</v>
      </c>
      <c r="I239" s="22">
        <f t="shared" si="24"/>
        <v>4.0775374439057197</v>
      </c>
      <c r="J239" s="45">
        <f t="shared" si="24"/>
        <v>-0.30652516025326082</v>
      </c>
      <c r="K239" s="44">
        <f t="shared" si="29"/>
        <v>-9.8776036074725484E-3</v>
      </c>
      <c r="L239" s="22">
        <f t="shared" si="29"/>
        <v>-6.7340067340067103E-3</v>
      </c>
      <c r="M239" s="45">
        <f t="shared" si="29"/>
        <v>1.7980636237897665E-2</v>
      </c>
      <c r="N239" s="44">
        <f t="shared" si="30"/>
        <v>-9.9267107756716207E-3</v>
      </c>
      <c r="O239" s="22">
        <f t="shared" si="30"/>
        <v>-6.7567824628797625E-3</v>
      </c>
      <c r="P239" s="45">
        <f t="shared" si="30"/>
        <v>1.7820896570111489E-2</v>
      </c>
      <c r="Q239" s="44">
        <f t="shared" si="25"/>
        <v>18.89489599186831</v>
      </c>
      <c r="R239" s="22">
        <f t="shared" si="25"/>
        <v>7.2513449833722143</v>
      </c>
      <c r="S239" s="45">
        <f t="shared" si="25"/>
        <v>16.034387901884834</v>
      </c>
      <c r="V239" s="44">
        <f t="shared" si="26"/>
        <v>0.78317705205783184</v>
      </c>
      <c r="W239" s="22">
        <f t="shared" si="27"/>
        <v>0.36000000000000004</v>
      </c>
      <c r="X239" s="45">
        <f t="shared" si="28"/>
        <v>0.1265611990008326</v>
      </c>
    </row>
    <row r="240" spans="1:24" x14ac:dyDescent="0.25">
      <c r="A240" s="55">
        <v>43675</v>
      </c>
      <c r="B240" s="44">
        <v>220.81</v>
      </c>
      <c r="C240" s="22">
        <v>59.8</v>
      </c>
      <c r="D240" s="45">
        <v>0.75</v>
      </c>
      <c r="E240" s="44">
        <v>254907910</v>
      </c>
      <c r="F240" s="22">
        <v>6440</v>
      </c>
      <c r="G240" s="45">
        <v>34782000</v>
      </c>
      <c r="H240" s="44">
        <f t="shared" si="24"/>
        <v>5.3973026032324585</v>
      </c>
      <c r="I240" s="22">
        <f t="shared" si="24"/>
        <v>4.0910056609565864</v>
      </c>
      <c r="J240" s="45">
        <f t="shared" si="24"/>
        <v>-0.2876820724517809</v>
      </c>
      <c r="K240" s="44">
        <f t="shared" si="29"/>
        <v>-4.2246801127738057E-2</v>
      </c>
      <c r="L240" s="22">
        <f t="shared" si="29"/>
        <v>1.3559322033898256E-2</v>
      </c>
      <c r="M240" s="45">
        <f t="shared" si="29"/>
        <v>1.9021739130434801E-2</v>
      </c>
      <c r="N240" s="44">
        <f t="shared" si="30"/>
        <v>-4.3165155420256396E-2</v>
      </c>
      <c r="O240" s="22">
        <f t="shared" si="30"/>
        <v>1.3468217050866611E-2</v>
      </c>
      <c r="P240" s="45">
        <f t="shared" si="30"/>
        <v>1.8843087801479915E-2</v>
      </c>
      <c r="Q240" s="44">
        <f t="shared" si="25"/>
        <v>19.356412900642034</v>
      </c>
      <c r="R240" s="22">
        <f t="shared" si="25"/>
        <v>8.7702838190983989</v>
      </c>
      <c r="S240" s="45">
        <f t="shared" si="25"/>
        <v>17.364610569549924</v>
      </c>
      <c r="V240" s="44">
        <f t="shared" si="26"/>
        <v>0.73818652131738183</v>
      </c>
      <c r="W240" s="22">
        <f t="shared" si="27"/>
        <v>0.37777777777777777</v>
      </c>
      <c r="X240" s="45">
        <f t="shared" si="28"/>
        <v>0.14987510407993335</v>
      </c>
    </row>
    <row r="241" spans="1:24" x14ac:dyDescent="0.25">
      <c r="A241" s="55">
        <v>43682</v>
      </c>
      <c r="B241" s="44">
        <v>220.67</v>
      </c>
      <c r="C241" s="22">
        <v>58.8</v>
      </c>
      <c r="D241" s="45">
        <v>0.749</v>
      </c>
      <c r="E241" s="44">
        <v>210418190</v>
      </c>
      <c r="F241" s="22">
        <v>5900</v>
      </c>
      <c r="G241" s="45">
        <v>42888000</v>
      </c>
      <c r="H241" s="44">
        <f t="shared" si="24"/>
        <v>5.3966683728949896</v>
      </c>
      <c r="I241" s="22">
        <f t="shared" si="24"/>
        <v>4.0741418549045809</v>
      </c>
      <c r="J241" s="45">
        <f t="shared" si="24"/>
        <v>-0.28901629546491758</v>
      </c>
      <c r="K241" s="44">
        <f t="shared" si="29"/>
        <v>-6.3402925592144727E-4</v>
      </c>
      <c r="L241" s="22">
        <f t="shared" si="29"/>
        <v>-1.6722408026755852E-2</v>
      </c>
      <c r="M241" s="45">
        <f t="shared" si="29"/>
        <v>-1.3333333333333346E-3</v>
      </c>
      <c r="N241" s="44">
        <f t="shared" si="30"/>
        <v>-6.3423033746905038E-4</v>
      </c>
      <c r="O241" s="22">
        <f t="shared" si="30"/>
        <v>-1.6863806052004805E-2</v>
      </c>
      <c r="P241" s="45">
        <f t="shared" si="30"/>
        <v>-1.3342230131366103E-3</v>
      </c>
      <c r="Q241" s="44">
        <f t="shared" si="25"/>
        <v>19.164607489463489</v>
      </c>
      <c r="R241" s="22">
        <f t="shared" si="25"/>
        <v>8.6827076298938106</v>
      </c>
      <c r="S241" s="45">
        <f t="shared" si="25"/>
        <v>17.574102624489512</v>
      </c>
      <c r="V241" s="44">
        <f t="shared" si="26"/>
        <v>0.73753984017737528</v>
      </c>
      <c r="W241" s="22">
        <f t="shared" si="27"/>
        <v>0.35555555555555557</v>
      </c>
      <c r="X241" s="45">
        <f t="shared" si="28"/>
        <v>0.14820982514571188</v>
      </c>
    </row>
    <row r="242" spans="1:24" x14ac:dyDescent="0.25">
      <c r="A242" s="55">
        <v>43689</v>
      </c>
      <c r="B242" s="44">
        <v>215.05</v>
      </c>
      <c r="C242" s="22">
        <v>58.6</v>
      </c>
      <c r="D242" s="45">
        <v>0.72499999999999998</v>
      </c>
      <c r="E242" s="44">
        <v>234320330</v>
      </c>
      <c r="F242" s="22">
        <v>1090</v>
      </c>
      <c r="G242" s="45">
        <v>26933000</v>
      </c>
      <c r="H242" s="44">
        <f t="shared" si="24"/>
        <v>5.3708705592297452</v>
      </c>
      <c r="I242" s="22">
        <f t="shared" si="24"/>
        <v>4.0707346965829672</v>
      </c>
      <c r="J242" s="45">
        <f t="shared" si="24"/>
        <v>-0.32158362412746233</v>
      </c>
      <c r="K242" s="44">
        <f t="shared" si="29"/>
        <v>-2.5467893234241069E-2</v>
      </c>
      <c r="L242" s="22">
        <f t="shared" si="29"/>
        <v>-3.4013605442176145E-3</v>
      </c>
      <c r="M242" s="45">
        <f t="shared" si="29"/>
        <v>-3.2042723631508709E-2</v>
      </c>
      <c r="N242" s="44">
        <f t="shared" si="30"/>
        <v>-2.579781366524378E-2</v>
      </c>
      <c r="O242" s="22">
        <f t="shared" si="30"/>
        <v>-3.4071583216141975E-3</v>
      </c>
      <c r="P242" s="45">
        <f t="shared" si="30"/>
        <v>-3.2567328662544755E-2</v>
      </c>
      <c r="Q242" s="44">
        <f t="shared" si="25"/>
        <v>19.272199668813247</v>
      </c>
      <c r="R242" s="22">
        <f t="shared" si="25"/>
        <v>6.9939329752231894</v>
      </c>
      <c r="S242" s="45">
        <f t="shared" si="25"/>
        <v>17.108862858509003</v>
      </c>
      <c r="V242" s="44">
        <f t="shared" si="26"/>
        <v>0.71158021155711582</v>
      </c>
      <c r="W242" s="22">
        <f t="shared" si="27"/>
        <v>0.35111111111111121</v>
      </c>
      <c r="X242" s="45">
        <f t="shared" si="28"/>
        <v>0.10824313072439626</v>
      </c>
    </row>
    <row r="243" spans="1:24" x14ac:dyDescent="0.25">
      <c r="A243" s="55">
        <v>43696</v>
      </c>
      <c r="B243" s="44">
        <v>219.5</v>
      </c>
      <c r="C243" s="22">
        <v>59.4</v>
      </c>
      <c r="D243" s="45">
        <v>0.75049999999999994</v>
      </c>
      <c r="E243" s="44">
        <v>218294470</v>
      </c>
      <c r="F243" s="22">
        <v>1000</v>
      </c>
      <c r="G243" s="45">
        <v>34629000</v>
      </c>
      <c r="H243" s="44">
        <f t="shared" si="24"/>
        <v>5.3913522325152261</v>
      </c>
      <c r="I243" s="22">
        <f t="shared" si="24"/>
        <v>4.0842942263685993</v>
      </c>
      <c r="J243" s="45">
        <f t="shared" si="24"/>
        <v>-0.28701562790862051</v>
      </c>
      <c r="K243" s="44">
        <f t="shared" si="29"/>
        <v>2.0692862125087134E-2</v>
      </c>
      <c r="L243" s="22">
        <f t="shared" si="29"/>
        <v>1.3651877133105754E-2</v>
      </c>
      <c r="M243" s="45">
        <f t="shared" si="29"/>
        <v>3.5172413793103402E-2</v>
      </c>
      <c r="N243" s="44">
        <f t="shared" si="30"/>
        <v>2.0481673285480565E-2</v>
      </c>
      <c r="O243" s="22">
        <f t="shared" si="30"/>
        <v>1.3559529785632294E-2</v>
      </c>
      <c r="P243" s="45">
        <f t="shared" si="30"/>
        <v>3.456799621884174E-2</v>
      </c>
      <c r="Q243" s="44">
        <f t="shared" si="25"/>
        <v>19.201355489087536</v>
      </c>
      <c r="R243" s="22">
        <f t="shared" si="25"/>
        <v>6.9077552789821368</v>
      </c>
      <c r="S243" s="45">
        <f t="shared" si="25"/>
        <v>17.360202039265157</v>
      </c>
      <c r="V243" s="44">
        <f t="shared" si="26"/>
        <v>0.73213543350732135</v>
      </c>
      <c r="W243" s="22">
        <f t="shared" si="27"/>
        <v>0.36888888888888893</v>
      </c>
      <c r="X243" s="45">
        <f t="shared" si="28"/>
        <v>0.150707743547044</v>
      </c>
    </row>
    <row r="244" spans="1:24" x14ac:dyDescent="0.25">
      <c r="A244" s="55">
        <v>43703</v>
      </c>
      <c r="B244" s="44">
        <v>224.2</v>
      </c>
      <c r="C244" s="22">
        <v>59.8</v>
      </c>
      <c r="D244" s="45">
        <v>0.76600000000000001</v>
      </c>
      <c r="E244" s="44">
        <v>210987040</v>
      </c>
      <c r="F244" s="22">
        <v>5770</v>
      </c>
      <c r="G244" s="45">
        <v>57570000</v>
      </c>
      <c r="H244" s="44">
        <f t="shared" si="24"/>
        <v>5.4125385106380595</v>
      </c>
      <c r="I244" s="22">
        <f t="shared" si="24"/>
        <v>4.0910056609565864</v>
      </c>
      <c r="J244" s="45">
        <f t="shared" si="24"/>
        <v>-0.26657310924154576</v>
      </c>
      <c r="K244" s="44">
        <f t="shared" si="29"/>
        <v>2.1412300683371247E-2</v>
      </c>
      <c r="L244" s="22">
        <f t="shared" si="29"/>
        <v>6.7340067340067103E-3</v>
      </c>
      <c r="M244" s="45">
        <f t="shared" si="29"/>
        <v>2.065289806795479E-2</v>
      </c>
      <c r="N244" s="44">
        <f t="shared" si="30"/>
        <v>2.1186278122833496E-2</v>
      </c>
      <c r="O244" s="22">
        <f t="shared" si="30"/>
        <v>6.7114345879867778E-3</v>
      </c>
      <c r="P244" s="45">
        <f t="shared" si="30"/>
        <v>2.0442518667074739E-2</v>
      </c>
      <c r="Q244" s="44">
        <f t="shared" si="25"/>
        <v>19.167307267752996</v>
      </c>
      <c r="R244" s="22">
        <f t="shared" si="25"/>
        <v>8.6604273595021457</v>
      </c>
      <c r="S244" s="45">
        <f t="shared" si="25"/>
        <v>17.868512156651992</v>
      </c>
      <c r="V244" s="44">
        <f t="shared" si="26"/>
        <v>0.75384544320753832</v>
      </c>
      <c r="W244" s="22">
        <f t="shared" si="27"/>
        <v>0.37777777777777777</v>
      </c>
      <c r="X244" s="45">
        <f t="shared" si="28"/>
        <v>0.17651956702747709</v>
      </c>
    </row>
    <row r="245" spans="1:24" x14ac:dyDescent="0.25">
      <c r="A245" s="55">
        <v>43710</v>
      </c>
      <c r="B245" s="44">
        <v>229.02</v>
      </c>
      <c r="C245" s="22">
        <v>60.2</v>
      </c>
      <c r="D245" s="45">
        <v>0.78249999999999997</v>
      </c>
      <c r="E245" s="44">
        <v>218009050</v>
      </c>
      <c r="F245" s="22">
        <v>5230</v>
      </c>
      <c r="G245" s="45">
        <v>32315000</v>
      </c>
      <c r="H245" s="44">
        <f t="shared" si="24"/>
        <v>5.4338093359851936</v>
      </c>
      <c r="I245" s="22">
        <f t="shared" si="24"/>
        <v>4.0976723523147758</v>
      </c>
      <c r="J245" s="45">
        <f t="shared" si="24"/>
        <v>-0.2452613565678288</v>
      </c>
      <c r="K245" s="44">
        <f t="shared" si="29"/>
        <v>2.1498661909009911E-2</v>
      </c>
      <c r="L245" s="22">
        <f t="shared" si="29"/>
        <v>6.6889632107024364E-3</v>
      </c>
      <c r="M245" s="45">
        <f t="shared" si="29"/>
        <v>2.1540469973890284E-2</v>
      </c>
      <c r="N245" s="44">
        <f t="shared" si="30"/>
        <v>2.1270825347133863E-2</v>
      </c>
      <c r="O245" s="22">
        <f t="shared" si="30"/>
        <v>6.6666913581892974E-3</v>
      </c>
      <c r="P245" s="45">
        <f t="shared" si="30"/>
        <v>2.1311752673717006E-2</v>
      </c>
      <c r="Q245" s="44">
        <f t="shared" si="25"/>
        <v>19.200047133653158</v>
      </c>
      <c r="R245" s="22">
        <f t="shared" si="25"/>
        <v>8.5621665570589691</v>
      </c>
      <c r="S245" s="45">
        <f t="shared" si="25"/>
        <v>17.291042076679133</v>
      </c>
      <c r="V245" s="44">
        <f t="shared" si="26"/>
        <v>0.77610975102776114</v>
      </c>
      <c r="W245" s="22">
        <f t="shared" si="27"/>
        <v>0.38666666666666677</v>
      </c>
      <c r="X245" s="45">
        <f t="shared" si="28"/>
        <v>0.20399666944213149</v>
      </c>
    </row>
    <row r="246" spans="1:24" x14ac:dyDescent="0.25">
      <c r="A246" s="55">
        <v>43717</v>
      </c>
      <c r="B246" s="44">
        <v>233</v>
      </c>
      <c r="C246" s="22">
        <v>59.4</v>
      </c>
      <c r="D246" s="45">
        <v>0.91149999999999998</v>
      </c>
      <c r="E246" s="44">
        <v>187207030</v>
      </c>
      <c r="F246" s="22">
        <v>2860</v>
      </c>
      <c r="G246" s="45">
        <v>196913000</v>
      </c>
      <c r="H246" s="44">
        <f t="shared" si="24"/>
        <v>5.4510384535657002</v>
      </c>
      <c r="I246" s="22">
        <f t="shared" si="24"/>
        <v>4.0842942263685993</v>
      </c>
      <c r="J246" s="45">
        <f t="shared" si="24"/>
        <v>-9.2663684863419346E-2</v>
      </c>
      <c r="K246" s="44">
        <f t="shared" si="29"/>
        <v>1.7378394900008688E-2</v>
      </c>
      <c r="L246" s="22">
        <f t="shared" si="29"/>
        <v>-1.3289036544850568E-2</v>
      </c>
      <c r="M246" s="45">
        <f t="shared" si="29"/>
        <v>0.16485623003194888</v>
      </c>
      <c r="N246" s="44">
        <f t="shared" si="30"/>
        <v>1.7229117580507054E-2</v>
      </c>
      <c r="O246" s="22">
        <f t="shared" si="30"/>
        <v>-1.3378125946176199E-2</v>
      </c>
      <c r="P246" s="45">
        <f t="shared" si="30"/>
        <v>0.15259767170440949</v>
      </c>
      <c r="Q246" s="44">
        <f t="shared" si="25"/>
        <v>19.047725674721459</v>
      </c>
      <c r="R246" s="22">
        <f t="shared" si="25"/>
        <v>7.9585769038138983</v>
      </c>
      <c r="S246" s="45">
        <f t="shared" si="25"/>
        <v>19.098272564792019</v>
      </c>
      <c r="V246" s="44">
        <f t="shared" si="26"/>
        <v>0.79449397200794492</v>
      </c>
      <c r="W246" s="22">
        <f t="shared" si="27"/>
        <v>0.36888888888888893</v>
      </c>
      <c r="X246" s="45">
        <f t="shared" si="28"/>
        <v>0.41881765195670273</v>
      </c>
    </row>
    <row r="247" spans="1:24" x14ac:dyDescent="0.25">
      <c r="A247" s="55">
        <v>43724</v>
      </c>
      <c r="B247" s="44">
        <v>232</v>
      </c>
      <c r="C247" s="22">
        <v>59.4</v>
      </c>
      <c r="D247" s="45">
        <v>0.89</v>
      </c>
      <c r="E247" s="44">
        <v>201025950</v>
      </c>
      <c r="F247" s="22">
        <v>570</v>
      </c>
      <c r="G247" s="45">
        <v>44820000</v>
      </c>
      <c r="H247" s="44">
        <f t="shared" si="24"/>
        <v>5.4467373716663099</v>
      </c>
      <c r="I247" s="22">
        <f t="shared" si="24"/>
        <v>4.0842942263685993</v>
      </c>
      <c r="J247" s="45">
        <f t="shared" si="24"/>
        <v>-0.11653381625595151</v>
      </c>
      <c r="K247" s="44">
        <f t="shared" si="29"/>
        <v>-4.2918454935622317E-3</v>
      </c>
      <c r="L247" s="22">
        <f t="shared" si="29"/>
        <v>0</v>
      </c>
      <c r="M247" s="45">
        <f t="shared" si="29"/>
        <v>-2.358749314317056E-2</v>
      </c>
      <c r="N247" s="44">
        <f t="shared" si="30"/>
        <v>-4.3010818993905854E-3</v>
      </c>
      <c r="O247" s="22">
        <f t="shared" si="30"/>
        <v>0</v>
      </c>
      <c r="P247" s="45">
        <f t="shared" si="30"/>
        <v>-2.3870131392532152E-2</v>
      </c>
      <c r="Q247" s="44">
        <f t="shared" si="25"/>
        <v>19.118944562167695</v>
      </c>
      <c r="R247" s="22">
        <f t="shared" si="25"/>
        <v>6.3456363608285962</v>
      </c>
      <c r="S247" s="45">
        <f t="shared" si="25"/>
        <v>17.618165026337056</v>
      </c>
      <c r="V247" s="44">
        <f t="shared" si="26"/>
        <v>0.78987482100789874</v>
      </c>
      <c r="W247" s="22">
        <f t="shared" si="27"/>
        <v>0.36888888888888893</v>
      </c>
      <c r="X247" s="45">
        <f t="shared" si="28"/>
        <v>0.38301415487094093</v>
      </c>
    </row>
    <row r="248" spans="1:24" x14ac:dyDescent="0.25">
      <c r="A248" s="55">
        <v>43731</v>
      </c>
      <c r="B248" s="44">
        <v>228.05</v>
      </c>
      <c r="C248" s="22">
        <v>61</v>
      </c>
      <c r="D248" s="45">
        <v>0.86950000000000005</v>
      </c>
      <c r="E248" s="44">
        <v>160386850</v>
      </c>
      <c r="F248" s="22">
        <v>4260</v>
      </c>
      <c r="G248" s="45">
        <v>22433000</v>
      </c>
      <c r="H248" s="44">
        <f t="shared" si="24"/>
        <v>5.4295649031577096</v>
      </c>
      <c r="I248" s="22">
        <f t="shared" si="24"/>
        <v>4.1108738641733114</v>
      </c>
      <c r="J248" s="45">
        <f t="shared" si="24"/>
        <v>-0.13983694518779927</v>
      </c>
      <c r="K248" s="44">
        <f t="shared" si="29"/>
        <v>-1.7025862068965468E-2</v>
      </c>
      <c r="L248" s="22">
        <f t="shared" si="29"/>
        <v>2.6936026936026959E-2</v>
      </c>
      <c r="M248" s="45">
        <f t="shared" si="29"/>
        <v>-2.3033707865168496E-2</v>
      </c>
      <c r="N248" s="44">
        <f t="shared" si="30"/>
        <v>-1.7172468508600502E-2</v>
      </c>
      <c r="O248" s="22">
        <f t="shared" si="30"/>
        <v>2.6579637804712102E-2</v>
      </c>
      <c r="P248" s="45">
        <f t="shared" si="30"/>
        <v>-2.3303128931847709E-2</v>
      </c>
      <c r="Q248" s="44">
        <f t="shared" si="25"/>
        <v>18.893099267492296</v>
      </c>
      <c r="R248" s="22">
        <f t="shared" si="25"/>
        <v>8.3570244392634159</v>
      </c>
      <c r="S248" s="45">
        <f t="shared" si="25"/>
        <v>16.926043646995442</v>
      </c>
      <c r="V248" s="44">
        <f t="shared" si="26"/>
        <v>0.77162917455771629</v>
      </c>
      <c r="W248" s="22">
        <f t="shared" si="27"/>
        <v>0.4044444444444445</v>
      </c>
      <c r="X248" s="45">
        <f t="shared" si="28"/>
        <v>0.34887593671940059</v>
      </c>
    </row>
    <row r="249" spans="1:24" x14ac:dyDescent="0.25">
      <c r="A249" s="55">
        <v>43738</v>
      </c>
      <c r="B249" s="44">
        <v>222.76</v>
      </c>
      <c r="C249" s="22">
        <v>58</v>
      </c>
      <c r="D249" s="45">
        <v>0.84899999999999998</v>
      </c>
      <c r="E249" s="44">
        <v>173139040</v>
      </c>
      <c r="F249" s="22">
        <v>2280</v>
      </c>
      <c r="G249" s="45">
        <v>9353000</v>
      </c>
      <c r="H249" s="44">
        <f t="shared" si="24"/>
        <v>5.4060949587214679</v>
      </c>
      <c r="I249" s="22">
        <f t="shared" si="24"/>
        <v>4.0604430105464191</v>
      </c>
      <c r="J249" s="45">
        <f t="shared" si="24"/>
        <v>-0.16369609267078977</v>
      </c>
      <c r="K249" s="44">
        <f t="shared" si="29"/>
        <v>-2.3196667397500637E-2</v>
      </c>
      <c r="L249" s="22">
        <f t="shared" si="29"/>
        <v>-4.9180327868852458E-2</v>
      </c>
      <c r="M249" s="45">
        <f t="shared" si="29"/>
        <v>-2.3576768257619406E-2</v>
      </c>
      <c r="N249" s="44">
        <f t="shared" si="30"/>
        <v>-2.3469944436241629E-2</v>
      </c>
      <c r="O249" s="22">
        <f t="shared" si="30"/>
        <v>-5.0430853626891967E-2</v>
      </c>
      <c r="P249" s="45">
        <f t="shared" si="30"/>
        <v>-2.3859147482990541E-2</v>
      </c>
      <c r="Q249" s="44">
        <f t="shared" si="25"/>
        <v>18.969605529090579</v>
      </c>
      <c r="R249" s="22">
        <f t="shared" si="25"/>
        <v>7.7319307219484861</v>
      </c>
      <c r="S249" s="45">
        <f t="shared" si="25"/>
        <v>16.051207705416687</v>
      </c>
      <c r="V249" s="44">
        <f t="shared" si="26"/>
        <v>0.74719386576747182</v>
      </c>
      <c r="W249" s="22">
        <f t="shared" si="27"/>
        <v>0.33777777777777784</v>
      </c>
      <c r="X249" s="45">
        <f t="shared" si="28"/>
        <v>0.31473771856786009</v>
      </c>
    </row>
    <row r="250" spans="1:24" x14ac:dyDescent="0.25">
      <c r="A250" s="55">
        <v>43745</v>
      </c>
      <c r="B250" s="44">
        <v>230.31</v>
      </c>
      <c r="C250" s="22">
        <v>60.4</v>
      </c>
      <c r="D250" s="45">
        <v>0.86650000000000005</v>
      </c>
      <c r="E250" s="44">
        <v>180103460</v>
      </c>
      <c r="F250" s="22">
        <v>3250</v>
      </c>
      <c r="G250" s="45">
        <v>18104000</v>
      </c>
      <c r="H250" s="44">
        <f t="shared" si="24"/>
        <v>5.4394262275079166</v>
      </c>
      <c r="I250" s="22">
        <f t="shared" si="24"/>
        <v>4.1009891049407692</v>
      </c>
      <c r="J250" s="45">
        <f t="shared" si="24"/>
        <v>-0.14329316982647622</v>
      </c>
      <c r="K250" s="44">
        <f t="shared" si="29"/>
        <v>3.3892978990842211E-2</v>
      </c>
      <c r="L250" s="22">
        <f t="shared" si="29"/>
        <v>4.1379310344827565E-2</v>
      </c>
      <c r="M250" s="45">
        <f t="shared" si="29"/>
        <v>2.0612485276796315E-2</v>
      </c>
      <c r="N250" s="44">
        <f t="shared" si="30"/>
        <v>3.3331268786449007E-2</v>
      </c>
      <c r="O250" s="22">
        <f t="shared" si="30"/>
        <v>4.0546094394350009E-2</v>
      </c>
      <c r="P250" s="45">
        <f t="shared" si="30"/>
        <v>2.0402922844313599E-2</v>
      </c>
      <c r="Q250" s="44">
        <f t="shared" si="25"/>
        <v>19.009042021510783</v>
      </c>
      <c r="R250" s="22">
        <f t="shared" si="25"/>
        <v>8.0864102753237823</v>
      </c>
      <c r="S250" s="45">
        <f t="shared" si="25"/>
        <v>16.711643466295509</v>
      </c>
      <c r="V250" s="44">
        <f t="shared" si="26"/>
        <v>0.7820684558178207</v>
      </c>
      <c r="W250" s="22">
        <f t="shared" si="27"/>
        <v>0.39111111111111113</v>
      </c>
      <c r="X250" s="45">
        <f t="shared" si="28"/>
        <v>0.34388009991673613</v>
      </c>
    </row>
    <row r="251" spans="1:24" x14ac:dyDescent="0.25">
      <c r="A251" s="55">
        <v>43752</v>
      </c>
      <c r="B251" s="44">
        <v>235.55</v>
      </c>
      <c r="C251" s="22">
        <v>59.6</v>
      </c>
      <c r="D251" s="45">
        <v>0.88800000000000001</v>
      </c>
      <c r="E251" s="44">
        <v>193343400</v>
      </c>
      <c r="F251" s="22">
        <v>4130</v>
      </c>
      <c r="G251" s="45">
        <v>38889000</v>
      </c>
      <c r="H251" s="44">
        <f t="shared" si="24"/>
        <v>5.46192320514605</v>
      </c>
      <c r="I251" s="22">
        <f t="shared" si="24"/>
        <v>4.0876555740713041</v>
      </c>
      <c r="J251" s="45">
        <f t="shared" si="24"/>
        <v>-0.11878353598996698</v>
      </c>
      <c r="K251" s="44">
        <f t="shared" si="29"/>
        <v>2.2751943033302979E-2</v>
      </c>
      <c r="L251" s="22">
        <f t="shared" si="29"/>
        <v>-1.3245033112582735E-2</v>
      </c>
      <c r="M251" s="45">
        <f t="shared" si="29"/>
        <v>2.4812463935372144E-2</v>
      </c>
      <c r="N251" s="44">
        <f t="shared" si="30"/>
        <v>2.2496977638133322E-2</v>
      </c>
      <c r="O251" s="22">
        <f t="shared" si="30"/>
        <v>-1.3333530869465144E-2</v>
      </c>
      <c r="P251" s="45">
        <f t="shared" si="30"/>
        <v>2.4509633836509281E-2</v>
      </c>
      <c r="Q251" s="44">
        <f t="shared" si="25"/>
        <v>19.079978440446606</v>
      </c>
      <c r="R251" s="22">
        <f t="shared" si="25"/>
        <v>8.3260326859550791</v>
      </c>
      <c r="S251" s="45">
        <f t="shared" si="25"/>
        <v>17.476221992250288</v>
      </c>
      <c r="V251" s="44">
        <f t="shared" si="26"/>
        <v>0.8062728070580627</v>
      </c>
      <c r="W251" s="22">
        <f t="shared" si="27"/>
        <v>0.37333333333333341</v>
      </c>
      <c r="X251" s="45">
        <f t="shared" si="28"/>
        <v>0.37968359700249793</v>
      </c>
    </row>
    <row r="252" spans="1:24" x14ac:dyDescent="0.25">
      <c r="A252" s="55">
        <v>43759</v>
      </c>
      <c r="B252" s="44">
        <v>240</v>
      </c>
      <c r="C252" s="22">
        <v>58.6</v>
      </c>
      <c r="D252" s="45">
        <v>0.93700000000000006</v>
      </c>
      <c r="E252" s="44">
        <v>193585600</v>
      </c>
      <c r="F252" s="22">
        <v>1360</v>
      </c>
      <c r="G252" s="45">
        <v>57994000</v>
      </c>
      <c r="H252" s="44">
        <f t="shared" si="24"/>
        <v>5.4806389233419912</v>
      </c>
      <c r="I252" s="22">
        <f t="shared" si="24"/>
        <v>4.0707346965829672</v>
      </c>
      <c r="J252" s="45">
        <f t="shared" si="24"/>
        <v>-6.5071996743714805E-2</v>
      </c>
      <c r="K252" s="44">
        <f t="shared" si="29"/>
        <v>1.8891954998938604E-2</v>
      </c>
      <c r="L252" s="22">
        <f t="shared" si="29"/>
        <v>-1.6778523489932886E-2</v>
      </c>
      <c r="M252" s="45">
        <f t="shared" si="29"/>
        <v>5.5180180180180227E-2</v>
      </c>
      <c r="N252" s="44">
        <f t="shared" si="30"/>
        <v>1.871571819594112E-2</v>
      </c>
      <c r="O252" s="22">
        <f t="shared" si="30"/>
        <v>-1.6920877488337177E-2</v>
      </c>
      <c r="P252" s="45">
        <f t="shared" si="30"/>
        <v>5.3711539246252271E-2</v>
      </c>
      <c r="Q252" s="44">
        <f t="shared" si="25"/>
        <v>19.081230349875121</v>
      </c>
      <c r="R252" s="22">
        <f t="shared" si="25"/>
        <v>7.2152399787300974</v>
      </c>
      <c r="S252" s="45">
        <f t="shared" si="25"/>
        <v>17.87585011488369</v>
      </c>
      <c r="V252" s="44">
        <f t="shared" si="26"/>
        <v>0.82682802900826824</v>
      </c>
      <c r="W252" s="22">
        <f t="shared" si="27"/>
        <v>0.35111111111111121</v>
      </c>
      <c r="X252" s="45">
        <f t="shared" si="28"/>
        <v>0.46128226477935064</v>
      </c>
    </row>
    <row r="253" spans="1:24" x14ac:dyDescent="0.25">
      <c r="A253" s="55">
        <v>43766</v>
      </c>
      <c r="B253" s="44">
        <v>236.4</v>
      </c>
      <c r="C253" s="22">
        <v>58.8</v>
      </c>
      <c r="D253" s="45">
        <v>0.95</v>
      </c>
      <c r="E253" s="44">
        <v>223686730</v>
      </c>
      <c r="F253" s="22">
        <v>1840</v>
      </c>
      <c r="G253" s="45">
        <v>69402000</v>
      </c>
      <c r="H253" s="44">
        <f t="shared" si="24"/>
        <v>5.4655252855319434</v>
      </c>
      <c r="I253" s="22">
        <f t="shared" si="24"/>
        <v>4.0741418549045809</v>
      </c>
      <c r="J253" s="45">
        <f t="shared" si="24"/>
        <v>-5.1293294387550578E-2</v>
      </c>
      <c r="K253" s="44">
        <f t="shared" si="29"/>
        <v>-1.4999999999999977E-2</v>
      </c>
      <c r="L253" s="22">
        <f t="shared" si="29"/>
        <v>3.4129692832763777E-3</v>
      </c>
      <c r="M253" s="45">
        <f t="shared" si="29"/>
        <v>1.3874066168623158E-2</v>
      </c>
      <c r="N253" s="44">
        <f t="shared" si="30"/>
        <v>-1.5113637810048184E-2</v>
      </c>
      <c r="O253" s="22">
        <f t="shared" si="30"/>
        <v>3.4071583216141346E-3</v>
      </c>
      <c r="P253" s="45">
        <f t="shared" si="30"/>
        <v>1.3778702356164255E-2</v>
      </c>
      <c r="Q253" s="44">
        <f t="shared" si="25"/>
        <v>19.225757104182275</v>
      </c>
      <c r="R253" s="22">
        <f t="shared" si="25"/>
        <v>7.5175208506030309</v>
      </c>
      <c r="S253" s="45">
        <f t="shared" si="25"/>
        <v>18.055426243505593</v>
      </c>
      <c r="V253" s="44">
        <f t="shared" si="26"/>
        <v>0.81019908540810204</v>
      </c>
      <c r="W253" s="22">
        <f t="shared" si="27"/>
        <v>0.35555555555555557</v>
      </c>
      <c r="X253" s="45">
        <f t="shared" si="28"/>
        <v>0.48293089092422975</v>
      </c>
    </row>
    <row r="254" spans="1:24" x14ac:dyDescent="0.25">
      <c r="A254" s="55">
        <v>43773</v>
      </c>
      <c r="B254" s="44">
        <v>240.17</v>
      </c>
      <c r="C254" s="22">
        <v>60</v>
      </c>
      <c r="D254" s="45">
        <v>1.0149999999999999</v>
      </c>
      <c r="E254" s="44">
        <v>152360700</v>
      </c>
      <c r="F254" s="22">
        <v>1880</v>
      </c>
      <c r="G254" s="45">
        <v>90851000</v>
      </c>
      <c r="H254" s="44">
        <f t="shared" si="24"/>
        <v>5.4813470059256719</v>
      </c>
      <c r="I254" s="22">
        <f t="shared" si="24"/>
        <v>4.0943445622221004</v>
      </c>
      <c r="J254" s="45">
        <f t="shared" si="24"/>
        <v>1.4888612493750559E-2</v>
      </c>
      <c r="K254" s="44">
        <f t="shared" si="29"/>
        <v>1.59475465313028E-2</v>
      </c>
      <c r="L254" s="22">
        <f t="shared" si="29"/>
        <v>2.0408163265306173E-2</v>
      </c>
      <c r="M254" s="45">
        <f t="shared" si="29"/>
        <v>6.8421052631578896E-2</v>
      </c>
      <c r="N254" s="44">
        <f t="shared" si="30"/>
        <v>1.5821720393728457E-2</v>
      </c>
      <c r="O254" s="22">
        <f t="shared" si="30"/>
        <v>2.0202707317519469E-2</v>
      </c>
      <c r="P254" s="45">
        <f t="shared" si="30"/>
        <v>6.6181906881301183E-2</v>
      </c>
      <c r="Q254" s="44">
        <f t="shared" si="25"/>
        <v>18.841761293945851</v>
      </c>
      <c r="R254" s="22">
        <f t="shared" si="25"/>
        <v>7.5390270558239951</v>
      </c>
      <c r="S254" s="45">
        <f t="shared" si="25"/>
        <v>18.324731359900525</v>
      </c>
      <c r="V254" s="44">
        <f t="shared" si="26"/>
        <v>0.827613284678276</v>
      </c>
      <c r="W254" s="22">
        <f t="shared" si="27"/>
        <v>0.3822222222222223</v>
      </c>
      <c r="X254" s="45">
        <f t="shared" si="28"/>
        <v>0.59117402164862598</v>
      </c>
    </row>
    <row r="255" spans="1:24" x14ac:dyDescent="0.25">
      <c r="A255" s="55">
        <v>43780</v>
      </c>
      <c r="B255" s="44">
        <v>240</v>
      </c>
      <c r="C255" s="22">
        <v>59.8</v>
      </c>
      <c r="D255" s="45">
        <v>1.0185</v>
      </c>
      <c r="E255" s="44">
        <v>159135800</v>
      </c>
      <c r="F255" s="22">
        <v>900</v>
      </c>
      <c r="G255" s="45">
        <v>46197000</v>
      </c>
      <c r="H255" s="44">
        <f t="shared" si="24"/>
        <v>5.4806389233419912</v>
      </c>
      <c r="I255" s="22">
        <f t="shared" si="24"/>
        <v>4.0910056609565864</v>
      </c>
      <c r="J255" s="45">
        <f t="shared" si="24"/>
        <v>1.8330956684723419E-2</v>
      </c>
      <c r="K255" s="44">
        <f t="shared" si="29"/>
        <v>-7.0783195236702131E-4</v>
      </c>
      <c r="L255" s="22">
        <f t="shared" si="29"/>
        <v>-3.3333333333333808E-3</v>
      </c>
      <c r="M255" s="45">
        <f t="shared" si="29"/>
        <v>3.4482758620690236E-3</v>
      </c>
      <c r="N255" s="44">
        <f t="shared" si="30"/>
        <v>-7.0808258368028668E-4</v>
      </c>
      <c r="O255" s="22">
        <f t="shared" si="30"/>
        <v>-3.3389012655147096E-3</v>
      </c>
      <c r="P255" s="45">
        <f t="shared" si="30"/>
        <v>3.4423441909729197E-3</v>
      </c>
      <c r="Q255" s="44">
        <f t="shared" si="25"/>
        <v>18.885268483709165</v>
      </c>
      <c r="R255" s="22">
        <f t="shared" si="25"/>
        <v>6.8023947633243109</v>
      </c>
      <c r="S255" s="45">
        <f t="shared" si="25"/>
        <v>17.648425418878659</v>
      </c>
      <c r="V255" s="44">
        <f t="shared" si="26"/>
        <v>0.82682802900826824</v>
      </c>
      <c r="W255" s="22">
        <f t="shared" si="27"/>
        <v>0.37777777777777777</v>
      </c>
      <c r="X255" s="45">
        <f t="shared" si="28"/>
        <v>0.59700249791840132</v>
      </c>
    </row>
    <row r="256" spans="1:24" x14ac:dyDescent="0.25">
      <c r="A256" s="55">
        <v>43787</v>
      </c>
      <c r="B256" s="44">
        <v>238.13</v>
      </c>
      <c r="C256" s="22">
        <v>59.6</v>
      </c>
      <c r="D256" s="45">
        <v>1.1315</v>
      </c>
      <c r="E256" s="44">
        <v>148422890</v>
      </c>
      <c r="F256" s="22">
        <v>5980</v>
      </c>
      <c r="G256" s="45">
        <v>96926000</v>
      </c>
      <c r="H256" s="44">
        <f t="shared" si="24"/>
        <v>5.4728167430358514</v>
      </c>
      <c r="I256" s="22">
        <f t="shared" si="24"/>
        <v>4.0876555740713041</v>
      </c>
      <c r="J256" s="45">
        <f t="shared" si="24"/>
        <v>0.12354418609145497</v>
      </c>
      <c r="K256" s="44">
        <f t="shared" si="29"/>
        <v>-7.7916666666666854E-3</v>
      </c>
      <c r="L256" s="22">
        <f t="shared" si="29"/>
        <v>-3.3444816053510994E-3</v>
      </c>
      <c r="M256" s="45">
        <f t="shared" si="29"/>
        <v>0.11094747177221403</v>
      </c>
      <c r="N256" s="44">
        <f t="shared" si="30"/>
        <v>-7.8221803061395822E-3</v>
      </c>
      <c r="O256" s="22">
        <f t="shared" si="30"/>
        <v>-3.350086885281863E-3</v>
      </c>
      <c r="P256" s="45">
        <f t="shared" si="30"/>
        <v>0.1052132294067316</v>
      </c>
      <c r="Q256" s="44">
        <f t="shared" si="25"/>
        <v>18.815576122085993</v>
      </c>
      <c r="R256" s="22">
        <f t="shared" si="25"/>
        <v>8.6961758469446782</v>
      </c>
      <c r="S256" s="45">
        <f t="shared" si="25"/>
        <v>18.389458358723655</v>
      </c>
      <c r="V256" s="44">
        <f t="shared" si="26"/>
        <v>0.81819021663818181</v>
      </c>
      <c r="W256" s="22">
        <f t="shared" si="27"/>
        <v>0.37333333333333341</v>
      </c>
      <c r="X256" s="45">
        <f t="shared" si="28"/>
        <v>0.78517901748542873</v>
      </c>
    </row>
    <row r="257" spans="1:24" x14ac:dyDescent="0.25">
      <c r="A257" s="55">
        <v>43794</v>
      </c>
      <c r="B257" s="44">
        <v>233.98</v>
      </c>
      <c r="C257" s="22">
        <v>59</v>
      </c>
      <c r="D257" s="45">
        <v>1.113</v>
      </c>
      <c r="E257" s="44">
        <v>143925930</v>
      </c>
      <c r="F257" s="22">
        <v>4570</v>
      </c>
      <c r="G257" s="45">
        <v>172669000</v>
      </c>
      <c r="H257" s="44">
        <f t="shared" si="24"/>
        <v>5.4552356416194554</v>
      </c>
      <c r="I257" s="22">
        <f t="shared" si="24"/>
        <v>4.0775374439057197</v>
      </c>
      <c r="J257" s="45">
        <f t="shared" si="24"/>
        <v>0.10705907229340778</v>
      </c>
      <c r="K257" s="44">
        <f t="shared" si="29"/>
        <v>-1.7427455591483669E-2</v>
      </c>
      <c r="L257" s="22">
        <f t="shared" si="29"/>
        <v>-1.0067114093959755E-2</v>
      </c>
      <c r="M257" s="45">
        <f t="shared" si="29"/>
        <v>-1.6349977905435228E-2</v>
      </c>
      <c r="N257" s="44">
        <f t="shared" si="30"/>
        <v>-1.7581101416396221E-2</v>
      </c>
      <c r="O257" s="22">
        <f t="shared" si="30"/>
        <v>-1.0118130165584667E-2</v>
      </c>
      <c r="P257" s="45">
        <f t="shared" si="30"/>
        <v>-1.6485113798047214E-2</v>
      </c>
      <c r="Q257" s="44">
        <f t="shared" si="25"/>
        <v>18.784809350204071</v>
      </c>
      <c r="R257" s="22">
        <f t="shared" si="25"/>
        <v>8.4272684838882501</v>
      </c>
      <c r="S257" s="45">
        <f t="shared" si="25"/>
        <v>18.966887024977854</v>
      </c>
      <c r="V257" s="44">
        <f t="shared" si="26"/>
        <v>0.79902073998799017</v>
      </c>
      <c r="W257" s="22">
        <f t="shared" si="27"/>
        <v>0.36000000000000004</v>
      </c>
      <c r="X257" s="45">
        <f t="shared" si="28"/>
        <v>0.75437135720233139</v>
      </c>
    </row>
    <row r="258" spans="1:24" x14ac:dyDescent="0.25">
      <c r="A258" s="55">
        <v>43801</v>
      </c>
      <c r="B258" s="44">
        <v>235.14</v>
      </c>
      <c r="C258" s="22">
        <v>78.599999999999994</v>
      </c>
      <c r="D258" s="45">
        <v>1.0720000000000001</v>
      </c>
      <c r="E258" s="44">
        <v>135714910</v>
      </c>
      <c r="F258" s="22">
        <v>82970</v>
      </c>
      <c r="G258" s="45">
        <v>39661000</v>
      </c>
      <c r="H258" s="44">
        <f t="shared" si="24"/>
        <v>5.460181081439595</v>
      </c>
      <c r="I258" s="22">
        <f t="shared" si="24"/>
        <v>4.3643716994351607</v>
      </c>
      <c r="J258" s="45">
        <f t="shared" si="24"/>
        <v>6.9526062648610304E-2</v>
      </c>
      <c r="K258" s="44">
        <f t="shared" si="29"/>
        <v>4.9576886913411259E-3</v>
      </c>
      <c r="L258" s="22">
        <f t="shared" si="29"/>
        <v>0.3322033898305084</v>
      </c>
      <c r="M258" s="45">
        <f t="shared" si="29"/>
        <v>-3.6837376460017904E-2</v>
      </c>
      <c r="N258" s="44">
        <f t="shared" si="30"/>
        <v>4.9454398201396682E-3</v>
      </c>
      <c r="O258" s="22">
        <f t="shared" si="30"/>
        <v>0.28683425552944131</v>
      </c>
      <c r="P258" s="45">
        <f t="shared" si="30"/>
        <v>-3.7533009644797506E-2</v>
      </c>
      <c r="Q258" s="44">
        <f t="shared" si="25"/>
        <v>18.726066993492967</v>
      </c>
      <c r="R258" s="22">
        <f t="shared" si="25"/>
        <v>11.326234375658331</v>
      </c>
      <c r="S258" s="45">
        <f t="shared" si="25"/>
        <v>17.495878895059782</v>
      </c>
      <c r="V258" s="44">
        <f t="shared" si="26"/>
        <v>0.8043789551480437</v>
      </c>
      <c r="W258" s="22">
        <f t="shared" si="27"/>
        <v>0.79555555555555546</v>
      </c>
      <c r="X258" s="45">
        <f t="shared" si="28"/>
        <v>0.68609492089925073</v>
      </c>
    </row>
    <row r="259" spans="1:24" x14ac:dyDescent="0.25">
      <c r="A259" s="55">
        <v>43808</v>
      </c>
      <c r="B259" s="44">
        <v>241.21</v>
      </c>
      <c r="C259" s="22">
        <v>76.8</v>
      </c>
      <c r="D259" s="45">
        <v>1.115</v>
      </c>
      <c r="E259" s="44">
        <v>181379200</v>
      </c>
      <c r="F259" s="22">
        <v>27570</v>
      </c>
      <c r="G259" s="45">
        <v>16382000</v>
      </c>
      <c r="H259" s="44">
        <f t="shared" ref="H259:J267" si="31">LN(B259)</f>
        <v>5.4856679233634322</v>
      </c>
      <c r="I259" s="22">
        <f t="shared" si="31"/>
        <v>4.3412046401536264</v>
      </c>
      <c r="J259" s="45">
        <f t="shared" si="31"/>
        <v>0.10885440491208208</v>
      </c>
      <c r="K259" s="44">
        <f t="shared" si="29"/>
        <v>2.5814408437526672E-2</v>
      </c>
      <c r="L259" s="22">
        <f t="shared" si="29"/>
        <v>-2.2900763358778591E-2</v>
      </c>
      <c r="M259" s="45">
        <f t="shared" si="29"/>
        <v>4.0111940298507391E-2</v>
      </c>
      <c r="N259" s="44">
        <f t="shared" si="30"/>
        <v>2.5486841923837055E-2</v>
      </c>
      <c r="O259" s="22">
        <f t="shared" si="30"/>
        <v>-2.3167059281534303E-2</v>
      </c>
      <c r="P259" s="45">
        <f t="shared" si="30"/>
        <v>3.932834226347167E-2</v>
      </c>
      <c r="Q259" s="44">
        <f t="shared" ref="Q259:S267" si="32">LN(E259)</f>
        <v>19.016100425344352</v>
      </c>
      <c r="R259" s="22">
        <f t="shared" si="32"/>
        <v>10.224483504017842</v>
      </c>
      <c r="S259" s="45">
        <f t="shared" si="32"/>
        <v>16.611693729057684</v>
      </c>
      <c r="V259" s="44">
        <f t="shared" ref="V259:V267" si="33">(B259-$U$3)/($U$2-$U$3)</f>
        <v>0.83241720171832423</v>
      </c>
      <c r="W259" s="22">
        <f t="shared" ref="W259:W267" si="34">(C259-$U$5)/($U$4-$U$5)</f>
        <v>0.75555555555555554</v>
      </c>
      <c r="X259" s="45">
        <f t="shared" ref="X259:X267" si="35">(D259-$U$7)/($U$6-$U$7)</f>
        <v>0.75770191507077433</v>
      </c>
    </row>
    <row r="260" spans="1:24" x14ac:dyDescent="0.25">
      <c r="A260" s="55">
        <v>43815</v>
      </c>
      <c r="B260" s="44">
        <v>244.71</v>
      </c>
      <c r="C260" s="22">
        <v>79</v>
      </c>
      <c r="D260" s="45">
        <v>1.1875</v>
      </c>
      <c r="E260" s="44">
        <v>208140700</v>
      </c>
      <c r="F260" s="22">
        <v>24000</v>
      </c>
      <c r="G260" s="45">
        <v>46153000</v>
      </c>
      <c r="H260" s="44">
        <f t="shared" si="31"/>
        <v>5.500073835980599</v>
      </c>
      <c r="I260" s="22">
        <f t="shared" si="31"/>
        <v>4.3694478524670215</v>
      </c>
      <c r="J260" s="45">
        <f t="shared" si="31"/>
        <v>0.17185025692665923</v>
      </c>
      <c r="K260" s="44">
        <f t="shared" ref="K260:M267" si="36">(B260-B259)/B259</f>
        <v>1.451017785332283E-2</v>
      </c>
      <c r="L260" s="22">
        <f t="shared" si="36"/>
        <v>2.864583333333337E-2</v>
      </c>
      <c r="M260" s="45">
        <f t="shared" si="36"/>
        <v>6.5022421524663684E-2</v>
      </c>
      <c r="N260" s="44">
        <f t="shared" ref="N260:P267" si="37">LN(B260/B259)</f>
        <v>1.440591261716662E-2</v>
      </c>
      <c r="O260" s="22">
        <f t="shared" si="37"/>
        <v>2.8243212313395154E-2</v>
      </c>
      <c r="P260" s="45">
        <f t="shared" si="37"/>
        <v>6.2995852014577219E-2</v>
      </c>
      <c r="Q260" s="44">
        <f t="shared" si="32"/>
        <v>19.153724851289308</v>
      </c>
      <c r="R260" s="22">
        <f t="shared" si="32"/>
        <v>10.085809109330082</v>
      </c>
      <c r="S260" s="45">
        <f t="shared" si="32"/>
        <v>17.647472522217491</v>
      </c>
      <c r="V260" s="44">
        <f t="shared" si="33"/>
        <v>0.84858423021848584</v>
      </c>
      <c r="W260" s="22">
        <f t="shared" si="34"/>
        <v>0.80444444444444452</v>
      </c>
      <c r="X260" s="45">
        <f t="shared" si="35"/>
        <v>0.87843463780183184</v>
      </c>
    </row>
    <row r="261" spans="1:24" x14ac:dyDescent="0.25">
      <c r="A261" s="55">
        <v>43822</v>
      </c>
      <c r="B261" s="44">
        <v>252.06</v>
      </c>
      <c r="C261" s="22">
        <v>87.8</v>
      </c>
      <c r="D261" s="45">
        <v>1.1915</v>
      </c>
      <c r="E261" s="44">
        <v>97951950</v>
      </c>
      <c r="F261" s="22">
        <v>17470</v>
      </c>
      <c r="G261" s="45">
        <v>24105000</v>
      </c>
      <c r="H261" s="44">
        <f t="shared" si="31"/>
        <v>5.5296671544093456</v>
      </c>
      <c r="I261" s="22">
        <f t="shared" si="31"/>
        <v>4.475061500641071</v>
      </c>
      <c r="J261" s="45">
        <f t="shared" si="31"/>
        <v>0.17521301755665977</v>
      </c>
      <c r="K261" s="44">
        <f t="shared" si="36"/>
        <v>3.0035552286379771E-2</v>
      </c>
      <c r="L261" s="22">
        <f t="shared" si="36"/>
        <v>0.11139240506329111</v>
      </c>
      <c r="M261" s="45">
        <f t="shared" si="36"/>
        <v>3.3684210526315817E-3</v>
      </c>
      <c r="N261" s="44">
        <f t="shared" si="37"/>
        <v>2.9593318428746945E-2</v>
      </c>
      <c r="O261" s="22">
        <f t="shared" si="37"/>
        <v>0.10561364817404942</v>
      </c>
      <c r="P261" s="45">
        <f t="shared" si="37"/>
        <v>3.3627606300006469E-3</v>
      </c>
      <c r="Q261" s="44">
        <f t="shared" si="32"/>
        <v>18.399987610273048</v>
      </c>
      <c r="R261" s="22">
        <f t="shared" si="32"/>
        <v>9.768240403128102</v>
      </c>
      <c r="S261" s="45">
        <f t="shared" si="32"/>
        <v>16.997929845821858</v>
      </c>
      <c r="V261" s="44">
        <f t="shared" si="33"/>
        <v>0.8825349900688253</v>
      </c>
      <c r="W261" s="22">
        <f t="shared" si="34"/>
        <v>1</v>
      </c>
      <c r="X261" s="45">
        <f t="shared" si="35"/>
        <v>0.88509575353871783</v>
      </c>
    </row>
    <row r="262" spans="1:24" x14ac:dyDescent="0.25">
      <c r="A262" s="55">
        <v>43829</v>
      </c>
      <c r="B262" s="44">
        <v>255</v>
      </c>
      <c r="C262" s="22">
        <v>78.8</v>
      </c>
      <c r="D262" s="45">
        <v>1.216</v>
      </c>
      <c r="E262" s="44">
        <v>79009200</v>
      </c>
      <c r="F262" s="22">
        <v>38400</v>
      </c>
      <c r="G262" s="45">
        <v>15668000</v>
      </c>
      <c r="H262" s="44">
        <f t="shared" si="31"/>
        <v>5.5412635451584258</v>
      </c>
      <c r="I262" s="22">
        <f t="shared" si="31"/>
        <v>4.3669129968638334</v>
      </c>
      <c r="J262" s="45">
        <f t="shared" si="31"/>
        <v>0.19556678354397525</v>
      </c>
      <c r="K262" s="44">
        <f t="shared" si="36"/>
        <v>1.1663889550107108E-2</v>
      </c>
      <c r="L262" s="22">
        <f t="shared" si="36"/>
        <v>-0.10250569476082005</v>
      </c>
      <c r="M262" s="45">
        <f t="shared" si="36"/>
        <v>2.0562316407889188E-2</v>
      </c>
      <c r="N262" s="44">
        <f t="shared" si="37"/>
        <v>1.1596390749080445E-2</v>
      </c>
      <c r="O262" s="22">
        <f t="shared" si="37"/>
        <v>-0.10814850377723755</v>
      </c>
      <c r="P262" s="45">
        <f t="shared" si="37"/>
        <v>2.0353765987315479E-2</v>
      </c>
      <c r="Q262" s="44">
        <f t="shared" si="32"/>
        <v>18.185074859347061</v>
      </c>
      <c r="R262" s="22">
        <f t="shared" si="32"/>
        <v>10.555812738575819</v>
      </c>
      <c r="S262" s="45">
        <f t="shared" si="32"/>
        <v>16.56713097376786</v>
      </c>
      <c r="V262" s="44">
        <f t="shared" si="33"/>
        <v>0.89611529400896106</v>
      </c>
      <c r="W262" s="22">
        <f t="shared" si="34"/>
        <v>0.8</v>
      </c>
      <c r="X262" s="45">
        <f t="shared" si="35"/>
        <v>0.9258950874271441</v>
      </c>
    </row>
    <row r="263" spans="1:24" x14ac:dyDescent="0.25">
      <c r="A263" s="55">
        <v>43836</v>
      </c>
      <c r="B263" s="44">
        <v>258.19</v>
      </c>
      <c r="C263" s="22">
        <v>77.400000000000006</v>
      </c>
      <c r="D263" s="45">
        <v>1.2605</v>
      </c>
      <c r="E263" s="44">
        <v>120345950</v>
      </c>
      <c r="F263" s="22">
        <v>8450</v>
      </c>
      <c r="G263" s="45">
        <v>36507000</v>
      </c>
      <c r="H263" s="44">
        <f t="shared" si="31"/>
        <v>5.5536957479956044</v>
      </c>
      <c r="I263" s="22">
        <f t="shared" si="31"/>
        <v>4.3489867805956814</v>
      </c>
      <c r="J263" s="45">
        <f t="shared" si="31"/>
        <v>0.23150846764583743</v>
      </c>
      <c r="K263" s="44">
        <f t="shared" si="36"/>
        <v>1.2509803921568618E-2</v>
      </c>
      <c r="L263" s="22">
        <f t="shared" si="36"/>
        <v>-1.7766497461928828E-2</v>
      </c>
      <c r="M263" s="45">
        <f t="shared" si="36"/>
        <v>3.6595394736842091E-2</v>
      </c>
      <c r="N263" s="44">
        <f t="shared" si="37"/>
        <v>1.2432202837178103E-2</v>
      </c>
      <c r="O263" s="22">
        <f t="shared" si="37"/>
        <v>-1.7926216268151895E-2</v>
      </c>
      <c r="P263" s="45">
        <f t="shared" si="37"/>
        <v>3.5941684101862131E-2</v>
      </c>
      <c r="Q263" s="44">
        <f t="shared" si="32"/>
        <v>18.605881069778345</v>
      </c>
      <c r="R263" s="22">
        <f t="shared" si="32"/>
        <v>9.041921720351219</v>
      </c>
      <c r="S263" s="45">
        <f t="shared" si="32"/>
        <v>17.413014580987046</v>
      </c>
      <c r="V263" s="44">
        <f t="shared" si="33"/>
        <v>0.91085038569910848</v>
      </c>
      <c r="W263" s="22">
        <f t="shared" si="34"/>
        <v>0.76888888888888907</v>
      </c>
      <c r="X263" s="45">
        <f t="shared" si="35"/>
        <v>1</v>
      </c>
    </row>
    <row r="264" spans="1:24" x14ac:dyDescent="0.25">
      <c r="A264" s="55">
        <v>43843</v>
      </c>
      <c r="B264" s="44">
        <v>262.5</v>
      </c>
      <c r="C264" s="22">
        <v>75.599999999999994</v>
      </c>
      <c r="D264" s="45">
        <v>1.2015</v>
      </c>
      <c r="E264" s="44">
        <v>191503600</v>
      </c>
      <c r="F264" s="22">
        <v>9410</v>
      </c>
      <c r="G264" s="45">
        <v>50977000</v>
      </c>
      <c r="H264" s="44">
        <f t="shared" si="31"/>
        <v>5.5702510820316782</v>
      </c>
      <c r="I264" s="22">
        <f t="shared" si="31"/>
        <v>4.3254562831854875</v>
      </c>
      <c r="J264" s="45">
        <f t="shared" si="31"/>
        <v>0.18357077619438655</v>
      </c>
      <c r="K264" s="44">
        <f t="shared" si="36"/>
        <v>1.6693132964096215E-2</v>
      </c>
      <c r="L264" s="22">
        <f t="shared" si="36"/>
        <v>-2.3255813953488517E-2</v>
      </c>
      <c r="M264" s="45">
        <f t="shared" si="36"/>
        <v>-4.6806822689408917E-2</v>
      </c>
      <c r="N264" s="44">
        <f t="shared" si="37"/>
        <v>1.6555334036074128E-2</v>
      </c>
      <c r="O264" s="22">
        <f t="shared" si="37"/>
        <v>-2.3530497410194272E-2</v>
      </c>
      <c r="P264" s="45">
        <f t="shared" si="37"/>
        <v>-4.7937691451450888E-2</v>
      </c>
      <c r="Q264" s="44">
        <f t="shared" si="32"/>
        <v>19.070417165363889</v>
      </c>
      <c r="R264" s="22">
        <f t="shared" si="32"/>
        <v>9.149528232579426</v>
      </c>
      <c r="S264" s="45">
        <f t="shared" si="32"/>
        <v>17.746885108574201</v>
      </c>
      <c r="V264" s="44">
        <f t="shared" si="33"/>
        <v>0.93075892650930758</v>
      </c>
      <c r="W264" s="22">
        <f t="shared" si="34"/>
        <v>0.72888888888888881</v>
      </c>
      <c r="X264" s="45">
        <f t="shared" si="35"/>
        <v>0.90174854288093265</v>
      </c>
    </row>
    <row r="265" spans="1:24" x14ac:dyDescent="0.25">
      <c r="A265" s="55">
        <v>43850</v>
      </c>
      <c r="B265" s="44">
        <v>265.49</v>
      </c>
      <c r="C265" s="22">
        <v>71.8</v>
      </c>
      <c r="D265" s="45">
        <v>1.1555</v>
      </c>
      <c r="E265" s="44">
        <v>180106560</v>
      </c>
      <c r="F265" s="22">
        <v>72360</v>
      </c>
      <c r="G265" s="45">
        <v>67070000</v>
      </c>
      <c r="H265" s="44">
        <f t="shared" si="31"/>
        <v>5.5815771751892305</v>
      </c>
      <c r="I265" s="22">
        <f t="shared" si="31"/>
        <v>4.2738844760541781</v>
      </c>
      <c r="J265" s="45">
        <f t="shared" si="31"/>
        <v>0.14453315073229833</v>
      </c>
      <c r="K265" s="44">
        <f t="shared" si="36"/>
        <v>1.1390476190476225E-2</v>
      </c>
      <c r="L265" s="22">
        <f t="shared" si="36"/>
        <v>-5.0264550264550234E-2</v>
      </c>
      <c r="M265" s="45">
        <f t="shared" si="36"/>
        <v>-3.8285476487723714E-2</v>
      </c>
      <c r="N265" s="44">
        <f t="shared" si="37"/>
        <v>1.1326093157551809E-2</v>
      </c>
      <c r="O265" s="22">
        <f t="shared" si="37"/>
        <v>-5.1571807131308781E-2</v>
      </c>
      <c r="P265" s="45">
        <f t="shared" si="37"/>
        <v>-3.9037625462088242E-2</v>
      </c>
      <c r="Q265" s="44">
        <f t="shared" si="32"/>
        <v>19.009059233691612</v>
      </c>
      <c r="R265" s="22">
        <f t="shared" si="32"/>
        <v>11.189408939509232</v>
      </c>
      <c r="S265" s="45">
        <f t="shared" si="32"/>
        <v>18.021247408075919</v>
      </c>
      <c r="V265" s="44">
        <f t="shared" si="33"/>
        <v>0.9445701879994457</v>
      </c>
      <c r="W265" s="22">
        <f t="shared" si="34"/>
        <v>0.64444444444444449</v>
      </c>
      <c r="X265" s="45">
        <f t="shared" si="35"/>
        <v>0.82514571190674435</v>
      </c>
    </row>
    <row r="266" spans="1:24" x14ac:dyDescent="0.25">
      <c r="A266" s="55">
        <v>43857</v>
      </c>
      <c r="B266" s="44">
        <v>252.2</v>
      </c>
      <c r="C266" s="22">
        <v>72.2</v>
      </c>
      <c r="D266" s="45">
        <v>1.2490000000000001</v>
      </c>
      <c r="E266" s="44">
        <v>219329570</v>
      </c>
      <c r="F266" s="22">
        <v>23550</v>
      </c>
      <c r="G266" s="45">
        <v>76054000</v>
      </c>
      <c r="H266" s="44">
        <f t="shared" si="31"/>
        <v>5.5302224235308195</v>
      </c>
      <c r="I266" s="22">
        <f t="shared" si="31"/>
        <v>4.2794400458987809</v>
      </c>
      <c r="J266" s="45">
        <f t="shared" si="31"/>
        <v>0.22234323114344071</v>
      </c>
      <c r="K266" s="44">
        <f t="shared" si="36"/>
        <v>-5.0058382613281181E-2</v>
      </c>
      <c r="L266" s="22">
        <f t="shared" si="36"/>
        <v>5.5710306406686035E-3</v>
      </c>
      <c r="M266" s="45">
        <f t="shared" si="36"/>
        <v>8.091735179575954E-2</v>
      </c>
      <c r="N266" s="44">
        <f t="shared" si="37"/>
        <v>-5.1354751658411198E-2</v>
      </c>
      <c r="O266" s="22">
        <f t="shared" si="37"/>
        <v>5.555569844602184E-3</v>
      </c>
      <c r="P266" s="45">
        <f t="shared" si="37"/>
        <v>7.7810080411142374E-2</v>
      </c>
      <c r="Q266" s="44">
        <f t="shared" si="32"/>
        <v>19.206086042419571</v>
      </c>
      <c r="R266" s="22">
        <f t="shared" si="32"/>
        <v>10.066881099444563</v>
      </c>
      <c r="S266" s="45">
        <f t="shared" si="32"/>
        <v>18.146954172262078</v>
      </c>
      <c r="V266" s="44">
        <f t="shared" si="33"/>
        <v>0.88318167120883173</v>
      </c>
      <c r="W266" s="22">
        <f t="shared" si="34"/>
        <v>0.65333333333333343</v>
      </c>
      <c r="X266" s="45">
        <f t="shared" si="35"/>
        <v>0.98084929225645323</v>
      </c>
    </row>
    <row r="267" spans="1:24" ht="15.75" thickBot="1" x14ac:dyDescent="0.3">
      <c r="A267" s="56">
        <v>43864</v>
      </c>
      <c r="B267" s="46">
        <v>254.3</v>
      </c>
      <c r="C267" s="51">
        <v>73.8</v>
      </c>
      <c r="D267" s="47">
        <v>1.2064999999999999</v>
      </c>
      <c r="E267" s="46">
        <v>247114000</v>
      </c>
      <c r="F267" s="51">
        <v>6620</v>
      </c>
      <c r="G267" s="47">
        <v>39070000</v>
      </c>
      <c r="H267" s="46">
        <f t="shared" si="31"/>
        <v>5.5385146724280743</v>
      </c>
      <c r="I267" s="51">
        <f t="shared" si="31"/>
        <v>4.3013587316064266</v>
      </c>
      <c r="J267" s="47">
        <f>LN(D267)</f>
        <v>0.1877236060829493</v>
      </c>
      <c r="K267" s="46">
        <f t="shared" si="36"/>
        <v>8.3267248215702725E-3</v>
      </c>
      <c r="L267" s="51">
        <f t="shared" si="36"/>
        <v>2.2160664819944519E-2</v>
      </c>
      <c r="M267" s="47">
        <f t="shared" si="36"/>
        <v>-3.4027221777422095E-2</v>
      </c>
      <c r="N267" s="46">
        <f t="shared" si="37"/>
        <v>8.2922488972549599E-3</v>
      </c>
      <c r="O267" s="51">
        <f t="shared" si="37"/>
        <v>2.1918685707646275E-2</v>
      </c>
      <c r="P267" s="47">
        <f t="shared" si="37"/>
        <v>-3.4619625060491446E-2</v>
      </c>
      <c r="Q267" s="46">
        <f t="shared" si="32"/>
        <v>19.325360326577673</v>
      </c>
      <c r="R267" s="51">
        <f t="shared" si="32"/>
        <v>8.7978506489310533</v>
      </c>
      <c r="S267" s="47">
        <f t="shared" si="32"/>
        <v>17.480865467031254</v>
      </c>
      <c r="V267" s="46">
        <f t="shared" si="33"/>
        <v>0.89288188830892878</v>
      </c>
      <c r="W267" s="51">
        <f t="shared" si="34"/>
        <v>0.68888888888888888</v>
      </c>
      <c r="X267" s="47">
        <f t="shared" si="35"/>
        <v>0.91007493755203983</v>
      </c>
    </row>
    <row r="268" spans="1:24" x14ac:dyDescent="0.25">
      <c r="A268" s="3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0A7F-5FB8-4FAE-A3A2-138F5E2668CC}">
  <dimension ref="A1:L266"/>
  <sheetViews>
    <sheetView zoomScaleNormal="100" workbookViewId="0">
      <selection activeCell="L6" sqref="L6"/>
    </sheetView>
  </sheetViews>
  <sheetFormatPr defaultRowHeight="15" x14ac:dyDescent="0.25"/>
  <cols>
    <col min="1" max="1" width="10.140625" style="23" bestFit="1" customWidth="1"/>
    <col min="2" max="2" width="13.140625" style="23" bestFit="1" customWidth="1"/>
    <col min="3" max="3" width="14.28515625" style="23" bestFit="1" customWidth="1"/>
    <col min="4" max="4" width="12.7109375" style="23" bestFit="1" customWidth="1"/>
    <col min="5" max="6" width="9.140625" style="23"/>
    <col min="7" max="7" width="27.28515625" style="23" bestFit="1" customWidth="1"/>
    <col min="8" max="8" width="12.7109375" style="23" bestFit="1" customWidth="1"/>
    <col min="9" max="9" width="27.28515625" style="23" bestFit="1" customWidth="1"/>
    <col min="10" max="10" width="12.7109375" style="23" bestFit="1" customWidth="1"/>
    <col min="11" max="11" width="27.28515625" style="23" bestFit="1" customWidth="1"/>
    <col min="12" max="12" width="12.7109375" style="23" bestFit="1" customWidth="1"/>
    <col min="13" max="16384" width="9.140625" style="23"/>
  </cols>
  <sheetData>
    <row r="1" spans="1:12" ht="15.75" thickBot="1" x14ac:dyDescent="0.3">
      <c r="A1" s="71" t="s">
        <v>10</v>
      </c>
      <c r="B1" s="37" t="s">
        <v>23</v>
      </c>
      <c r="C1" s="37" t="s">
        <v>24</v>
      </c>
      <c r="D1" s="38" t="s">
        <v>25</v>
      </c>
      <c r="G1" s="24"/>
      <c r="H1" s="36" t="s">
        <v>6</v>
      </c>
      <c r="I1" s="37" t="s">
        <v>8</v>
      </c>
      <c r="J1" s="38" t="s">
        <v>9</v>
      </c>
    </row>
    <row r="2" spans="1:12" x14ac:dyDescent="0.25">
      <c r="A2" s="69">
        <v>43199</v>
      </c>
      <c r="B2" s="35">
        <v>-0.22659630377633364</v>
      </c>
      <c r="C2" s="35">
        <v>-2.7445976608747803E-2</v>
      </c>
      <c r="D2" s="70">
        <v>-6.3923865983654168E-2</v>
      </c>
      <c r="G2" s="72" t="s">
        <v>52</v>
      </c>
      <c r="H2" s="40">
        <f>_xlfn.QUARTILE.INC(B2:B268,1)</f>
        <v>-1.5351178655761022E-2</v>
      </c>
      <c r="I2" s="35">
        <f>_xlfn.QUARTILE.INC(C2:C268,1)</f>
        <v>-1.7452449951226166E-2</v>
      </c>
      <c r="J2" s="70">
        <f>_xlfn.QUARTILE.INC(D2:D268,1)</f>
        <v>-1.7116941940697752E-2</v>
      </c>
    </row>
    <row r="3" spans="1:12" ht="15.75" thickBot="1" x14ac:dyDescent="0.3">
      <c r="A3" s="67">
        <v>43297</v>
      </c>
      <c r="B3" s="22">
        <v>-0.11764164908895938</v>
      </c>
      <c r="C3" s="22">
        <v>0</v>
      </c>
      <c r="D3" s="45">
        <v>3.1476132102017503E-2</v>
      </c>
      <c r="G3" s="73" t="s">
        <v>53</v>
      </c>
      <c r="H3" s="53">
        <f>_xlfn.QUARTILE.INC(B2:B268,3)</f>
        <v>2.5167170139379347E-2</v>
      </c>
      <c r="I3" s="51">
        <f>_xlfn.QUARTILE.INC(C2:C268,3)</f>
        <v>1.7699577099400857E-2</v>
      </c>
      <c r="J3" s="47">
        <f>_xlfn.QUARTILE.INC(D2:D268,3)</f>
        <v>1.6465263015515791E-2</v>
      </c>
    </row>
    <row r="4" spans="1:12" ht="15.75" thickBot="1" x14ac:dyDescent="0.3">
      <c r="A4" s="67">
        <v>42380</v>
      </c>
      <c r="B4" s="22">
        <v>-0.10415662867778493</v>
      </c>
      <c r="C4" s="22">
        <v>-4.3986148184249771E-2</v>
      </c>
      <c r="D4" s="45">
        <v>-5.6089466651043585E-2</v>
      </c>
      <c r="G4" s="27"/>
      <c r="H4" s="28"/>
      <c r="I4" s="28"/>
      <c r="J4" s="29"/>
    </row>
    <row r="5" spans="1:12" x14ac:dyDescent="0.25">
      <c r="A5" s="67">
        <v>42086</v>
      </c>
      <c r="B5" s="22">
        <v>-9.3818755217654856E-2</v>
      </c>
      <c r="C5" s="22">
        <v>-2.022245380767809E-3</v>
      </c>
      <c r="D5" s="45">
        <v>-3.3738139631850003E-2</v>
      </c>
      <c r="G5" s="175" t="s">
        <v>54</v>
      </c>
      <c r="H5" s="25">
        <f>H2-1.5*(H3-H2)</f>
        <v>-7.6128701848471564E-2</v>
      </c>
      <c r="I5" s="25">
        <f>I2-1.5*(I3-I2)</f>
        <v>-7.0180490527166697E-2</v>
      </c>
      <c r="J5" s="26">
        <f>J2-1.5*(J3-J2)</f>
        <v>-6.7490249375018074E-2</v>
      </c>
    </row>
    <row r="6" spans="1:12" ht="15.75" thickBot="1" x14ac:dyDescent="0.3">
      <c r="A6" s="67">
        <v>43318</v>
      </c>
      <c r="B6" s="22">
        <v>-8.2753961028912373E-2</v>
      </c>
      <c r="C6" s="22">
        <v>0</v>
      </c>
      <c r="D6" s="45">
        <v>-1.4025475354504434E-2</v>
      </c>
      <c r="G6" s="176" t="s">
        <v>55</v>
      </c>
      <c r="H6" s="31">
        <f>H3+1.5*(H3-H2)</f>
        <v>8.59446933320899E-2</v>
      </c>
      <c r="I6" s="31">
        <f>I3+1.5*(I3-I2)</f>
        <v>7.0427617675341392E-2</v>
      </c>
      <c r="J6" s="32">
        <f>J3+1.5*(J3-J2)</f>
        <v>6.6838570449836099E-2</v>
      </c>
    </row>
    <row r="7" spans="1:12" x14ac:dyDescent="0.25">
      <c r="A7" s="67">
        <v>43374</v>
      </c>
      <c r="B7" s="22">
        <v>-8.2603528535210122E-2</v>
      </c>
      <c r="C7" s="22">
        <v>3.0459207484708439E-2</v>
      </c>
      <c r="D7" s="45">
        <v>5.689915777678676E-3</v>
      </c>
    </row>
    <row r="8" spans="1:12" ht="15.75" thickBot="1" x14ac:dyDescent="0.3">
      <c r="A8" s="67">
        <v>42835</v>
      </c>
      <c r="B8" s="22">
        <v>-7.8887472888018478E-2</v>
      </c>
      <c r="C8" s="22">
        <v>1.6433857437300632E-3</v>
      </c>
      <c r="D8" s="45">
        <v>-2.2941569242406732E-2</v>
      </c>
    </row>
    <row r="9" spans="1:12" x14ac:dyDescent="0.25">
      <c r="A9" s="67">
        <v>42072</v>
      </c>
      <c r="B9" s="22">
        <v>-7.6284137181509601E-2</v>
      </c>
      <c r="C9" s="22">
        <v>-2.5697345495284404E-2</v>
      </c>
      <c r="D9" s="45">
        <v>1.8182319083190547E-2</v>
      </c>
      <c r="G9" s="64" t="s">
        <v>23</v>
      </c>
      <c r="H9" s="33"/>
      <c r="I9" s="33" t="s">
        <v>24</v>
      </c>
      <c r="J9" s="33"/>
      <c r="K9" s="33" t="s">
        <v>25</v>
      </c>
      <c r="L9" s="65"/>
    </row>
    <row r="10" spans="1:12" x14ac:dyDescent="0.25">
      <c r="A10" s="67">
        <v>43171</v>
      </c>
      <c r="B10" s="22">
        <v>-6.9552282948659575E-2</v>
      </c>
      <c r="C10" s="22">
        <v>-1.5666116744399352E-2</v>
      </c>
      <c r="D10" s="45">
        <v>3.742986278834297E-3</v>
      </c>
      <c r="G10" s="27"/>
      <c r="H10" s="28"/>
      <c r="I10" s="28"/>
      <c r="J10" s="28"/>
      <c r="K10" s="28"/>
      <c r="L10" s="29"/>
    </row>
    <row r="11" spans="1:12" x14ac:dyDescent="0.25">
      <c r="A11" s="67">
        <v>42205</v>
      </c>
      <c r="B11" s="22">
        <v>-6.9494283492555972E-2</v>
      </c>
      <c r="C11" s="22">
        <v>-2.8355225755125009E-2</v>
      </c>
      <c r="D11" s="45">
        <v>-1.212136053234485E-2</v>
      </c>
      <c r="G11" s="27" t="s">
        <v>51</v>
      </c>
      <c r="H11" s="28">
        <v>5.2595996335128492E-3</v>
      </c>
      <c r="I11" s="28" t="s">
        <v>51</v>
      </c>
      <c r="J11" s="28">
        <v>2.0383343996711843E-3</v>
      </c>
      <c r="K11" s="28" t="s">
        <v>51</v>
      </c>
      <c r="L11" s="29">
        <v>8.3808179642926316E-5</v>
      </c>
    </row>
    <row r="12" spans="1:12" x14ac:dyDescent="0.25">
      <c r="A12" s="67">
        <v>42233</v>
      </c>
      <c r="B12" s="22">
        <v>-6.3365846993133537E-2</v>
      </c>
      <c r="C12" s="22">
        <v>-6.5430985889359475E-3</v>
      </c>
      <c r="D12" s="45">
        <v>0</v>
      </c>
      <c r="G12" s="27" t="s">
        <v>37</v>
      </c>
      <c r="H12" s="28">
        <v>2.4676170860350932E-3</v>
      </c>
      <c r="I12" s="28" t="s">
        <v>37</v>
      </c>
      <c r="J12" s="28">
        <v>2.2721098885193445E-3</v>
      </c>
      <c r="K12" s="28" t="s">
        <v>37</v>
      </c>
      <c r="L12" s="29">
        <v>2.1791553592917954E-3</v>
      </c>
    </row>
    <row r="13" spans="1:12" x14ac:dyDescent="0.25">
      <c r="A13" s="67">
        <v>43234</v>
      </c>
      <c r="B13" s="22">
        <v>-5.9066782764183041E-2</v>
      </c>
      <c r="C13" s="22">
        <v>1.3468217050866611E-2</v>
      </c>
      <c r="D13" s="45">
        <v>-1.4855100990924184E-2</v>
      </c>
      <c r="G13" s="27" t="s">
        <v>39</v>
      </c>
      <c r="H13" s="28">
        <v>7.2277031214532635E-3</v>
      </c>
      <c r="I13" s="28" t="s">
        <v>39</v>
      </c>
      <c r="J13" s="28">
        <v>0</v>
      </c>
      <c r="K13" s="28" t="s">
        <v>39</v>
      </c>
      <c r="L13" s="29">
        <v>-2.2446698538238618E-3</v>
      </c>
    </row>
    <row r="14" spans="1:12" x14ac:dyDescent="0.25">
      <c r="A14" s="67">
        <v>42898</v>
      </c>
      <c r="B14" s="22">
        <v>-5.8283562197908506E-2</v>
      </c>
      <c r="C14" s="22">
        <v>-5.770831762064673E-2</v>
      </c>
      <c r="D14" s="45">
        <v>-6.3700776905186218E-2</v>
      </c>
      <c r="G14" s="27" t="s">
        <v>41</v>
      </c>
      <c r="H14" s="28" t="e">
        <v>#N/A</v>
      </c>
      <c r="I14" s="28" t="s">
        <v>41</v>
      </c>
      <c r="J14" s="28">
        <v>0</v>
      </c>
      <c r="K14" s="28" t="s">
        <v>41</v>
      </c>
      <c r="L14" s="29">
        <v>0</v>
      </c>
    </row>
    <row r="15" spans="1:12" x14ac:dyDescent="0.25">
      <c r="A15" s="67">
        <v>43444</v>
      </c>
      <c r="B15" s="22">
        <v>-5.3073464203364125E-2</v>
      </c>
      <c r="C15" s="22">
        <v>-4.6365920557925537E-2</v>
      </c>
      <c r="D15" s="45">
        <v>-5.229746697277265E-3</v>
      </c>
      <c r="G15" s="27" t="s">
        <v>42</v>
      </c>
      <c r="H15" s="28">
        <v>4.0169895843435617E-2</v>
      </c>
      <c r="I15" s="28" t="s">
        <v>42</v>
      </c>
      <c r="J15" s="28">
        <v>3.6987269249830514E-2</v>
      </c>
      <c r="K15" s="28" t="s">
        <v>42</v>
      </c>
      <c r="L15" s="29">
        <v>3.5474079144940336E-2</v>
      </c>
    </row>
    <row r="16" spans="1:12" x14ac:dyDescent="0.25">
      <c r="A16" s="67">
        <v>43857</v>
      </c>
      <c r="B16" s="22">
        <v>-5.1354751658411198E-2</v>
      </c>
      <c r="C16" s="22">
        <v>5.555569844602184E-3</v>
      </c>
      <c r="D16" s="45">
        <v>7.7810080411142374E-2</v>
      </c>
      <c r="G16" s="27" t="s">
        <v>43</v>
      </c>
      <c r="H16" s="28">
        <v>1.6136205320724658E-3</v>
      </c>
      <c r="I16" s="28" t="s">
        <v>43</v>
      </c>
      <c r="J16" s="28">
        <v>1.3680580865594579E-3</v>
      </c>
      <c r="K16" s="28" t="s">
        <v>43</v>
      </c>
      <c r="L16" s="29">
        <v>1.258410291181491E-3</v>
      </c>
    </row>
    <row r="17" spans="1:12" x14ac:dyDescent="0.25">
      <c r="A17" s="67">
        <v>42877</v>
      </c>
      <c r="B17" s="22">
        <v>-4.9589915400578138E-2</v>
      </c>
      <c r="C17" s="22">
        <v>-2.8710105882431367E-2</v>
      </c>
      <c r="D17" s="45">
        <v>-3.3901551675681339E-2</v>
      </c>
      <c r="G17" s="27" t="s">
        <v>44</v>
      </c>
      <c r="H17" s="28">
        <v>4.7496220081029481</v>
      </c>
      <c r="I17" s="28" t="s">
        <v>44</v>
      </c>
      <c r="J17" s="28">
        <v>14.258559252614564</v>
      </c>
      <c r="K17" s="28" t="s">
        <v>44</v>
      </c>
      <c r="L17" s="29">
        <v>5.6665583167922389</v>
      </c>
    </row>
    <row r="18" spans="1:12" x14ac:dyDescent="0.25">
      <c r="A18" s="67">
        <v>43332</v>
      </c>
      <c r="B18" s="22">
        <v>-4.9531668242757024E-2</v>
      </c>
      <c r="C18" s="22">
        <v>-1.8622512098001798E-2</v>
      </c>
      <c r="D18" s="45">
        <v>-2.0000666706669543E-2</v>
      </c>
      <c r="G18" s="27" t="s">
        <v>45</v>
      </c>
      <c r="H18" s="28">
        <v>-0.58330958177798686</v>
      </c>
      <c r="I18" s="28" t="s">
        <v>45</v>
      </c>
      <c r="J18" s="28">
        <v>2.1858782913602117</v>
      </c>
      <c r="K18" s="28" t="s">
        <v>45</v>
      </c>
      <c r="L18" s="29">
        <v>0.34757129997507968</v>
      </c>
    </row>
    <row r="19" spans="1:12" x14ac:dyDescent="0.25">
      <c r="A19" s="67">
        <v>42772</v>
      </c>
      <c r="B19" s="22">
        <v>-4.8934018014174151E-2</v>
      </c>
      <c r="C19" s="22">
        <v>-2.3324672566409004E-2</v>
      </c>
      <c r="D19" s="45">
        <v>-3.5529421154486512E-2</v>
      </c>
      <c r="G19" s="27" t="s">
        <v>46</v>
      </c>
      <c r="H19" s="28">
        <v>0.37690686717223687</v>
      </c>
      <c r="I19" s="28" t="s">
        <v>46</v>
      </c>
      <c r="J19" s="28">
        <v>0.39498275930667887</v>
      </c>
      <c r="K19" s="28" t="s">
        <v>46</v>
      </c>
      <c r="L19" s="29">
        <v>0.33430903423938774</v>
      </c>
    </row>
    <row r="20" spans="1:12" x14ac:dyDescent="0.25">
      <c r="A20" s="67">
        <v>42345</v>
      </c>
      <c r="B20" s="22">
        <v>-4.8717386613997875E-2</v>
      </c>
      <c r="C20" s="22">
        <v>3.7325957612686346E-2</v>
      </c>
      <c r="D20" s="45">
        <v>-3.9920212695374498E-3</v>
      </c>
      <c r="G20" s="27" t="s">
        <v>47</v>
      </c>
      <c r="H20" s="28">
        <v>-0.22659630377633364</v>
      </c>
      <c r="I20" s="28" t="s">
        <v>47</v>
      </c>
      <c r="J20" s="28">
        <v>-0.10814850377723755</v>
      </c>
      <c r="K20" s="28" t="s">
        <v>47</v>
      </c>
      <c r="L20" s="29">
        <v>-0.16251892949777494</v>
      </c>
    </row>
    <row r="21" spans="1:12" x14ac:dyDescent="0.25">
      <c r="A21" s="67">
        <v>42030</v>
      </c>
      <c r="B21" s="22">
        <v>-4.6852554572724206E-2</v>
      </c>
      <c r="C21" s="22">
        <v>7.9355658522498124E-2</v>
      </c>
      <c r="D21" s="45">
        <v>-1.8349138668196541E-2</v>
      </c>
      <c r="G21" s="27" t="s">
        <v>48</v>
      </c>
      <c r="H21" s="28">
        <v>0.15031056339590324</v>
      </c>
      <c r="I21" s="28" t="s">
        <v>48</v>
      </c>
      <c r="J21" s="28">
        <v>0.28683425552944131</v>
      </c>
      <c r="K21" s="28" t="s">
        <v>48</v>
      </c>
      <c r="L21" s="29">
        <v>0.17179010474161283</v>
      </c>
    </row>
    <row r="22" spans="1:12" x14ac:dyDescent="0.25">
      <c r="A22" s="67">
        <v>42891</v>
      </c>
      <c r="B22" s="22">
        <v>-4.5635542323461932E-2</v>
      </c>
      <c r="C22" s="22">
        <v>3.8099846232270383E-2</v>
      </c>
      <c r="D22" s="45">
        <v>2.2883305180122159E-3</v>
      </c>
      <c r="G22" s="27" t="s">
        <v>49</v>
      </c>
      <c r="H22" s="28">
        <v>1.393793902880905</v>
      </c>
      <c r="I22" s="28" t="s">
        <v>49</v>
      </c>
      <c r="J22" s="28">
        <v>0.54015861591286385</v>
      </c>
      <c r="K22" s="28" t="s">
        <v>49</v>
      </c>
      <c r="L22" s="29">
        <v>2.2209167605375474E-2</v>
      </c>
    </row>
    <row r="23" spans="1:12" x14ac:dyDescent="0.25">
      <c r="A23" s="67">
        <v>42373</v>
      </c>
      <c r="B23" s="22">
        <v>-4.4528076688758376E-2</v>
      </c>
      <c r="C23" s="22">
        <v>6.3446221738962263E-2</v>
      </c>
      <c r="D23" s="45">
        <v>2.6317308317373358E-2</v>
      </c>
      <c r="G23" s="27" t="s">
        <v>50</v>
      </c>
      <c r="H23" s="28">
        <v>265</v>
      </c>
      <c r="I23" s="28" t="s">
        <v>50</v>
      </c>
      <c r="J23" s="28">
        <v>265</v>
      </c>
      <c r="K23" s="28" t="s">
        <v>50</v>
      </c>
      <c r="L23" s="29">
        <v>265</v>
      </c>
    </row>
    <row r="24" spans="1:12" ht="15.75" thickBot="1" x14ac:dyDescent="0.3">
      <c r="A24" s="67">
        <v>42674</v>
      </c>
      <c r="B24" s="22">
        <v>-4.4192839233540823E-2</v>
      </c>
      <c r="C24" s="22">
        <v>2.6317308317373358E-2</v>
      </c>
      <c r="D24" s="45">
        <v>-4.4943895878393264E-3</v>
      </c>
      <c r="G24" s="30" t="s">
        <v>35</v>
      </c>
      <c r="H24" s="31">
        <v>4.858714592464509E-3</v>
      </c>
      <c r="I24" s="31" t="s">
        <v>35</v>
      </c>
      <c r="J24" s="31">
        <v>4.4737627784746372E-3</v>
      </c>
      <c r="K24" s="31" t="s">
        <v>35</v>
      </c>
      <c r="L24" s="32">
        <v>4.290736193779017E-3</v>
      </c>
    </row>
    <row r="25" spans="1:12" x14ac:dyDescent="0.25">
      <c r="A25" s="67">
        <v>43675</v>
      </c>
      <c r="B25" s="22">
        <v>-4.3165155420256396E-2</v>
      </c>
      <c r="C25" s="22">
        <v>1.3468217050866611E-2</v>
      </c>
      <c r="D25" s="45">
        <v>1.8843087801479915E-2</v>
      </c>
    </row>
    <row r="26" spans="1:12" x14ac:dyDescent="0.25">
      <c r="A26" s="67">
        <v>42800</v>
      </c>
      <c r="B26" s="22">
        <v>-4.2877024356391881E-2</v>
      </c>
      <c r="C26" s="22">
        <v>2.6964361638355201E-2</v>
      </c>
      <c r="D26" s="45">
        <v>1.1287959773851355E-2</v>
      </c>
    </row>
    <row r="27" spans="1:12" x14ac:dyDescent="0.25">
      <c r="A27" s="67">
        <v>43388</v>
      </c>
      <c r="B27" s="22">
        <v>-4.2865606771374618E-2</v>
      </c>
      <c r="C27" s="22">
        <v>3.0459207484708439E-2</v>
      </c>
      <c r="D27" s="45">
        <v>8.6580627431145311E-3</v>
      </c>
    </row>
    <row r="28" spans="1:12" x14ac:dyDescent="0.25">
      <c r="A28" s="67">
        <v>42639</v>
      </c>
      <c r="B28" s="22">
        <v>-4.1509799760933996E-2</v>
      </c>
      <c r="C28" s="22">
        <v>3.4803922194692097E-2</v>
      </c>
      <c r="D28" s="45">
        <v>3.1039859375910123E-3</v>
      </c>
    </row>
    <row r="29" spans="1:12" x14ac:dyDescent="0.25">
      <c r="A29" s="67">
        <v>43577</v>
      </c>
      <c r="B29" s="22">
        <v>-4.1341619327008791E-2</v>
      </c>
      <c r="C29" s="22">
        <v>0</v>
      </c>
      <c r="D29" s="45">
        <v>2.1731265343132582E-3</v>
      </c>
    </row>
    <row r="30" spans="1:12" x14ac:dyDescent="0.25">
      <c r="A30" s="67">
        <v>42156</v>
      </c>
      <c r="B30" s="22">
        <v>-4.0113628690535509E-2</v>
      </c>
      <c r="C30" s="22">
        <v>-6.6152391187192048E-3</v>
      </c>
      <c r="D30" s="45">
        <v>-3.4289073478632193E-2</v>
      </c>
    </row>
    <row r="31" spans="1:12" x14ac:dyDescent="0.25">
      <c r="A31" s="67">
        <v>43346</v>
      </c>
      <c r="B31" s="22">
        <v>-3.9792305052238935E-2</v>
      </c>
      <c r="C31" s="22">
        <v>-1.8416726786231151E-2</v>
      </c>
      <c r="D31" s="45">
        <v>-1.7291497110060994E-2</v>
      </c>
    </row>
    <row r="32" spans="1:12" x14ac:dyDescent="0.25">
      <c r="A32" s="67">
        <v>43626</v>
      </c>
      <c r="B32" s="22">
        <v>-3.8930760027004921E-2</v>
      </c>
      <c r="C32" s="22">
        <v>0</v>
      </c>
      <c r="D32" s="45">
        <v>6.830629404837793E-2</v>
      </c>
    </row>
    <row r="33" spans="1:4" x14ac:dyDescent="0.25">
      <c r="A33" s="67">
        <v>42534</v>
      </c>
      <c r="B33" s="22">
        <v>-3.6617363238223309E-2</v>
      </c>
      <c r="C33" s="22">
        <v>-8.8692377407796601E-3</v>
      </c>
      <c r="D33" s="45">
        <v>1.2518218357403138E-2</v>
      </c>
    </row>
    <row r="34" spans="1:4" x14ac:dyDescent="0.25">
      <c r="A34" s="67">
        <v>42065</v>
      </c>
      <c r="B34" s="22">
        <v>-3.5670180131500077E-2</v>
      </c>
      <c r="C34" s="22">
        <v>-3.3267100982939057E-2</v>
      </c>
      <c r="D34" s="45">
        <v>-3.6039936483196693E-2</v>
      </c>
    </row>
    <row r="35" spans="1:4" x14ac:dyDescent="0.25">
      <c r="A35" s="67">
        <v>42744</v>
      </c>
      <c r="B35" s="22">
        <v>-3.4509816210688313E-2</v>
      </c>
      <c r="C35" s="22">
        <v>5.6338177182560642E-3</v>
      </c>
      <c r="D35" s="45">
        <v>-6.4377904748485299E-3</v>
      </c>
    </row>
    <row r="36" spans="1:4" x14ac:dyDescent="0.25">
      <c r="A36" s="67">
        <v>43255</v>
      </c>
      <c r="B36" s="22">
        <v>-3.4215080444514039E-2</v>
      </c>
      <c r="C36" s="22">
        <v>3.0930300691358773E-2</v>
      </c>
      <c r="D36" s="45">
        <v>2.7739268827252244E-3</v>
      </c>
    </row>
    <row r="37" spans="1:4" x14ac:dyDescent="0.25">
      <c r="A37" s="67">
        <v>43185</v>
      </c>
      <c r="B37" s="22">
        <v>-3.2704584725580833E-2</v>
      </c>
      <c r="C37" s="22">
        <v>1.7256259674698574E-3</v>
      </c>
      <c r="D37" s="45">
        <v>-1.2903404835907954E-2</v>
      </c>
    </row>
    <row r="38" spans="1:4" x14ac:dyDescent="0.25">
      <c r="A38" s="67">
        <v>43311</v>
      </c>
      <c r="B38" s="22">
        <v>-3.2548907214881823E-2</v>
      </c>
      <c r="C38" s="22">
        <v>-1.7699577099400975E-2</v>
      </c>
      <c r="D38" s="45">
        <v>-2.0676132838427303E-2</v>
      </c>
    </row>
    <row r="39" spans="1:4" x14ac:dyDescent="0.25">
      <c r="A39" s="67">
        <v>42625</v>
      </c>
      <c r="B39" s="22">
        <v>-3.0812886429534905E-2</v>
      </c>
      <c r="C39" s="22">
        <v>-4.6708997965607381E-2</v>
      </c>
      <c r="D39" s="45">
        <v>7.0380796761799605E-2</v>
      </c>
    </row>
    <row r="40" spans="1:4" x14ac:dyDescent="0.25">
      <c r="A40" s="67">
        <v>42450</v>
      </c>
      <c r="B40" s="22">
        <v>-2.979904462056561E-2</v>
      </c>
      <c r="C40" s="22">
        <v>-8.3857933762739589E-3</v>
      </c>
      <c r="D40" s="45">
        <v>-4.9140148024289293E-3</v>
      </c>
    </row>
    <row r="41" spans="1:4" x14ac:dyDescent="0.25">
      <c r="A41" s="67">
        <v>43570</v>
      </c>
      <c r="B41" s="22">
        <v>-2.9233176766405865E-2</v>
      </c>
      <c r="C41" s="22">
        <v>-1.4184634991956413E-2</v>
      </c>
      <c r="D41" s="45">
        <v>-1.2252405529015889E-2</v>
      </c>
    </row>
    <row r="42" spans="1:4" x14ac:dyDescent="0.25">
      <c r="A42" s="67">
        <v>42821</v>
      </c>
      <c r="B42" s="22">
        <v>-2.9109110030049078E-2</v>
      </c>
      <c r="C42" s="22">
        <v>-3.2841106189242332E-2</v>
      </c>
      <c r="D42" s="45">
        <v>-1.0972678669475556E-2</v>
      </c>
    </row>
    <row r="43" spans="1:4" x14ac:dyDescent="0.25">
      <c r="A43" s="67">
        <v>42765</v>
      </c>
      <c r="B43" s="22">
        <v>-2.9033565733355533E-2</v>
      </c>
      <c r="C43" s="22">
        <v>2.1850832948108297E-2</v>
      </c>
      <c r="D43" s="45">
        <v>4.2395558967685765E-2</v>
      </c>
    </row>
    <row r="44" spans="1:4" x14ac:dyDescent="0.25">
      <c r="A44" s="67">
        <v>43066</v>
      </c>
      <c r="B44" s="22">
        <v>-2.8923039469250476E-2</v>
      </c>
      <c r="C44" s="22">
        <v>-7.5047256540676927E-3</v>
      </c>
      <c r="D44" s="45">
        <v>-1.6607736399660525E-2</v>
      </c>
    </row>
    <row r="45" spans="1:4" x14ac:dyDescent="0.25">
      <c r="A45" s="67">
        <v>43136</v>
      </c>
      <c r="B45" s="22">
        <v>-2.8419625452167779E-2</v>
      </c>
      <c r="C45" s="22">
        <v>-7.0422826254129232E-3</v>
      </c>
      <c r="D45" s="45">
        <v>-2.6539555234612263E-2</v>
      </c>
    </row>
    <row r="46" spans="1:4" x14ac:dyDescent="0.25">
      <c r="A46" s="67">
        <v>43500</v>
      </c>
      <c r="B46" s="22">
        <v>-2.7467043554678182E-2</v>
      </c>
      <c r="C46" s="22">
        <v>0</v>
      </c>
      <c r="D46" s="45">
        <v>-7.1505187172565246E-4</v>
      </c>
    </row>
    <row r="47" spans="1:4" x14ac:dyDescent="0.25">
      <c r="A47" s="67">
        <v>42597</v>
      </c>
      <c r="B47" s="22">
        <v>-2.6522898948902019E-2</v>
      </c>
      <c r="C47" s="22">
        <v>0</v>
      </c>
      <c r="D47" s="45">
        <v>-1.8056783747242615E-2</v>
      </c>
    </row>
    <row r="48" spans="1:4" x14ac:dyDescent="0.25">
      <c r="A48" s="67">
        <v>42331</v>
      </c>
      <c r="B48" s="22">
        <v>-2.5963223762010212E-2</v>
      </c>
      <c r="C48" s="22">
        <v>-4.1355185681913945E-2</v>
      </c>
      <c r="D48" s="45">
        <v>-5.4616747317900463E-2</v>
      </c>
    </row>
    <row r="49" spans="1:4" x14ac:dyDescent="0.25">
      <c r="A49" s="67">
        <v>43689</v>
      </c>
      <c r="B49" s="22">
        <v>-2.579781366524378E-2</v>
      </c>
      <c r="C49" s="22">
        <v>-3.4071583216141975E-3</v>
      </c>
      <c r="D49" s="45">
        <v>-3.2567328662544755E-2</v>
      </c>
    </row>
    <row r="50" spans="1:4" x14ac:dyDescent="0.25">
      <c r="A50" s="67">
        <v>42408</v>
      </c>
      <c r="B50" s="22">
        <v>-2.4474015085370251E-2</v>
      </c>
      <c r="C50" s="22">
        <v>4.3010818993907017E-3</v>
      </c>
      <c r="D50" s="45">
        <v>-1.3140793561058368E-2</v>
      </c>
    </row>
    <row r="51" spans="1:4" x14ac:dyDescent="0.25">
      <c r="A51" s="67">
        <v>43654</v>
      </c>
      <c r="B51" s="22">
        <v>-2.4217084276669135E-2</v>
      </c>
      <c r="C51" s="22">
        <v>2.9558802241544429E-2</v>
      </c>
      <c r="D51" s="45">
        <v>-1.1616119683228556E-2</v>
      </c>
    </row>
    <row r="52" spans="1:4" x14ac:dyDescent="0.25">
      <c r="A52" s="67">
        <v>43591</v>
      </c>
      <c r="B52" s="22">
        <v>-2.402622535174723E-2</v>
      </c>
      <c r="C52" s="22">
        <v>-1.0850016024065818E-2</v>
      </c>
      <c r="D52" s="45">
        <v>7.0922283094918366E-3</v>
      </c>
    </row>
    <row r="53" spans="1:4" x14ac:dyDescent="0.25">
      <c r="A53" s="67">
        <v>42492</v>
      </c>
      <c r="B53" s="22">
        <v>-2.3835028174973068E-2</v>
      </c>
      <c r="C53" s="22">
        <v>1.7021687569430524E-2</v>
      </c>
      <c r="D53" s="45">
        <v>-4.8239360308528229E-3</v>
      </c>
    </row>
    <row r="54" spans="1:4" x14ac:dyDescent="0.25">
      <c r="A54" s="67">
        <v>43738</v>
      </c>
      <c r="B54" s="22">
        <v>-2.3469944436241629E-2</v>
      </c>
      <c r="C54" s="22">
        <v>-5.0430853626891967E-2</v>
      </c>
      <c r="D54" s="45">
        <v>-2.3859147482990541E-2</v>
      </c>
    </row>
    <row r="55" spans="1:4" x14ac:dyDescent="0.25">
      <c r="A55" s="67">
        <v>43087</v>
      </c>
      <c r="B55" s="22">
        <v>-2.272571405413918E-2</v>
      </c>
      <c r="C55" s="22">
        <v>2.527210310071511E-2</v>
      </c>
      <c r="D55" s="45">
        <v>3.1343250565711335E-2</v>
      </c>
    </row>
    <row r="56" spans="1:4" x14ac:dyDescent="0.25">
      <c r="A56" s="67">
        <v>42884</v>
      </c>
      <c r="B56" s="22">
        <v>-2.2402144995791396E-2</v>
      </c>
      <c r="C56" s="22">
        <v>0</v>
      </c>
      <c r="D56" s="45">
        <v>3.4423441909726986E-3</v>
      </c>
    </row>
    <row r="57" spans="1:4" x14ac:dyDescent="0.25">
      <c r="A57" s="67">
        <v>42128</v>
      </c>
      <c r="B57" s="22">
        <v>-1.8373220256619294E-2</v>
      </c>
      <c r="C57" s="22">
        <v>-2.8049303809899555E-2</v>
      </c>
      <c r="D57" s="45">
        <v>-5.449604767564703E-3</v>
      </c>
    </row>
    <row r="58" spans="1:4" x14ac:dyDescent="0.25">
      <c r="A58" s="67">
        <v>43024</v>
      </c>
      <c r="B58" s="22">
        <v>-1.8025908550513114E-2</v>
      </c>
      <c r="C58" s="22">
        <v>-1.5971945566052113E-2</v>
      </c>
      <c r="D58" s="45">
        <v>-3.456565311228095E-2</v>
      </c>
    </row>
    <row r="59" spans="1:4" x14ac:dyDescent="0.25">
      <c r="A59" s="67">
        <v>43661</v>
      </c>
      <c r="B59" s="22">
        <v>-1.7750056331916422E-2</v>
      </c>
      <c r="C59" s="22">
        <v>-3.9609138095045827E-2</v>
      </c>
      <c r="D59" s="45">
        <v>-6.2047768868829815E-3</v>
      </c>
    </row>
    <row r="60" spans="1:4" x14ac:dyDescent="0.25">
      <c r="A60" s="67">
        <v>42016</v>
      </c>
      <c r="B60" s="22">
        <v>-1.7747687833339434E-2</v>
      </c>
      <c r="C60" s="22">
        <v>3.4289073478632165E-2</v>
      </c>
      <c r="D60" s="45">
        <v>-5.666003356549127E-2</v>
      </c>
    </row>
    <row r="61" spans="1:4" x14ac:dyDescent="0.25">
      <c r="A61" s="67">
        <v>43794</v>
      </c>
      <c r="B61" s="22">
        <v>-1.7581101416396221E-2</v>
      </c>
      <c r="C61" s="22">
        <v>-1.0118130165584667E-2</v>
      </c>
      <c r="D61" s="45">
        <v>-1.6485113798047214E-2</v>
      </c>
    </row>
    <row r="62" spans="1:4" x14ac:dyDescent="0.25">
      <c r="A62" s="67">
        <v>43731</v>
      </c>
      <c r="B62" s="22">
        <v>-1.7172468508600502E-2</v>
      </c>
      <c r="C62" s="22">
        <v>2.6579637804712102E-2</v>
      </c>
      <c r="D62" s="45">
        <v>-2.3303128931847709E-2</v>
      </c>
    </row>
    <row r="63" spans="1:4" x14ac:dyDescent="0.25">
      <c r="A63" s="67">
        <v>43430</v>
      </c>
      <c r="B63" s="22">
        <v>-1.6867253965241635E-2</v>
      </c>
      <c r="C63" s="22">
        <v>-2.2472855852058628E-2</v>
      </c>
      <c r="D63" s="45">
        <v>-1.4792902105891703E-3</v>
      </c>
    </row>
    <row r="64" spans="1:4" x14ac:dyDescent="0.25">
      <c r="A64" s="67">
        <v>43157</v>
      </c>
      <c r="B64" s="22">
        <v>-1.6313101316179971E-2</v>
      </c>
      <c r="C64" s="22">
        <v>-1.7346058122083075E-3</v>
      </c>
      <c r="D64" s="45">
        <v>-4.9627893421290139E-3</v>
      </c>
    </row>
    <row r="65" spans="1:4" x14ac:dyDescent="0.25">
      <c r="A65" s="67">
        <v>42723</v>
      </c>
      <c r="B65" s="22">
        <v>-1.5940056384042972E-2</v>
      </c>
      <c r="C65" s="22">
        <v>7.8807885536801972E-2</v>
      </c>
      <c r="D65" s="45">
        <v>-0.16251892949777494</v>
      </c>
    </row>
    <row r="66" spans="1:4" x14ac:dyDescent="0.25">
      <c r="A66" s="67">
        <v>42275</v>
      </c>
      <c r="B66" s="22">
        <v>-1.5729301908543918E-2</v>
      </c>
      <c r="C66" s="22">
        <v>6.7340321813441194E-3</v>
      </c>
      <c r="D66" s="45">
        <v>-1.8237587549780901E-2</v>
      </c>
    </row>
    <row r="67" spans="1:4" x14ac:dyDescent="0.25">
      <c r="A67" s="67">
        <v>43262</v>
      </c>
      <c r="B67" s="22">
        <v>-1.5357207685957053E-2</v>
      </c>
      <c r="C67" s="22">
        <v>5.0633019565466345E-3</v>
      </c>
      <c r="D67" s="45">
        <v>-3.0944803849421599E-2</v>
      </c>
    </row>
    <row r="68" spans="1:4" x14ac:dyDescent="0.25">
      <c r="A68" s="67">
        <v>43395</v>
      </c>
      <c r="B68" s="22">
        <v>-1.5351178655761022E-2</v>
      </c>
      <c r="C68" s="22">
        <v>2.6317308317373358E-2</v>
      </c>
      <c r="D68" s="45">
        <v>-1.885480076362946E-2</v>
      </c>
    </row>
    <row r="69" spans="1:4" x14ac:dyDescent="0.25">
      <c r="A69" s="67">
        <v>43766</v>
      </c>
      <c r="B69" s="22">
        <v>-1.5113637810048184E-2</v>
      </c>
      <c r="C69" s="22">
        <v>3.4071583216141346E-3</v>
      </c>
      <c r="D69" s="45">
        <v>1.3778702356164255E-2</v>
      </c>
    </row>
    <row r="70" spans="1:4" x14ac:dyDescent="0.25">
      <c r="A70" s="67">
        <v>42961</v>
      </c>
      <c r="B70" s="22">
        <v>-1.4932205422984473E-2</v>
      </c>
      <c r="C70" s="22">
        <v>7.9464171354246799E-2</v>
      </c>
      <c r="D70" s="45">
        <v>3.8221212820197879E-2</v>
      </c>
    </row>
    <row r="71" spans="1:4" x14ac:dyDescent="0.25">
      <c r="A71" s="67">
        <v>42737</v>
      </c>
      <c r="B71" s="22">
        <v>-1.4886592293771058E-2</v>
      </c>
      <c r="C71" s="22">
        <v>0.15062582598382265</v>
      </c>
      <c r="D71" s="45">
        <v>4.0376460986487332E-2</v>
      </c>
    </row>
    <row r="72" spans="1:4" x14ac:dyDescent="0.25">
      <c r="A72" s="67">
        <v>42338</v>
      </c>
      <c r="B72" s="22">
        <v>-1.4451118538174598E-2</v>
      </c>
      <c r="C72" s="22">
        <v>-6.6889881507965401E-3</v>
      </c>
      <c r="D72" s="45">
        <v>-1.7116941940697752E-2</v>
      </c>
    </row>
    <row r="73" spans="1:4" x14ac:dyDescent="0.25">
      <c r="A73" s="67">
        <v>42170</v>
      </c>
      <c r="B73" s="22">
        <v>-1.3739720689678365E-2</v>
      </c>
      <c r="C73" s="22">
        <v>4.3956114730381293E-3</v>
      </c>
      <c r="D73" s="45">
        <v>2.2599831917240992E-2</v>
      </c>
    </row>
    <row r="74" spans="1:4" x14ac:dyDescent="0.25">
      <c r="A74" s="67">
        <v>42653</v>
      </c>
      <c r="B74" s="22">
        <v>-1.3605652055778709E-2</v>
      </c>
      <c r="C74" s="22">
        <v>-2.4292692569044587E-2</v>
      </c>
      <c r="D74" s="45">
        <v>-1.0672459890771759E-2</v>
      </c>
    </row>
    <row r="75" spans="1:4" x14ac:dyDescent="0.25">
      <c r="A75" s="67">
        <v>42177</v>
      </c>
      <c r="B75" s="22">
        <v>-1.3506114141322108E-2</v>
      </c>
      <c r="C75" s="22">
        <v>8.7336799687546315E-3</v>
      </c>
      <c r="D75" s="45">
        <v>-2.2599831917240919E-2</v>
      </c>
    </row>
    <row r="76" spans="1:4" x14ac:dyDescent="0.25">
      <c r="A76" s="67">
        <v>43514</v>
      </c>
      <c r="B76" s="22">
        <v>-1.330933136878038E-2</v>
      </c>
      <c r="C76" s="22">
        <v>-6.5653970221436778E-2</v>
      </c>
      <c r="D76" s="45">
        <v>-2.8530689824063991E-3</v>
      </c>
    </row>
    <row r="77" spans="1:4" x14ac:dyDescent="0.25">
      <c r="A77" s="67">
        <v>42079</v>
      </c>
      <c r="B77" s="22">
        <v>-1.2901491324700965E-2</v>
      </c>
      <c r="C77" s="22">
        <v>7.1159719572041799E-2</v>
      </c>
      <c r="D77" s="45">
        <v>-5.0819248396213115E-2</v>
      </c>
    </row>
    <row r="78" spans="1:4" x14ac:dyDescent="0.25">
      <c r="A78" s="67">
        <v>43528</v>
      </c>
      <c r="B78" s="22">
        <v>-1.2619232479690485E-2</v>
      </c>
      <c r="C78" s="22">
        <v>2.4868066578013524E-2</v>
      </c>
      <c r="D78" s="45">
        <v>-1.3187004281953801E-2</v>
      </c>
    </row>
    <row r="79" spans="1:4" x14ac:dyDescent="0.25">
      <c r="A79" s="67">
        <v>42520</v>
      </c>
      <c r="B79" s="22">
        <v>-1.2160729944239406E-2</v>
      </c>
      <c r="C79" s="22">
        <v>-1.7021687569430524E-2</v>
      </c>
      <c r="D79" s="45">
        <v>1.6465263015515791E-2</v>
      </c>
    </row>
    <row r="80" spans="1:4" x14ac:dyDescent="0.25">
      <c r="A80" s="67">
        <v>43507</v>
      </c>
      <c r="B80" s="22">
        <v>-1.1614976549214102E-2</v>
      </c>
      <c r="C80" s="22">
        <v>0</v>
      </c>
      <c r="D80" s="45">
        <v>4.2826617920009493E-3</v>
      </c>
    </row>
    <row r="81" spans="1:4" x14ac:dyDescent="0.25">
      <c r="A81" s="67">
        <v>42247</v>
      </c>
      <c r="B81" s="22">
        <v>-1.1560822401075971E-2</v>
      </c>
      <c r="C81" s="22">
        <v>1.092907053219023E-2</v>
      </c>
      <c r="D81" s="45">
        <v>-3.9891329027301969E-2</v>
      </c>
    </row>
    <row r="82" spans="1:4" x14ac:dyDescent="0.25">
      <c r="A82" s="67">
        <v>43038</v>
      </c>
      <c r="B82" s="22">
        <v>-1.1543029281674812E-2</v>
      </c>
      <c r="C82" s="22">
        <v>5.1679701584425976E-3</v>
      </c>
      <c r="D82" s="45">
        <v>-1.0708014272472212E-2</v>
      </c>
    </row>
    <row r="83" spans="1:4" x14ac:dyDescent="0.25">
      <c r="A83" s="67">
        <v>42149</v>
      </c>
      <c r="B83" s="22">
        <v>-1.1498266687373023E-2</v>
      </c>
      <c r="C83" s="22">
        <v>-2.6031838717946981E-2</v>
      </c>
      <c r="D83" s="45">
        <v>-1.6713480973740667E-2</v>
      </c>
    </row>
    <row r="84" spans="1:4" x14ac:dyDescent="0.25">
      <c r="A84" s="67">
        <v>43241</v>
      </c>
      <c r="B84" s="22">
        <v>-9.9503308531679793E-3</v>
      </c>
      <c r="C84" s="22">
        <v>1.6708441648177223E-3</v>
      </c>
      <c r="D84" s="45">
        <v>-1.6461277054071962E-2</v>
      </c>
    </row>
    <row r="85" spans="1:4" x14ac:dyDescent="0.25">
      <c r="A85" s="67">
        <v>43668</v>
      </c>
      <c r="B85" s="22">
        <v>-9.9267107756716207E-3</v>
      </c>
      <c r="C85" s="22">
        <v>-6.7567824628797625E-3</v>
      </c>
      <c r="D85" s="45">
        <v>1.7820896570111489E-2</v>
      </c>
    </row>
    <row r="86" spans="1:4" x14ac:dyDescent="0.25">
      <c r="A86" s="67">
        <v>43423</v>
      </c>
      <c r="B86" s="22">
        <v>-9.8850915881404152E-3</v>
      </c>
      <c r="C86" s="22">
        <v>3.1796529173798056E-3</v>
      </c>
      <c r="D86" s="45">
        <v>-1.2486390651382646E-2</v>
      </c>
    </row>
    <row r="87" spans="1:4" x14ac:dyDescent="0.25">
      <c r="A87" s="67">
        <v>42688</v>
      </c>
      <c r="B87" s="22">
        <v>-9.6830574853678138E-3</v>
      </c>
      <c r="C87" s="22">
        <v>5.9530649494225936E-2</v>
      </c>
      <c r="D87" s="45">
        <v>-2.8107527690440611E-2</v>
      </c>
    </row>
    <row r="88" spans="1:4" x14ac:dyDescent="0.25">
      <c r="A88" s="67">
        <v>42142</v>
      </c>
      <c r="B88" s="22">
        <v>-9.3708851733068661E-3</v>
      </c>
      <c r="C88" s="22">
        <v>2.1436235432513691E-3</v>
      </c>
      <c r="D88" s="45">
        <v>5.5401803756153509E-3</v>
      </c>
    </row>
    <row r="89" spans="1:4" x14ac:dyDescent="0.25">
      <c r="A89" s="67">
        <v>43787</v>
      </c>
      <c r="B89" s="22">
        <v>-7.8221803061395822E-3</v>
      </c>
      <c r="C89" s="22">
        <v>-3.350086885281863E-3</v>
      </c>
      <c r="D89" s="45">
        <v>0.1052132294067316</v>
      </c>
    </row>
    <row r="90" spans="1:4" x14ac:dyDescent="0.25">
      <c r="A90" s="67">
        <v>42317</v>
      </c>
      <c r="B90" s="22">
        <v>-7.3604257838773418E-3</v>
      </c>
      <c r="C90" s="22">
        <v>3.9712637406867833E-2</v>
      </c>
      <c r="D90" s="45">
        <v>-4.7155137917277719E-2</v>
      </c>
    </row>
    <row r="91" spans="1:4" x14ac:dyDescent="0.25">
      <c r="A91" s="67">
        <v>42268</v>
      </c>
      <c r="B91" s="22">
        <v>-7.0446227400083189E-3</v>
      </c>
      <c r="C91" s="22">
        <v>-2.2497197340154416E-3</v>
      </c>
      <c r="D91" s="45">
        <v>-2.9675768146116666E-2</v>
      </c>
    </row>
    <row r="92" spans="1:4" x14ac:dyDescent="0.25">
      <c r="A92" s="67">
        <v>42793</v>
      </c>
      <c r="B92" s="22">
        <v>-6.7291333303695113E-3</v>
      </c>
      <c r="C92" s="22">
        <v>-4.4032270150503282E-2</v>
      </c>
      <c r="D92" s="45">
        <v>-3.4486176071169203E-2</v>
      </c>
    </row>
    <row r="93" spans="1:4" x14ac:dyDescent="0.25">
      <c r="A93" s="67">
        <v>42996</v>
      </c>
      <c r="B93" s="22">
        <v>-6.3779116012377228E-3</v>
      </c>
      <c r="C93" s="22">
        <v>-3.5153004417896136E-2</v>
      </c>
      <c r="D93" s="45">
        <v>1.2450641878787961E-2</v>
      </c>
    </row>
    <row r="94" spans="1:4" x14ac:dyDescent="0.25">
      <c r="A94" s="67">
        <v>42702</v>
      </c>
      <c r="B94" s="22">
        <v>-6.0045214181915982E-3</v>
      </c>
      <c r="C94" s="22">
        <v>-2.6859269050268413E-2</v>
      </c>
      <c r="D94" s="45">
        <v>2.0432038817205934E-2</v>
      </c>
    </row>
    <row r="95" spans="1:4" x14ac:dyDescent="0.25">
      <c r="A95" s="67">
        <v>42135</v>
      </c>
      <c r="B95" s="22">
        <v>-5.9780981755080667E-3</v>
      </c>
      <c r="C95" s="22">
        <v>1.9502243231441101E-2</v>
      </c>
      <c r="D95" s="45">
        <v>-1.6529301951210582E-2</v>
      </c>
    </row>
    <row r="96" spans="1:4" x14ac:dyDescent="0.25">
      <c r="A96" s="67">
        <v>42457</v>
      </c>
      <c r="B96" s="22">
        <v>-5.3304050482941142E-3</v>
      </c>
      <c r="C96" s="22">
        <v>1.6701849617931353E-2</v>
      </c>
      <c r="D96" s="45">
        <v>-4.9382816405825663E-3</v>
      </c>
    </row>
    <row r="97" spans="1:4" x14ac:dyDescent="0.25">
      <c r="A97" s="67">
        <v>43612</v>
      </c>
      <c r="B97" s="22">
        <v>-5.1743791816399893E-3</v>
      </c>
      <c r="C97" s="22">
        <v>-3.5650661644962569E-3</v>
      </c>
      <c r="D97" s="45">
        <v>2.5686938159599618E-2</v>
      </c>
    </row>
    <row r="98" spans="1:4" x14ac:dyDescent="0.25">
      <c r="A98" s="67">
        <v>43724</v>
      </c>
      <c r="B98" s="22">
        <v>-4.3010818993905854E-3</v>
      </c>
      <c r="C98" s="22">
        <v>0</v>
      </c>
      <c r="D98" s="45">
        <v>-2.3870131392532152E-2</v>
      </c>
    </row>
    <row r="99" spans="1:4" x14ac:dyDescent="0.25">
      <c r="A99" s="67">
        <v>43108</v>
      </c>
      <c r="B99" s="22">
        <v>-3.5688082383160094E-3</v>
      </c>
      <c r="C99" s="22">
        <v>4.4850566165351713E-2</v>
      </c>
      <c r="D99" s="45">
        <v>-1.6882787038750929E-2</v>
      </c>
    </row>
    <row r="100" spans="1:4" x14ac:dyDescent="0.25">
      <c r="A100" s="67">
        <v>42583</v>
      </c>
      <c r="B100" s="22">
        <v>-3.3112613036560315E-3</v>
      </c>
      <c r="C100" s="22">
        <v>3.7740327982846898E-2</v>
      </c>
      <c r="D100" s="45">
        <v>-8.528836347520323E-3</v>
      </c>
    </row>
    <row r="101" spans="1:4" x14ac:dyDescent="0.25">
      <c r="A101" s="67">
        <v>43633</v>
      </c>
      <c r="B101" s="22">
        <v>-3.2716777641532812E-3</v>
      </c>
      <c r="C101" s="22">
        <v>0</v>
      </c>
      <c r="D101" s="45">
        <v>1.3371736965889241E-2</v>
      </c>
    </row>
    <row r="102" spans="1:4" x14ac:dyDescent="0.25">
      <c r="A102" s="67">
        <v>43073</v>
      </c>
      <c r="B102" s="22">
        <v>-2.7577494364552E-3</v>
      </c>
      <c r="C102" s="22">
        <v>-7.5614727005764749E-3</v>
      </c>
      <c r="D102" s="45">
        <v>-2.4214258120594627E-2</v>
      </c>
    </row>
    <row r="103" spans="1:4" x14ac:dyDescent="0.25">
      <c r="A103" s="67">
        <v>43458</v>
      </c>
      <c r="B103" s="22">
        <v>-2.6267135636687707E-3</v>
      </c>
      <c r="C103" s="22">
        <v>1.3605652055778678E-2</v>
      </c>
      <c r="D103" s="45">
        <v>-7.5728894190869108E-4</v>
      </c>
    </row>
    <row r="104" spans="1:4" x14ac:dyDescent="0.25">
      <c r="A104" s="67">
        <v>42569</v>
      </c>
      <c r="B104" s="22">
        <v>-2.319513942233386E-3</v>
      </c>
      <c r="C104" s="22">
        <v>1.3513719166722855E-2</v>
      </c>
      <c r="D104" s="45">
        <v>3.315220731690055E-2</v>
      </c>
    </row>
    <row r="105" spans="1:4" x14ac:dyDescent="0.25">
      <c r="A105" s="67">
        <v>43535</v>
      </c>
      <c r="B105" s="22">
        <v>-1.9631908145795289E-3</v>
      </c>
      <c r="C105" s="22">
        <v>1.0471299867295437E-2</v>
      </c>
      <c r="D105" s="45">
        <v>7.3719133452813436E-4</v>
      </c>
    </row>
    <row r="106" spans="1:4" x14ac:dyDescent="0.25">
      <c r="A106" s="67">
        <v>42366</v>
      </c>
      <c r="B106" s="22">
        <v>-7.8973350600052743E-4</v>
      </c>
      <c r="C106" s="22">
        <v>-4.3573053689558126E-3</v>
      </c>
      <c r="D106" s="45">
        <v>0</v>
      </c>
    </row>
    <row r="107" spans="1:4" x14ac:dyDescent="0.25">
      <c r="A107" s="67">
        <v>43780</v>
      </c>
      <c r="B107" s="22">
        <v>-7.0808258368028668E-4</v>
      </c>
      <c r="C107" s="22">
        <v>-3.3389012655147096E-3</v>
      </c>
      <c r="D107" s="45">
        <v>3.4423441909729197E-3</v>
      </c>
    </row>
    <row r="108" spans="1:4" x14ac:dyDescent="0.25">
      <c r="A108" s="67">
        <v>43682</v>
      </c>
      <c r="B108" s="22">
        <v>-6.3423033746905038E-4</v>
      </c>
      <c r="C108" s="22">
        <v>-1.6863806052004805E-2</v>
      </c>
      <c r="D108" s="45">
        <v>-1.3342230131366103E-3</v>
      </c>
    </row>
    <row r="109" spans="1:4" x14ac:dyDescent="0.25">
      <c r="A109" s="67">
        <v>43598</v>
      </c>
      <c r="B109" s="22">
        <v>-2.6435211855928802E-4</v>
      </c>
      <c r="C109" s="22">
        <v>1.8018505502678212E-2</v>
      </c>
      <c r="D109" s="45">
        <v>2.1178970147346914E-3</v>
      </c>
    </row>
    <row r="110" spans="1:4" x14ac:dyDescent="0.25">
      <c r="A110" s="67">
        <v>42779</v>
      </c>
      <c r="B110" s="22">
        <v>-6.0424786265687625E-5</v>
      </c>
      <c r="C110" s="22">
        <v>-6.8676865796219372E-2</v>
      </c>
      <c r="D110" s="45">
        <v>-1.2789156116321223E-2</v>
      </c>
    </row>
    <row r="111" spans="1:4" x14ac:dyDescent="0.25">
      <c r="A111" s="67">
        <v>43248</v>
      </c>
      <c r="B111" s="22">
        <v>0</v>
      </c>
      <c r="C111" s="22">
        <v>-4.4375881400709832E-2</v>
      </c>
      <c r="D111" s="45">
        <v>-4.158010148663677E-3</v>
      </c>
    </row>
    <row r="112" spans="1:4" x14ac:dyDescent="0.25">
      <c r="A112" s="67">
        <v>42786</v>
      </c>
      <c r="B112" s="22">
        <v>1.2084592159701689E-4</v>
      </c>
      <c r="C112" s="22">
        <v>2.6501940745506627E-2</v>
      </c>
      <c r="D112" s="45">
        <v>-6.9548218733697219E-3</v>
      </c>
    </row>
    <row r="113" spans="1:4" x14ac:dyDescent="0.25">
      <c r="A113" s="67">
        <v>42303</v>
      </c>
      <c r="B113" s="22">
        <v>8.8407564604479915E-4</v>
      </c>
      <c r="C113" s="22">
        <v>6.6298585386695818E-3</v>
      </c>
      <c r="D113" s="45">
        <v>3.0771658666753472E-2</v>
      </c>
    </row>
    <row r="114" spans="1:4" x14ac:dyDescent="0.25">
      <c r="A114" s="67">
        <v>42184</v>
      </c>
      <c r="B114" s="22">
        <v>9.9101020356674578E-4</v>
      </c>
      <c r="C114" s="22">
        <v>-2.197890671877523E-2</v>
      </c>
      <c r="D114" s="45">
        <v>-3.4887259000440665E-2</v>
      </c>
    </row>
    <row r="115" spans="1:4" x14ac:dyDescent="0.25">
      <c r="A115" s="67">
        <v>42254</v>
      </c>
      <c r="B115" s="22">
        <v>1.8911257831171811E-3</v>
      </c>
      <c r="C115" s="22">
        <v>-1.3129291441792736E-2</v>
      </c>
      <c r="D115" s="45">
        <v>5.7971176843259146E-3</v>
      </c>
    </row>
    <row r="116" spans="1:4" x14ac:dyDescent="0.25">
      <c r="A116" s="67">
        <v>43640</v>
      </c>
      <c r="B116" s="22">
        <v>2.2242282078221718E-3</v>
      </c>
      <c r="C116" s="22">
        <v>3.4249923043078445E-2</v>
      </c>
      <c r="D116" s="45">
        <v>-9.0640517756700498E-2</v>
      </c>
    </row>
    <row r="117" spans="1:4" x14ac:dyDescent="0.25">
      <c r="A117" s="67">
        <v>42436</v>
      </c>
      <c r="B117" s="22">
        <v>2.4742280663515004E-3</v>
      </c>
      <c r="C117" s="22">
        <v>2.0898649194592365E-3</v>
      </c>
      <c r="D117" s="45">
        <v>3.0077455237277954E-2</v>
      </c>
    </row>
    <row r="118" spans="1:4" x14ac:dyDescent="0.25">
      <c r="A118" s="67">
        <v>42226</v>
      </c>
      <c r="B118" s="22">
        <v>3.0949361984845243E-3</v>
      </c>
      <c r="C118" s="22">
        <v>2.17627942259567E-3</v>
      </c>
      <c r="D118" s="45">
        <v>-6.0060240602119218E-3</v>
      </c>
    </row>
    <row r="119" spans="1:4" x14ac:dyDescent="0.25">
      <c r="A119" s="67">
        <v>42548</v>
      </c>
      <c r="B119" s="22">
        <v>3.3676364848380792E-3</v>
      </c>
      <c r="C119" s="22">
        <v>-3.2186686495901444E-2</v>
      </c>
      <c r="D119" s="45">
        <v>-5.5834874257005684E-3</v>
      </c>
    </row>
    <row r="120" spans="1:4" x14ac:dyDescent="0.25">
      <c r="A120" s="67">
        <v>42499</v>
      </c>
      <c r="B120" s="22">
        <v>3.5579864600029155E-3</v>
      </c>
      <c r="C120" s="22">
        <v>-2.3480267608842472E-2</v>
      </c>
      <c r="D120" s="45">
        <v>-1.2652236903709001E-2</v>
      </c>
    </row>
    <row r="121" spans="1:4" x14ac:dyDescent="0.25">
      <c r="A121" s="67">
        <v>42856</v>
      </c>
      <c r="B121" s="22">
        <v>3.6253816143170577E-3</v>
      </c>
      <c r="C121" s="22">
        <v>-1.5943650397136001E-2</v>
      </c>
      <c r="D121" s="45">
        <v>-1.9105659079585606E-2</v>
      </c>
    </row>
    <row r="122" spans="1:4" x14ac:dyDescent="0.25">
      <c r="A122" s="67">
        <v>42555</v>
      </c>
      <c r="B122" s="22">
        <v>4.1750601166954861E-3</v>
      </c>
      <c r="C122" s="22">
        <v>7.2103293901343901E-2</v>
      </c>
      <c r="D122" s="45">
        <v>-1.6939987241382449E-2</v>
      </c>
    </row>
    <row r="123" spans="1:4" x14ac:dyDescent="0.25">
      <c r="A123" s="67">
        <v>42933</v>
      </c>
      <c r="B123" s="22">
        <v>4.3276729057820278E-3</v>
      </c>
      <c r="C123" s="22">
        <v>5.7971176843259146E-3</v>
      </c>
      <c r="D123" s="45">
        <v>-3.5566131148471155E-3</v>
      </c>
    </row>
    <row r="124" spans="1:4" x14ac:dyDescent="0.25">
      <c r="A124" s="67">
        <v>43801</v>
      </c>
      <c r="B124" s="22">
        <v>4.9454398201396682E-3</v>
      </c>
      <c r="C124" s="22">
        <v>0.28683425552944131</v>
      </c>
      <c r="D124" s="45">
        <v>-3.7533009644797506E-2</v>
      </c>
    </row>
    <row r="125" spans="1:4" x14ac:dyDescent="0.25">
      <c r="A125" s="67">
        <v>43437</v>
      </c>
      <c r="B125" s="22">
        <v>5.1926802368212205E-3</v>
      </c>
      <c r="C125" s="22">
        <v>3.2414939241710229E-3</v>
      </c>
      <c r="D125" s="45">
        <v>-6.6840204285717143E-3</v>
      </c>
    </row>
    <row r="126" spans="1:4" x14ac:dyDescent="0.25">
      <c r="A126" s="67">
        <v>42667</v>
      </c>
      <c r="B126" s="22">
        <v>5.2415952276730973E-3</v>
      </c>
      <c r="C126" s="22">
        <v>9.5694510161506725E-3</v>
      </c>
      <c r="D126" s="45">
        <v>1.1217051092001736E-3</v>
      </c>
    </row>
    <row r="127" spans="1:4" x14ac:dyDescent="0.25">
      <c r="A127" s="67">
        <v>42590</v>
      </c>
      <c r="B127" s="22">
        <v>5.4648874052540741E-3</v>
      </c>
      <c r="C127" s="22">
        <v>2.1552558385734281E-2</v>
      </c>
      <c r="D127" s="45">
        <v>1.6985546365743807E-2</v>
      </c>
    </row>
    <row r="128" spans="1:4" x14ac:dyDescent="0.25">
      <c r="A128" s="67">
        <v>42191</v>
      </c>
      <c r="B128" s="22">
        <v>5.5034358901180185E-3</v>
      </c>
      <c r="C128" s="22">
        <v>-1.7937700686667207E-2</v>
      </c>
      <c r="D128" s="45">
        <v>-1.7910926566530219E-2</v>
      </c>
    </row>
    <row r="129" spans="1:4" x14ac:dyDescent="0.25">
      <c r="A129" s="67">
        <v>43164</v>
      </c>
      <c r="B129" s="22">
        <v>5.8436981489109214E-3</v>
      </c>
      <c r="C129" s="22">
        <v>5.19481687710393E-3</v>
      </c>
      <c r="D129" s="45">
        <v>-4.9875415110390512E-3</v>
      </c>
    </row>
    <row r="130" spans="1:4" x14ac:dyDescent="0.25">
      <c r="A130" s="67">
        <v>43521</v>
      </c>
      <c r="B130" s="22">
        <v>6.2653499107203281E-3</v>
      </c>
      <c r="C130" s="22">
        <v>-7.168489478612516E-3</v>
      </c>
      <c r="D130" s="45">
        <v>-1.8746042821055221E-2</v>
      </c>
    </row>
    <row r="131" spans="1:4" x14ac:dyDescent="0.25">
      <c r="A131" s="67">
        <v>42352</v>
      </c>
      <c r="B131" s="22">
        <v>6.7018934844012617E-3</v>
      </c>
      <c r="C131" s="22">
        <v>-1.7391742711869107E-2</v>
      </c>
      <c r="D131" s="45">
        <v>3.9920212695374567E-3</v>
      </c>
    </row>
    <row r="132" spans="1:4" x14ac:dyDescent="0.25">
      <c r="A132" s="67">
        <v>42506</v>
      </c>
      <c r="B132" s="22">
        <v>6.8321457675771108E-3</v>
      </c>
      <c r="C132" s="22">
        <v>1.2875714360045367E-2</v>
      </c>
      <c r="D132" s="45">
        <v>4.885207566049341E-3</v>
      </c>
    </row>
    <row r="133" spans="1:4" x14ac:dyDescent="0.25">
      <c r="A133" s="67">
        <v>42870</v>
      </c>
      <c r="B133" s="22">
        <v>6.9525193148818835E-3</v>
      </c>
      <c r="C133" s="22">
        <v>-1.1257154524634447E-2</v>
      </c>
      <c r="D133" s="45">
        <v>-8.8214356822855791E-2</v>
      </c>
    </row>
    <row r="134" spans="1:4" x14ac:dyDescent="0.25">
      <c r="A134" s="67">
        <v>42401</v>
      </c>
      <c r="B134" s="22">
        <v>7.2277031214532635E-3</v>
      </c>
      <c r="C134" s="22">
        <v>-2.1528533611010897E-3</v>
      </c>
      <c r="D134" s="45">
        <v>1.8445845790751432E-2</v>
      </c>
    </row>
    <row r="135" spans="1:4" x14ac:dyDescent="0.25">
      <c r="A135" s="67">
        <v>43864</v>
      </c>
      <c r="B135" s="22">
        <v>8.2922488972549599E-3</v>
      </c>
      <c r="C135" s="22">
        <v>2.1918685707646275E-2</v>
      </c>
      <c r="D135" s="45">
        <v>-3.4619625060491446E-2</v>
      </c>
    </row>
    <row r="136" spans="1:4" x14ac:dyDescent="0.25">
      <c r="A136" s="67">
        <v>43339</v>
      </c>
      <c r="B136" s="22">
        <v>8.8855133572084532E-3</v>
      </c>
      <c r="C136" s="22">
        <v>2.9631797606371149E-2</v>
      </c>
      <c r="D136" s="45">
        <v>1.0050335853501506E-2</v>
      </c>
    </row>
    <row r="137" spans="1:4" x14ac:dyDescent="0.25">
      <c r="A137" s="67">
        <v>43010</v>
      </c>
      <c r="B137" s="22">
        <v>9.469914751070254E-3</v>
      </c>
      <c r="C137" s="22">
        <v>-4.4059989794030543E-2</v>
      </c>
      <c r="D137" s="45">
        <v>9.0294067193941573E-3</v>
      </c>
    </row>
    <row r="138" spans="1:4" x14ac:dyDescent="0.25">
      <c r="A138" s="67">
        <v>42576</v>
      </c>
      <c r="B138" s="22">
        <v>9.7491293923416336E-3</v>
      </c>
      <c r="C138" s="22">
        <v>-1.1248712535870653E-2</v>
      </c>
      <c r="D138" s="45">
        <v>2.3631604533277038E-2</v>
      </c>
    </row>
    <row r="139" spans="1:4" x14ac:dyDescent="0.25">
      <c r="A139" s="67">
        <v>43451</v>
      </c>
      <c r="B139" s="22">
        <v>1.0007616074426413E-2</v>
      </c>
      <c r="C139" s="22">
        <v>-1.0221554071538139E-2</v>
      </c>
      <c r="D139" s="45">
        <v>-1.0542266312024545E-2</v>
      </c>
    </row>
    <row r="140" spans="1:4" x14ac:dyDescent="0.25">
      <c r="A140" s="67">
        <v>42912</v>
      </c>
      <c r="B140" s="22">
        <v>1.028694907975825E-2</v>
      </c>
      <c r="C140" s="22">
        <v>-1.7291497110060994E-2</v>
      </c>
      <c r="D140" s="45">
        <v>-2.2500949290837791E-2</v>
      </c>
    </row>
    <row r="141" spans="1:4" x14ac:dyDescent="0.25">
      <c r="A141" s="67">
        <v>43059</v>
      </c>
      <c r="B141" s="22">
        <v>1.0360502681430503E-2</v>
      </c>
      <c r="C141" s="22">
        <v>-1.668249995993602E-2</v>
      </c>
      <c r="D141" s="45">
        <v>1.0644689511414007E-2</v>
      </c>
    </row>
    <row r="142" spans="1:4" x14ac:dyDescent="0.25">
      <c r="A142" s="67">
        <v>42828</v>
      </c>
      <c r="B142" s="22">
        <v>1.0520187908801302E-2</v>
      </c>
      <c r="C142" s="22">
        <v>-3.3956374734273591E-2</v>
      </c>
      <c r="D142" s="45">
        <v>-2.7454698464409826E-2</v>
      </c>
    </row>
    <row r="143" spans="1:4" x14ac:dyDescent="0.25">
      <c r="A143" s="67">
        <v>42611</v>
      </c>
      <c r="B143" s="22">
        <v>1.1159531140159709E-2</v>
      </c>
      <c r="C143" s="22">
        <v>3.9879366231596325E-2</v>
      </c>
      <c r="D143" s="45">
        <v>-2.9569208122948609E-2</v>
      </c>
    </row>
    <row r="144" spans="1:4" x14ac:dyDescent="0.25">
      <c r="A144" s="67">
        <v>43850</v>
      </c>
      <c r="B144" s="22">
        <v>1.1326093157551809E-2</v>
      </c>
      <c r="C144" s="22">
        <v>-5.1571807131308781E-2</v>
      </c>
      <c r="D144" s="45">
        <v>-3.9037625462088242E-2</v>
      </c>
    </row>
    <row r="145" spans="1:4" x14ac:dyDescent="0.25">
      <c r="A145" s="67">
        <v>42863</v>
      </c>
      <c r="B145" s="22">
        <v>1.139442612796833E-2</v>
      </c>
      <c r="C145" s="22">
        <v>-4.3802622658392888E-2</v>
      </c>
      <c r="D145" s="45">
        <v>-2.0325210249223578E-3</v>
      </c>
    </row>
    <row r="146" spans="1:4" x14ac:dyDescent="0.25">
      <c r="A146" s="67">
        <v>42660</v>
      </c>
      <c r="B146" s="22">
        <v>1.1451929322611933E-2</v>
      </c>
      <c r="C146" s="22">
        <v>6.351340572232593E-2</v>
      </c>
      <c r="D146" s="45">
        <v>-4.4988387214781933E-2</v>
      </c>
    </row>
    <row r="147" spans="1:4" x14ac:dyDescent="0.25">
      <c r="A147" s="67">
        <v>43829</v>
      </c>
      <c r="B147" s="22">
        <v>1.1596390749080445E-2</v>
      </c>
      <c r="C147" s="22">
        <v>-0.10814850377723755</v>
      </c>
      <c r="D147" s="45">
        <v>2.0353765987315479E-2</v>
      </c>
    </row>
    <row r="148" spans="1:4" x14ac:dyDescent="0.25">
      <c r="A148" s="67">
        <v>43017</v>
      </c>
      <c r="B148" s="22">
        <v>1.1878083540431576E-2</v>
      </c>
      <c r="C148" s="22">
        <v>2.3153304974716821E-2</v>
      </c>
      <c r="D148" s="45">
        <v>-7.8962621222255051E-3</v>
      </c>
    </row>
    <row r="149" spans="1:4" x14ac:dyDescent="0.25">
      <c r="A149" s="67">
        <v>42982</v>
      </c>
      <c r="B149" s="22">
        <v>1.2068878733676451E-2</v>
      </c>
      <c r="C149" s="22">
        <v>-1.5398080111121606E-2</v>
      </c>
      <c r="D149" s="45">
        <v>-2.2446698538238618E-3</v>
      </c>
    </row>
    <row r="150" spans="1:4" x14ac:dyDescent="0.25">
      <c r="A150" s="67">
        <v>42730</v>
      </c>
      <c r="B150" s="22">
        <v>1.2195273093818206E-2</v>
      </c>
      <c r="C150" s="22">
        <v>3.2894766503987053E-3</v>
      </c>
      <c r="D150" s="45">
        <v>-3.3351893061383505E-3</v>
      </c>
    </row>
    <row r="151" spans="1:4" x14ac:dyDescent="0.25">
      <c r="A151" s="67">
        <v>43836</v>
      </c>
      <c r="B151" s="22">
        <v>1.2432202837178103E-2</v>
      </c>
      <c r="C151" s="22">
        <v>-1.7926216268151895E-2</v>
      </c>
      <c r="D151" s="45">
        <v>3.5941684101862131E-2</v>
      </c>
    </row>
    <row r="152" spans="1:4" x14ac:dyDescent="0.25">
      <c r="A152" s="67">
        <v>43192</v>
      </c>
      <c r="B152" s="22">
        <v>1.2501877408061296E-2</v>
      </c>
      <c r="C152" s="22">
        <v>1.878791386563327E-2</v>
      </c>
      <c r="D152" s="45">
        <v>-1.4388737452099669E-2</v>
      </c>
    </row>
    <row r="153" spans="1:4" x14ac:dyDescent="0.25">
      <c r="A153" s="67">
        <v>42954</v>
      </c>
      <c r="B153" s="22">
        <v>1.3576193070049527E-2</v>
      </c>
      <c r="C153" s="22">
        <v>-3.7523496185503527E-3</v>
      </c>
      <c r="D153" s="45">
        <v>-7.0588528396246884E-3</v>
      </c>
    </row>
    <row r="154" spans="1:4" x14ac:dyDescent="0.25">
      <c r="A154" s="67">
        <v>43290</v>
      </c>
      <c r="B154" s="22">
        <v>1.3755254551498786E-2</v>
      </c>
      <c r="C154" s="22">
        <v>0</v>
      </c>
      <c r="D154" s="45">
        <v>-8.6831225734608809E-3</v>
      </c>
    </row>
    <row r="155" spans="1:4" x14ac:dyDescent="0.25">
      <c r="A155" s="67">
        <v>42107</v>
      </c>
      <c r="B155" s="22">
        <v>1.3889112160667093E-2</v>
      </c>
      <c r="C155" s="22">
        <v>-4.3017385083690816E-2</v>
      </c>
      <c r="D155" s="45">
        <v>-5.0377940299571808E-3</v>
      </c>
    </row>
    <row r="156" spans="1:4" x14ac:dyDescent="0.25">
      <c r="A156" s="67">
        <v>43815</v>
      </c>
      <c r="B156" s="22">
        <v>1.440591261716662E-2</v>
      </c>
      <c r="C156" s="22">
        <v>2.8243212313395154E-2</v>
      </c>
      <c r="D156" s="45">
        <v>6.2995852014577219E-2</v>
      </c>
    </row>
    <row r="157" spans="1:4" x14ac:dyDescent="0.25">
      <c r="A157" s="67">
        <v>42527</v>
      </c>
      <c r="B157" s="22">
        <v>1.4410449678254994E-2</v>
      </c>
      <c r="C157" s="22">
        <v>-2.8293508642611976E-2</v>
      </c>
      <c r="D157" s="45">
        <v>-8.6831225734607699E-3</v>
      </c>
    </row>
    <row r="158" spans="1:4" x14ac:dyDescent="0.25">
      <c r="A158" s="67">
        <v>42121</v>
      </c>
      <c r="B158" s="22">
        <v>1.5067432122119926E-2</v>
      </c>
      <c r="C158" s="22">
        <v>-2.1053409197832381E-2</v>
      </c>
      <c r="D158" s="45">
        <v>-4.2559614418795889E-2</v>
      </c>
    </row>
    <row r="159" spans="1:4" x14ac:dyDescent="0.25">
      <c r="A159" s="67">
        <v>42989</v>
      </c>
      <c r="B159" s="22">
        <v>1.5268287210081411E-2</v>
      </c>
      <c r="C159" s="22">
        <v>-1.7256259674698364E-3</v>
      </c>
      <c r="D159" s="45">
        <v>-1.3574869091068874E-2</v>
      </c>
    </row>
    <row r="160" spans="1:4" x14ac:dyDescent="0.25">
      <c r="A160" s="67">
        <v>42058</v>
      </c>
      <c r="B160" s="22">
        <v>1.5399215757880917E-2</v>
      </c>
      <c r="C160" s="22">
        <v>-1.8237587549780901E-2</v>
      </c>
      <c r="D160" s="45">
        <v>3.6039936483196658E-2</v>
      </c>
    </row>
    <row r="161" spans="1:4" x14ac:dyDescent="0.25">
      <c r="A161" s="67">
        <v>42751</v>
      </c>
      <c r="B161" s="22">
        <v>1.5584418424825499E-2</v>
      </c>
      <c r="C161" s="22">
        <v>-5.930877444029415E-2</v>
      </c>
      <c r="D161" s="45">
        <v>2.4456295977526715E-2</v>
      </c>
    </row>
    <row r="162" spans="1:4" x14ac:dyDescent="0.25">
      <c r="A162" s="67">
        <v>43773</v>
      </c>
      <c r="B162" s="22">
        <v>1.5821720393728457E-2</v>
      </c>
      <c r="C162" s="22">
        <v>2.0202707317519469E-2</v>
      </c>
      <c r="D162" s="45">
        <v>6.6181906881301183E-2</v>
      </c>
    </row>
    <row r="163" spans="1:4" x14ac:dyDescent="0.25">
      <c r="A163" s="67">
        <v>43031</v>
      </c>
      <c r="B163" s="22">
        <v>1.5834992330076268E-2</v>
      </c>
      <c r="C163" s="22">
        <v>3.5153004417896094E-2</v>
      </c>
      <c r="D163" s="45">
        <v>-9.4229201345052607E-3</v>
      </c>
    </row>
    <row r="164" spans="1:4" x14ac:dyDescent="0.25">
      <c r="A164" s="67">
        <v>42478</v>
      </c>
      <c r="B164" s="22">
        <v>1.6213200713722214E-2</v>
      </c>
      <c r="C164" s="22">
        <v>-2.5425098365810056E-2</v>
      </c>
      <c r="D164" s="45">
        <v>3.3704526751391253E-2</v>
      </c>
    </row>
    <row r="165" spans="1:4" x14ac:dyDescent="0.25">
      <c r="A165" s="67">
        <v>43409</v>
      </c>
      <c r="B165" s="22">
        <v>1.6222835506887384E-2</v>
      </c>
      <c r="C165" s="22">
        <v>-9.7561749453645725E-3</v>
      </c>
      <c r="D165" s="45">
        <v>-2.1708522533012291E-2</v>
      </c>
    </row>
    <row r="166" spans="1:4" x14ac:dyDescent="0.25">
      <c r="A166" s="67">
        <v>43276</v>
      </c>
      <c r="B166" s="22">
        <v>1.6511718007949636E-2</v>
      </c>
      <c r="C166" s="22">
        <v>-2.6202372394024072E-2</v>
      </c>
      <c r="D166" s="45">
        <v>1.309109604687942E-2</v>
      </c>
    </row>
    <row r="167" spans="1:4" x14ac:dyDescent="0.25">
      <c r="A167" s="67">
        <v>43220</v>
      </c>
      <c r="B167" s="22">
        <v>1.6543886758217469E-2</v>
      </c>
      <c r="C167" s="22">
        <v>1.0221554071538009E-2</v>
      </c>
      <c r="D167" s="45">
        <v>1.2170535620255114E-2</v>
      </c>
    </row>
    <row r="168" spans="1:4" x14ac:dyDescent="0.25">
      <c r="A168" s="67">
        <v>43843</v>
      </c>
      <c r="B168" s="22">
        <v>1.6555334036074128E-2</v>
      </c>
      <c r="C168" s="22">
        <v>-2.3530497410194272E-2</v>
      </c>
      <c r="D168" s="45">
        <v>-4.7937691451450888E-2</v>
      </c>
    </row>
    <row r="169" spans="1:4" x14ac:dyDescent="0.25">
      <c r="A169" s="67">
        <v>43094</v>
      </c>
      <c r="B169" s="22">
        <v>1.6837223836230465E-2</v>
      </c>
      <c r="C169" s="22">
        <v>-2.7101929777791269E-2</v>
      </c>
      <c r="D169" s="45">
        <v>2.7059148114005775E-2</v>
      </c>
    </row>
    <row r="170" spans="1:4" x14ac:dyDescent="0.25">
      <c r="A170" s="67">
        <v>43486</v>
      </c>
      <c r="B170" s="22">
        <v>1.6935044630998482E-2</v>
      </c>
      <c r="C170" s="22">
        <v>5.2185753170570247E-2</v>
      </c>
      <c r="D170" s="45">
        <v>1.5460603106378279E-2</v>
      </c>
    </row>
    <row r="171" spans="1:4" x14ac:dyDescent="0.25">
      <c r="A171" s="67">
        <v>43717</v>
      </c>
      <c r="B171" s="22">
        <v>1.7229117580507054E-2</v>
      </c>
      <c r="C171" s="22">
        <v>-1.3378125946176199E-2</v>
      </c>
      <c r="D171" s="45">
        <v>0.15259767170440949</v>
      </c>
    </row>
    <row r="172" spans="1:4" x14ac:dyDescent="0.25">
      <c r="A172" s="67">
        <v>42905</v>
      </c>
      <c r="B172" s="22">
        <v>1.7289479779171415E-2</v>
      </c>
      <c r="C172" s="22">
        <v>3.8839833316263957E-2</v>
      </c>
      <c r="D172" s="45">
        <v>-1.472419239393645E-2</v>
      </c>
    </row>
    <row r="173" spans="1:4" x14ac:dyDescent="0.25">
      <c r="A173" s="67">
        <v>42975</v>
      </c>
      <c r="B173" s="22">
        <v>1.7300044285006155E-2</v>
      </c>
      <c r="C173" s="22">
        <v>9.6159436755580044E-2</v>
      </c>
      <c r="D173" s="45">
        <v>-4.1718453567292278E-2</v>
      </c>
    </row>
    <row r="174" spans="1:4" x14ac:dyDescent="0.25">
      <c r="A174" s="67">
        <v>43416</v>
      </c>
      <c r="B174" s="22">
        <v>1.7772169745797668E-2</v>
      </c>
      <c r="C174" s="22">
        <v>2.5807883955872503E-2</v>
      </c>
      <c r="D174" s="45">
        <v>2.1921820982210511E-3</v>
      </c>
    </row>
    <row r="175" spans="1:4" x14ac:dyDescent="0.25">
      <c r="A175" s="67">
        <v>43647</v>
      </c>
      <c r="B175" s="22">
        <v>1.778267807485566E-2</v>
      </c>
      <c r="C175" s="22">
        <v>1.0050335853501506E-2</v>
      </c>
      <c r="D175" s="45">
        <v>1.9204979836050046E-2</v>
      </c>
    </row>
    <row r="176" spans="1:4" x14ac:dyDescent="0.25">
      <c r="A176" s="67">
        <v>43325</v>
      </c>
      <c r="B176" s="22">
        <v>1.8100041643617937E-2</v>
      </c>
      <c r="C176" s="22">
        <v>-3.2670782289548707E-2</v>
      </c>
      <c r="D176" s="45">
        <v>-1.413427797146964E-3</v>
      </c>
    </row>
    <row r="177" spans="1:4" x14ac:dyDescent="0.25">
      <c r="A177" s="67">
        <v>43122</v>
      </c>
      <c r="B177" s="22">
        <v>1.8592833076615925E-2</v>
      </c>
      <c r="C177" s="22">
        <v>8.3682496705165792E-3</v>
      </c>
      <c r="D177" s="45">
        <v>-1.1648224962930943E-3</v>
      </c>
    </row>
    <row r="178" spans="1:4" x14ac:dyDescent="0.25">
      <c r="A178" s="67">
        <v>43759</v>
      </c>
      <c r="B178" s="22">
        <v>1.871571819594112E-2</v>
      </c>
      <c r="C178" s="22">
        <v>-1.6920877488337177E-2</v>
      </c>
      <c r="D178" s="45">
        <v>5.3711539246252271E-2</v>
      </c>
    </row>
    <row r="179" spans="1:4" x14ac:dyDescent="0.25">
      <c r="A179" s="67">
        <v>42261</v>
      </c>
      <c r="B179" s="22">
        <v>1.8717123952937991E-2</v>
      </c>
      <c r="C179" s="22">
        <v>-2.0022915875107704E-2</v>
      </c>
      <c r="D179" s="45">
        <v>-1.1628037995119099E-2</v>
      </c>
    </row>
    <row r="180" spans="1:4" x14ac:dyDescent="0.25">
      <c r="A180" s="67">
        <v>42485</v>
      </c>
      <c r="B180" s="22">
        <v>1.8791402617026522E-2</v>
      </c>
      <c r="C180" s="22">
        <v>0</v>
      </c>
      <c r="D180" s="45">
        <v>0.17179010474161283</v>
      </c>
    </row>
    <row r="181" spans="1:4" x14ac:dyDescent="0.25">
      <c r="A181" s="67">
        <v>43115</v>
      </c>
      <c r="B181" s="22">
        <v>1.9575802125861606E-2</v>
      </c>
      <c r="C181" s="22">
        <v>4.2925044717033844E-2</v>
      </c>
      <c r="D181" s="45">
        <v>-2.5288703951924195E-2</v>
      </c>
    </row>
    <row r="182" spans="1:4" x14ac:dyDescent="0.25">
      <c r="A182" s="67">
        <v>43493</v>
      </c>
      <c r="B182" s="22">
        <v>2.0033825133197732E-2</v>
      </c>
      <c r="C182" s="22">
        <v>1.3468217050866611E-2</v>
      </c>
      <c r="D182" s="45">
        <v>-2.4710046494084415E-2</v>
      </c>
    </row>
    <row r="183" spans="1:4" x14ac:dyDescent="0.25">
      <c r="A183" s="67">
        <v>42940</v>
      </c>
      <c r="B183" s="22">
        <v>2.0153353847960583E-2</v>
      </c>
      <c r="C183" s="22">
        <v>-1.553429296218412E-2</v>
      </c>
      <c r="D183" s="45">
        <v>2.8104894320108521E-2</v>
      </c>
    </row>
    <row r="184" spans="1:4" x14ac:dyDescent="0.25">
      <c r="A184" s="67">
        <v>43542</v>
      </c>
      <c r="B184" s="22">
        <v>2.018305593307863E-2</v>
      </c>
      <c r="C184" s="22">
        <v>0</v>
      </c>
      <c r="D184" s="45">
        <v>7.3421768890805338E-3</v>
      </c>
    </row>
    <row r="185" spans="1:4" x14ac:dyDescent="0.25">
      <c r="A185" s="67">
        <v>43696</v>
      </c>
      <c r="B185" s="22">
        <v>2.0481673285480565E-2</v>
      </c>
      <c r="C185" s="22">
        <v>1.3559529785632294E-2</v>
      </c>
      <c r="D185" s="45">
        <v>3.456799621884174E-2</v>
      </c>
    </row>
    <row r="186" spans="1:4" x14ac:dyDescent="0.25">
      <c r="A186" s="67">
        <v>42814</v>
      </c>
      <c r="B186" s="22">
        <v>2.0696535100776455E-2</v>
      </c>
      <c r="C186" s="22">
        <v>-7.6628727455691371E-3</v>
      </c>
      <c r="D186" s="45">
        <v>-4.0821994520255166E-2</v>
      </c>
    </row>
    <row r="187" spans="1:4" x14ac:dyDescent="0.25">
      <c r="A187" s="67">
        <v>43703</v>
      </c>
      <c r="B187" s="22">
        <v>2.1186278122833496E-2</v>
      </c>
      <c r="C187" s="22">
        <v>6.7114345879867778E-3</v>
      </c>
      <c r="D187" s="45">
        <v>2.0442518667074739E-2</v>
      </c>
    </row>
    <row r="188" spans="1:4" x14ac:dyDescent="0.25">
      <c r="A188" s="67">
        <v>43710</v>
      </c>
      <c r="B188" s="22">
        <v>2.1270825347133863E-2</v>
      </c>
      <c r="C188" s="22">
        <v>6.6666913581892974E-3</v>
      </c>
      <c r="D188" s="45">
        <v>2.1311752673717006E-2</v>
      </c>
    </row>
    <row r="189" spans="1:4" x14ac:dyDescent="0.25">
      <c r="A189" s="67">
        <v>42296</v>
      </c>
      <c r="B189" s="22">
        <v>2.1568696658455202E-2</v>
      </c>
      <c r="C189" s="22">
        <v>-8.8300794482720369E-3</v>
      </c>
      <c r="D189" s="45">
        <v>-6.2305497506360864E-3</v>
      </c>
    </row>
    <row r="190" spans="1:4" x14ac:dyDescent="0.25">
      <c r="A190" s="67">
        <v>43304</v>
      </c>
      <c r="B190" s="22">
        <v>2.2070395399242521E-2</v>
      </c>
      <c r="C190" s="22">
        <v>1.7699577099400857E-2</v>
      </c>
      <c r="D190" s="45">
        <v>3.1880731851290346E-2</v>
      </c>
    </row>
    <row r="191" spans="1:4" x14ac:dyDescent="0.25">
      <c r="A191" s="67">
        <v>43752</v>
      </c>
      <c r="B191" s="22">
        <v>2.2496977638133322E-2</v>
      </c>
      <c r="C191" s="22">
        <v>-1.3333530869465144E-2</v>
      </c>
      <c r="D191" s="45">
        <v>2.4509633836509281E-2</v>
      </c>
    </row>
    <row r="192" spans="1:4" x14ac:dyDescent="0.25">
      <c r="A192" s="67">
        <v>43178</v>
      </c>
      <c r="B192" s="22">
        <v>2.2581293375885568E-2</v>
      </c>
      <c r="C192" s="22">
        <v>1.5666116744399456E-2</v>
      </c>
      <c r="D192" s="45">
        <v>-2.9060794263124256E-2</v>
      </c>
    </row>
    <row r="193" spans="1:4" x14ac:dyDescent="0.25">
      <c r="A193" s="67">
        <v>42807</v>
      </c>
      <c r="B193" s="22">
        <v>2.2910149995759108E-2</v>
      </c>
      <c r="C193" s="22">
        <v>2.4730781257717036E-2</v>
      </c>
      <c r="D193" s="45">
        <v>6.8992871486951421E-2</v>
      </c>
    </row>
    <row r="194" spans="1:4" x14ac:dyDescent="0.25">
      <c r="A194" s="67">
        <v>42646</v>
      </c>
      <c r="B194" s="22">
        <v>2.3123990086664367E-2</v>
      </c>
      <c r="C194" s="22">
        <v>6.0180723255629448E-3</v>
      </c>
      <c r="D194" s="45">
        <v>-2.7226812700214039E-2</v>
      </c>
    </row>
    <row r="195" spans="1:4" x14ac:dyDescent="0.25">
      <c r="A195" s="67">
        <v>43269</v>
      </c>
      <c r="B195" s="22">
        <v>2.3928086559248857E-2</v>
      </c>
      <c r="C195" s="22">
        <v>-2.3851215822179909E-2</v>
      </c>
      <c r="D195" s="45">
        <v>-2.4585475472614454E-2</v>
      </c>
    </row>
    <row r="196" spans="1:4" x14ac:dyDescent="0.25">
      <c r="A196" s="67">
        <v>43381</v>
      </c>
      <c r="B196" s="22">
        <v>2.4536252649469736E-2</v>
      </c>
      <c r="C196" s="22">
        <v>-3.0459207484708459E-2</v>
      </c>
      <c r="D196" s="45">
        <v>-2.1506205220963619E-2</v>
      </c>
    </row>
    <row r="197" spans="1:4" x14ac:dyDescent="0.25">
      <c r="A197" s="67">
        <v>42716</v>
      </c>
      <c r="B197" s="22">
        <v>2.4683986980648696E-2</v>
      </c>
      <c r="C197" s="22">
        <v>1.980262729617973E-2</v>
      </c>
      <c r="D197" s="45">
        <v>9.079209982953583E-2</v>
      </c>
    </row>
    <row r="198" spans="1:4" x14ac:dyDescent="0.25">
      <c r="A198" s="67">
        <v>43360</v>
      </c>
      <c r="B198" s="22">
        <v>2.4755941725478171E-2</v>
      </c>
      <c r="C198" s="22">
        <v>0.14310084364067324</v>
      </c>
      <c r="D198" s="45">
        <v>2.8818463748889502E-3</v>
      </c>
    </row>
    <row r="199" spans="1:4" x14ac:dyDescent="0.25">
      <c r="A199" s="67">
        <v>43465</v>
      </c>
      <c r="B199" s="22">
        <v>2.4862793047520322E-2</v>
      </c>
      <c r="C199" s="22">
        <v>2.6668247082161273E-2</v>
      </c>
      <c r="D199" s="45">
        <v>3.7807228399059311E-3</v>
      </c>
    </row>
    <row r="200" spans="1:4" x14ac:dyDescent="0.25">
      <c r="A200" s="67">
        <v>43003</v>
      </c>
      <c r="B200" s="22">
        <v>2.5167170139379347E-2</v>
      </c>
      <c r="C200" s="22">
        <v>3.6878630385365992E-2</v>
      </c>
      <c r="D200" s="45">
        <v>-7.9051795071132611E-3</v>
      </c>
    </row>
    <row r="201" spans="1:4" x14ac:dyDescent="0.25">
      <c r="A201" s="67">
        <v>43080</v>
      </c>
      <c r="B201" s="22">
        <v>2.5212546434708723E-2</v>
      </c>
      <c r="C201" s="22">
        <v>3.7248253880618781E-2</v>
      </c>
      <c r="D201" s="45">
        <v>3.8466280827796143E-2</v>
      </c>
    </row>
    <row r="202" spans="1:4" x14ac:dyDescent="0.25">
      <c r="A202" s="67">
        <v>42359</v>
      </c>
      <c r="B202" s="22">
        <v>2.5282385840892256E-2</v>
      </c>
      <c r="C202" s="22">
        <v>8.7336799687546315E-3</v>
      </c>
      <c r="D202" s="45">
        <v>-3.9920212695374498E-3</v>
      </c>
    </row>
    <row r="203" spans="1:4" x14ac:dyDescent="0.25">
      <c r="A203" s="67">
        <v>43808</v>
      </c>
      <c r="B203" s="22">
        <v>2.5486841923837055E-2</v>
      </c>
      <c r="C203" s="22">
        <v>-2.3167059281534303E-2</v>
      </c>
      <c r="D203" s="45">
        <v>3.932834226347167E-2</v>
      </c>
    </row>
    <row r="204" spans="1:4" x14ac:dyDescent="0.25">
      <c r="A204" s="67">
        <v>42429</v>
      </c>
      <c r="B204" s="22">
        <v>2.5555449173096548E-2</v>
      </c>
      <c r="C204" s="22">
        <v>3.188367840522198E-2</v>
      </c>
      <c r="D204" s="45">
        <v>1.2804272245987749E-2</v>
      </c>
    </row>
    <row r="205" spans="1:4" x14ac:dyDescent="0.25">
      <c r="A205" s="67">
        <v>42947</v>
      </c>
      <c r="B205" s="22">
        <v>2.5842156583848929E-2</v>
      </c>
      <c r="C205" s="22">
        <v>4.4026248756490458E-2</v>
      </c>
      <c r="D205" s="45">
        <v>-1.5125361070756104E-2</v>
      </c>
    </row>
    <row r="206" spans="1:4" x14ac:dyDescent="0.25">
      <c r="A206" s="67">
        <v>42212</v>
      </c>
      <c r="B206" s="22">
        <v>2.5920890820029612E-2</v>
      </c>
      <c r="C206" s="22">
        <v>3.6920588614048074E-2</v>
      </c>
      <c r="D206" s="45">
        <v>-1.8462062839735331E-2</v>
      </c>
    </row>
    <row r="207" spans="1:4" x14ac:dyDescent="0.25">
      <c r="A207" s="67">
        <v>42219</v>
      </c>
      <c r="B207" s="22">
        <v>2.5940021008615886E-2</v>
      </c>
      <c r="C207" s="22">
        <v>-2.1552558385734191E-2</v>
      </c>
      <c r="D207" s="45">
        <v>3.6589447432291963E-2</v>
      </c>
    </row>
    <row r="208" spans="1:4" x14ac:dyDescent="0.25">
      <c r="A208" s="67">
        <v>42163</v>
      </c>
      <c r="B208" s="22">
        <v>2.7104201801941275E-2</v>
      </c>
      <c r="C208" s="22">
        <v>4.4150182091166933E-3</v>
      </c>
      <c r="D208" s="45">
        <v>1.7291497110061043E-2</v>
      </c>
    </row>
    <row r="209" spans="1:4" x14ac:dyDescent="0.25">
      <c r="A209" s="67">
        <v>42562</v>
      </c>
      <c r="B209" s="22">
        <v>2.7228042438734713E-2</v>
      </c>
      <c r="C209" s="22">
        <v>-4.2181614036294675E-2</v>
      </c>
      <c r="D209" s="45">
        <v>1.357486909106885E-2</v>
      </c>
    </row>
    <row r="210" spans="1:4" x14ac:dyDescent="0.25">
      <c r="A210" s="67">
        <v>42443</v>
      </c>
      <c r="B210" s="22">
        <v>2.833357449201902E-2</v>
      </c>
      <c r="C210" s="22">
        <v>0</v>
      </c>
      <c r="D210" s="45">
        <v>7.38010729762246E-3</v>
      </c>
    </row>
    <row r="211" spans="1:4" x14ac:dyDescent="0.25">
      <c r="A211" s="67">
        <v>43822</v>
      </c>
      <c r="B211" s="22">
        <v>2.9593318428746945E-2</v>
      </c>
      <c r="C211" s="22">
        <v>0.10561364817404942</v>
      </c>
      <c r="D211" s="45">
        <v>3.3627606300006469E-3</v>
      </c>
    </row>
    <row r="212" spans="1:4" x14ac:dyDescent="0.25">
      <c r="A212" s="67">
        <v>43472</v>
      </c>
      <c r="B212" s="22">
        <v>2.9966913963089838E-2</v>
      </c>
      <c r="C212" s="22">
        <v>-6.6006840313520242E-3</v>
      </c>
      <c r="D212" s="45">
        <v>2.3126730080018375E-2</v>
      </c>
    </row>
    <row r="213" spans="1:4" x14ac:dyDescent="0.25">
      <c r="A213" s="67">
        <v>42632</v>
      </c>
      <c r="B213" s="22">
        <v>3.0153038170687457E-2</v>
      </c>
      <c r="C213" s="22">
        <v>-2.0811662038246232E-3</v>
      </c>
      <c r="D213" s="45">
        <v>-6.5185979884695613E-2</v>
      </c>
    </row>
    <row r="214" spans="1:4" x14ac:dyDescent="0.25">
      <c r="A214" s="67">
        <v>43227</v>
      </c>
      <c r="B214" s="22">
        <v>3.088965519195918E-2</v>
      </c>
      <c r="C214" s="22">
        <v>0</v>
      </c>
      <c r="D214" s="45">
        <v>2.6845653706689828E-3</v>
      </c>
    </row>
    <row r="215" spans="1:4" x14ac:dyDescent="0.25">
      <c r="A215" s="67">
        <v>42289</v>
      </c>
      <c r="B215" s="22">
        <v>3.1559220180518877E-2</v>
      </c>
      <c r="C215" s="22">
        <v>3.3522692038643644E-2</v>
      </c>
      <c r="D215" s="45">
        <v>0</v>
      </c>
    </row>
    <row r="216" spans="1:4" x14ac:dyDescent="0.25">
      <c r="A216" s="67">
        <v>42618</v>
      </c>
      <c r="B216" s="22">
        <v>3.1629546336090913E-2</v>
      </c>
      <c r="C216" s="22">
        <v>3.6367644170874791E-2</v>
      </c>
      <c r="D216" s="45">
        <v>2.8528083614538031E-2</v>
      </c>
    </row>
    <row r="217" spans="1:4" x14ac:dyDescent="0.25">
      <c r="A217" s="67">
        <v>43549</v>
      </c>
      <c r="B217" s="22">
        <v>3.1841977546027009E-2</v>
      </c>
      <c r="C217" s="22">
        <v>-3.47826437632492E-3</v>
      </c>
      <c r="D217" s="45">
        <v>0</v>
      </c>
    </row>
    <row r="218" spans="1:4" x14ac:dyDescent="0.25">
      <c r="A218" s="67">
        <v>43605</v>
      </c>
      <c r="B218" s="22">
        <v>3.2556680172751887E-2</v>
      </c>
      <c r="C218" s="22">
        <v>3.5650661644961446E-3</v>
      </c>
      <c r="D218" s="45">
        <v>2.8169032711133734E-3</v>
      </c>
    </row>
    <row r="219" spans="1:4" x14ac:dyDescent="0.25">
      <c r="A219" s="67">
        <v>43745</v>
      </c>
      <c r="B219" s="22">
        <v>3.3331268786449007E-2</v>
      </c>
      <c r="C219" s="22">
        <v>4.0546094394350009E-2</v>
      </c>
      <c r="D219" s="45">
        <v>2.0402922844313599E-2</v>
      </c>
    </row>
    <row r="220" spans="1:4" x14ac:dyDescent="0.25">
      <c r="A220" s="67">
        <v>42849</v>
      </c>
      <c r="B220" s="22">
        <v>3.4548834675782604E-2</v>
      </c>
      <c r="C220" s="22">
        <v>-1.914766941413408E-2</v>
      </c>
      <c r="D220" s="45">
        <v>5.6338501641746599E-2</v>
      </c>
    </row>
    <row r="221" spans="1:4" x14ac:dyDescent="0.25">
      <c r="A221" s="67">
        <v>43052</v>
      </c>
      <c r="B221" s="22">
        <v>3.5867158032508471E-2</v>
      </c>
      <c r="C221" s="22">
        <v>-7.2662600375913836E-2</v>
      </c>
      <c r="D221" s="45">
        <v>-3.5608346230090694E-3</v>
      </c>
    </row>
    <row r="222" spans="1:4" x14ac:dyDescent="0.25">
      <c r="A222" s="67">
        <v>42541</v>
      </c>
      <c r="B222" s="22">
        <v>3.5868018879442493E-2</v>
      </c>
      <c r="C222" s="22">
        <v>-1.571300566455611E-2</v>
      </c>
      <c r="D222" s="45">
        <v>-0.15160209609671169</v>
      </c>
    </row>
    <row r="223" spans="1:4" x14ac:dyDescent="0.25">
      <c r="A223" s="67">
        <v>42422</v>
      </c>
      <c r="B223" s="22">
        <v>3.6911634141398281E-2</v>
      </c>
      <c r="C223" s="22">
        <v>-8.602203582663415E-3</v>
      </c>
      <c r="D223" s="45">
        <v>2.0834086902842053E-2</v>
      </c>
    </row>
    <row r="224" spans="1:4" x14ac:dyDescent="0.25">
      <c r="A224" s="67">
        <v>42310</v>
      </c>
      <c r="B224" s="22">
        <v>3.8570483531325341E-2</v>
      </c>
      <c r="C224" s="22">
        <v>3.2505570404931308E-2</v>
      </c>
      <c r="D224" s="45">
        <v>0</v>
      </c>
    </row>
    <row r="225" spans="1:4" x14ac:dyDescent="0.25">
      <c r="A225" s="67">
        <v>43150</v>
      </c>
      <c r="B225" s="22">
        <v>3.8573691985798665E-2</v>
      </c>
      <c r="C225" s="22">
        <v>2.6340416614408564E-2</v>
      </c>
      <c r="D225" s="45">
        <v>-2.4721891453890368E-3</v>
      </c>
    </row>
    <row r="226" spans="1:4" x14ac:dyDescent="0.25">
      <c r="A226" s="67">
        <v>42023</v>
      </c>
      <c r="B226" s="22">
        <v>3.8916647671368348E-2</v>
      </c>
      <c r="C226" s="22">
        <v>6.7189502487447882E-3</v>
      </c>
      <c r="D226" s="45">
        <v>-1.3544225107757149E-2</v>
      </c>
    </row>
    <row r="227" spans="1:4" x14ac:dyDescent="0.25">
      <c r="A227" s="67">
        <v>43283</v>
      </c>
      <c r="B227" s="22">
        <v>3.9176604911649274E-2</v>
      </c>
      <c r="C227" s="22">
        <v>-8.8889474172460393E-3</v>
      </c>
      <c r="D227" s="45">
        <v>2.8860048891348514E-3</v>
      </c>
    </row>
    <row r="228" spans="1:4" x14ac:dyDescent="0.25">
      <c r="A228" s="67">
        <v>42464</v>
      </c>
      <c r="B228" s="22">
        <v>3.9745115594557651E-2</v>
      </c>
      <c r="C228" s="22">
        <v>1.2345835822299362E-2</v>
      </c>
      <c r="D228" s="45">
        <v>4.9497127790251873E-2</v>
      </c>
    </row>
    <row r="229" spans="1:4" x14ac:dyDescent="0.25">
      <c r="A229" s="67">
        <v>43129</v>
      </c>
      <c r="B229" s="22">
        <v>4.0932109914822455E-2</v>
      </c>
      <c r="C229" s="22">
        <v>-5.1293294387550578E-2</v>
      </c>
      <c r="D229" s="45">
        <v>-2.1202207650603051E-2</v>
      </c>
    </row>
    <row r="230" spans="1:4" x14ac:dyDescent="0.25">
      <c r="A230" s="67">
        <v>43584</v>
      </c>
      <c r="B230" s="22">
        <v>4.0997622075594681E-2</v>
      </c>
      <c r="C230" s="22">
        <v>-7.168489478612516E-3</v>
      </c>
      <c r="D230" s="45">
        <v>1.6505577440230998E-2</v>
      </c>
    </row>
    <row r="231" spans="1:4" x14ac:dyDescent="0.25">
      <c r="A231" s="67">
        <v>43213</v>
      </c>
      <c r="B231" s="22">
        <v>4.2900071563173089E-2</v>
      </c>
      <c r="C231" s="22">
        <v>6.8728792877620504E-3</v>
      </c>
      <c r="D231" s="45">
        <v>2.4794658613216274E-2</v>
      </c>
    </row>
    <row r="232" spans="1:4" x14ac:dyDescent="0.25">
      <c r="A232" s="67">
        <v>42114</v>
      </c>
      <c r="B232" s="22">
        <v>4.385188252884941E-2</v>
      </c>
      <c r="C232" s="22">
        <v>5.3488684950986222E-2</v>
      </c>
      <c r="D232" s="45">
        <v>-3.077165866675366E-2</v>
      </c>
    </row>
    <row r="233" spans="1:4" x14ac:dyDescent="0.25">
      <c r="A233" s="67">
        <v>42919</v>
      </c>
      <c r="B233" s="22">
        <v>4.4138146711845593E-2</v>
      </c>
      <c r="C233" s="22">
        <v>3.9891329027302025E-2</v>
      </c>
      <c r="D233" s="45">
        <v>3.4786116085415389E-2</v>
      </c>
    </row>
    <row r="234" spans="1:4" x14ac:dyDescent="0.25">
      <c r="A234" s="67">
        <v>42037</v>
      </c>
      <c r="B234" s="22">
        <v>4.4677965334299567E-2</v>
      </c>
      <c r="C234" s="22">
        <v>-6.2047768868828696E-3</v>
      </c>
      <c r="D234" s="45">
        <v>-2.3420274208098613E-2</v>
      </c>
    </row>
    <row r="235" spans="1:4" x14ac:dyDescent="0.25">
      <c r="A235" s="67">
        <v>42387</v>
      </c>
      <c r="B235" s="22">
        <v>4.7332211106255691E-2</v>
      </c>
      <c r="C235" s="22">
        <v>-3.2647077836666143E-2</v>
      </c>
      <c r="D235" s="45">
        <v>2.8437935320533625E-2</v>
      </c>
    </row>
    <row r="236" spans="1:4" x14ac:dyDescent="0.25">
      <c r="A236" s="67">
        <v>43367</v>
      </c>
      <c r="B236" s="22">
        <v>4.9813705712219172E-2</v>
      </c>
      <c r="C236" s="22">
        <v>-3.0459207484708459E-2</v>
      </c>
      <c r="D236" s="45">
        <v>8.5960414697980377E-3</v>
      </c>
    </row>
    <row r="237" spans="1:4" x14ac:dyDescent="0.25">
      <c r="A237" s="67">
        <v>43206</v>
      </c>
      <c r="B237" s="22">
        <v>5.0765553789119282E-2</v>
      </c>
      <c r="C237" s="22">
        <v>8.6580627431145311E-3</v>
      </c>
      <c r="D237" s="45">
        <v>6.9979291876446368E-3</v>
      </c>
    </row>
    <row r="238" spans="1:4" x14ac:dyDescent="0.25">
      <c r="A238" s="67">
        <v>43563</v>
      </c>
      <c r="B238" s="22">
        <v>5.1403178459964852E-2</v>
      </c>
      <c r="C238" s="22">
        <v>-1.7452449951226166E-2</v>
      </c>
      <c r="D238" s="45">
        <v>7.9108647008787995E-3</v>
      </c>
    </row>
    <row r="239" spans="1:4" x14ac:dyDescent="0.25">
      <c r="A239" s="67">
        <v>42394</v>
      </c>
      <c r="B239" s="22">
        <v>5.3204036063464667E-2</v>
      </c>
      <c r="C239" s="22">
        <v>2.8355225755125005E-2</v>
      </c>
      <c r="D239" s="45">
        <v>3.9973404326203938E-3</v>
      </c>
    </row>
    <row r="240" spans="1:4" x14ac:dyDescent="0.25">
      <c r="A240" s="67">
        <v>42471</v>
      </c>
      <c r="B240" s="22">
        <v>5.4961725718581711E-2</v>
      </c>
      <c r="C240" s="22">
        <v>-2.2751756983416069E-2</v>
      </c>
      <c r="D240" s="45">
        <v>-3.5398267051240623E-3</v>
      </c>
    </row>
    <row r="241" spans="1:4" x14ac:dyDescent="0.25">
      <c r="A241" s="67">
        <v>42051</v>
      </c>
      <c r="B241" s="22">
        <v>5.7119067771599426E-2</v>
      </c>
      <c r="C241" s="22">
        <v>1.6194685919980606E-2</v>
      </c>
      <c r="D241" s="45">
        <v>-7.0826052568612283E-2</v>
      </c>
    </row>
    <row r="242" spans="1:4" x14ac:dyDescent="0.25">
      <c r="A242" s="67">
        <v>43479</v>
      </c>
      <c r="B242" s="22">
        <v>5.746324542286077E-2</v>
      </c>
      <c r="C242" s="22">
        <v>-7.5637414205619952E-2</v>
      </c>
      <c r="D242" s="45">
        <v>4.0467949552846424E-2</v>
      </c>
    </row>
    <row r="243" spans="1:4" x14ac:dyDescent="0.25">
      <c r="A243" s="67">
        <v>43101</v>
      </c>
      <c r="B243" s="22">
        <v>5.7799613398280346E-2</v>
      </c>
      <c r="C243" s="22">
        <v>-1.8331810816609605E-3</v>
      </c>
      <c r="D243" s="45">
        <v>-3.3426214966898373E-3</v>
      </c>
    </row>
    <row r="244" spans="1:4" x14ac:dyDescent="0.25">
      <c r="A244" s="67">
        <v>42926</v>
      </c>
      <c r="B244" s="22">
        <v>5.8953157038768307E-2</v>
      </c>
      <c r="C244" s="22">
        <v>-3.9891329027301969E-2</v>
      </c>
      <c r="D244" s="45">
        <v>3.125254350410453E-2</v>
      </c>
    </row>
    <row r="245" spans="1:4" x14ac:dyDescent="0.25">
      <c r="A245" s="67">
        <v>43556</v>
      </c>
      <c r="B245" s="22">
        <v>5.9213529962911494E-2</v>
      </c>
      <c r="C245" s="22">
        <v>6.944472352810995E-3</v>
      </c>
      <c r="D245" s="45">
        <v>1.3081581897489385E-2</v>
      </c>
    </row>
    <row r="246" spans="1:4" x14ac:dyDescent="0.25">
      <c r="A246" s="67">
        <v>42681</v>
      </c>
      <c r="B246" s="22">
        <v>5.9556780835624393E-2</v>
      </c>
      <c r="C246" s="22">
        <v>-1.8570107472127711E-3</v>
      </c>
      <c r="D246" s="45">
        <v>1.5642777070453542E-2</v>
      </c>
    </row>
    <row r="247" spans="1:4" x14ac:dyDescent="0.25">
      <c r="A247" s="67">
        <v>42198</v>
      </c>
      <c r="B247" s="22">
        <v>6.0872931244364104E-2</v>
      </c>
      <c r="C247" s="22">
        <v>5.0727523509658222E-2</v>
      </c>
      <c r="D247" s="45">
        <v>0</v>
      </c>
    </row>
    <row r="248" spans="1:4" x14ac:dyDescent="0.25">
      <c r="A248" s="67">
        <v>43402</v>
      </c>
      <c r="B248" s="22">
        <v>6.2118468098199445E-2</v>
      </c>
      <c r="C248" s="22">
        <v>3.2414939241710229E-3</v>
      </c>
      <c r="D248" s="45">
        <v>2.2440319126226484E-2</v>
      </c>
    </row>
    <row r="249" spans="1:4" x14ac:dyDescent="0.25">
      <c r="A249" s="67">
        <v>42709</v>
      </c>
      <c r="B249" s="22">
        <v>6.2379668023473979E-2</v>
      </c>
      <c r="C249" s="22">
        <v>-1.816530926397894E-3</v>
      </c>
      <c r="D249" s="45">
        <v>8.4010624550391405E-2</v>
      </c>
    </row>
    <row r="250" spans="1:4" x14ac:dyDescent="0.25">
      <c r="A250" s="67">
        <v>43619</v>
      </c>
      <c r="B250" s="22">
        <v>6.2489175191496771E-2</v>
      </c>
      <c r="C250" s="22">
        <v>2.4692612590371414E-2</v>
      </c>
      <c r="D250" s="45">
        <v>-1.3717423275807702E-3</v>
      </c>
    </row>
    <row r="251" spans="1:4" x14ac:dyDescent="0.25">
      <c r="A251" s="67">
        <v>42968</v>
      </c>
      <c r="B251" s="22">
        <v>6.293325107986511E-2</v>
      </c>
      <c r="C251" s="22">
        <v>-7.3840913799884722E-2</v>
      </c>
      <c r="D251" s="45">
        <v>5.5262678675049519E-2</v>
      </c>
    </row>
    <row r="252" spans="1:4" x14ac:dyDescent="0.25">
      <c r="A252" s="67">
        <v>43143</v>
      </c>
      <c r="B252" s="22">
        <v>6.5310383424709101E-2</v>
      </c>
      <c r="C252" s="22">
        <v>-7.0922283094917984E-3</v>
      </c>
      <c r="D252" s="45">
        <v>-9.8280889362624274E-3</v>
      </c>
    </row>
    <row r="253" spans="1:4" x14ac:dyDescent="0.25">
      <c r="A253" s="67">
        <v>42758</v>
      </c>
      <c r="B253" s="22">
        <v>6.6015130574268388E-2</v>
      </c>
      <c r="C253" s="22">
        <v>1.1851990587014548E-2</v>
      </c>
      <c r="D253" s="45">
        <v>6.5063593347061868E-2</v>
      </c>
    </row>
    <row r="254" spans="1:4" x14ac:dyDescent="0.25">
      <c r="A254" s="67">
        <v>42695</v>
      </c>
      <c r="B254" s="22">
        <v>6.6452715887930142E-2</v>
      </c>
      <c r="C254" s="22">
        <v>-8.795131452827289E-3</v>
      </c>
      <c r="D254" s="45">
        <v>-5.7175684632034081E-3</v>
      </c>
    </row>
    <row r="255" spans="1:4" x14ac:dyDescent="0.25">
      <c r="A255" s="67">
        <v>42842</v>
      </c>
      <c r="B255" s="22">
        <v>6.7052278058137904E-2</v>
      </c>
      <c r="C255" s="22">
        <v>-4.8790164169431945E-2</v>
      </c>
      <c r="D255" s="45">
        <v>1.0542963549059923E-3</v>
      </c>
    </row>
    <row r="256" spans="1:4" x14ac:dyDescent="0.25">
      <c r="A256" s="67">
        <v>42604</v>
      </c>
      <c r="B256" s="22">
        <v>6.7273180607424835E-2</v>
      </c>
      <c r="C256" s="22">
        <v>-4.2735107773819378E-3</v>
      </c>
      <c r="D256" s="45">
        <v>2.9569208122948661E-2</v>
      </c>
    </row>
    <row r="257" spans="1:4" x14ac:dyDescent="0.25">
      <c r="A257" s="67">
        <v>42240</v>
      </c>
      <c r="B257" s="22">
        <v>6.8591989541314E-2</v>
      </c>
      <c r="C257" s="22">
        <v>-4.3859719432543286E-3</v>
      </c>
      <c r="D257" s="45">
        <v>7.5398017484211849E-2</v>
      </c>
    </row>
    <row r="258" spans="1:4" x14ac:dyDescent="0.25">
      <c r="A258" s="67">
        <v>42093</v>
      </c>
      <c r="B258" s="22">
        <v>7.1176278467894954E-2</v>
      </c>
      <c r="C258" s="22">
        <v>-6.0913893934018172E-3</v>
      </c>
      <c r="D258" s="45">
        <v>-1.9802627296179754E-2</v>
      </c>
    </row>
    <row r="259" spans="1:4" x14ac:dyDescent="0.25">
      <c r="A259" s="67">
        <v>43353</v>
      </c>
      <c r="B259" s="22">
        <v>7.5997063116447952E-2</v>
      </c>
      <c r="C259" s="22">
        <v>-3.4029748586311373E-2</v>
      </c>
      <c r="D259" s="45">
        <v>7.2411612565594736E-3</v>
      </c>
    </row>
    <row r="260" spans="1:4" x14ac:dyDescent="0.25">
      <c r="A260" s="67">
        <v>42415</v>
      </c>
      <c r="B260" s="22">
        <v>7.6492355205702245E-2</v>
      </c>
      <c r="C260" s="22">
        <v>2.1436235432513691E-3</v>
      </c>
      <c r="D260" s="45">
        <v>5.2770571008438193E-3</v>
      </c>
    </row>
    <row r="261" spans="1:4" x14ac:dyDescent="0.25">
      <c r="A261" s="67">
        <v>42100</v>
      </c>
      <c r="B261" s="22">
        <v>8.7647307058755675E-2</v>
      </c>
      <c r="C261" s="22">
        <v>-3.3129323759879446E-2</v>
      </c>
      <c r="D261" s="45">
        <v>-5.0125418235442863E-3</v>
      </c>
    </row>
    <row r="262" spans="1:4" x14ac:dyDescent="0.25">
      <c r="A262" s="67">
        <v>42513</v>
      </c>
      <c r="B262" s="22">
        <v>8.8650721619062844E-2</v>
      </c>
      <c r="C262" s="22">
        <v>1.0604553248797067E-2</v>
      </c>
      <c r="D262" s="45">
        <v>-1.9512201312618048E-3</v>
      </c>
    </row>
    <row r="263" spans="1:4" x14ac:dyDescent="0.25">
      <c r="A263" s="67">
        <v>42044</v>
      </c>
      <c r="B263" s="22">
        <v>9.3315004352424458E-2</v>
      </c>
      <c r="C263" s="22">
        <v>1.6461277054071931E-2</v>
      </c>
      <c r="D263" s="45">
        <v>0.10346298188163484</v>
      </c>
    </row>
    <row r="264" spans="1:4" x14ac:dyDescent="0.25">
      <c r="A264" s="67">
        <v>43045</v>
      </c>
      <c r="B264" s="22">
        <v>0.11629126878383572</v>
      </c>
      <c r="C264" s="22">
        <v>5.1413995004186523E-3</v>
      </c>
      <c r="D264" s="45">
        <v>9.523881511255541E-3</v>
      </c>
    </row>
    <row r="265" spans="1:4" x14ac:dyDescent="0.25">
      <c r="A265" s="67">
        <v>42324</v>
      </c>
      <c r="B265" s="22">
        <v>0.13873730440185567</v>
      </c>
      <c r="C265" s="22">
        <v>-3.9712637406867771E-2</v>
      </c>
      <c r="D265" s="45">
        <v>2.7570668641088425E-2</v>
      </c>
    </row>
    <row r="266" spans="1:4" ht="15.75" thickBot="1" x14ac:dyDescent="0.3">
      <c r="A266" s="68">
        <v>42282</v>
      </c>
      <c r="B266" s="51">
        <v>0.15031056339590324</v>
      </c>
      <c r="C266" s="51">
        <v>-1.5783867701262E-2</v>
      </c>
      <c r="D266" s="47">
        <v>-1.2345835822299266E-2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9093-952C-4101-A81A-B9951DA5AB2C}">
  <dimension ref="A1:M224"/>
  <sheetViews>
    <sheetView zoomScaleNormal="100" workbookViewId="0">
      <selection activeCell="N17" sqref="N17"/>
    </sheetView>
  </sheetViews>
  <sheetFormatPr defaultRowHeight="15" x14ac:dyDescent="0.25"/>
  <cols>
    <col min="1" max="1" width="11" style="34" bestFit="1" customWidth="1"/>
    <col min="2" max="2" width="13.140625" style="23" bestFit="1" customWidth="1"/>
    <col min="3" max="3" width="14.28515625" style="23" bestFit="1" customWidth="1"/>
    <col min="4" max="4" width="12.7109375" style="23" bestFit="1" customWidth="1"/>
    <col min="5" max="5" width="9.140625" style="23"/>
    <col min="6" max="6" width="27.28515625" style="23" bestFit="1" customWidth="1"/>
    <col min="7" max="7" width="14" style="23" bestFit="1" customWidth="1"/>
    <col min="8" max="8" width="27.28515625" style="23" bestFit="1" customWidth="1"/>
    <col min="9" max="9" width="14" style="23" bestFit="1" customWidth="1"/>
    <col min="10" max="10" width="27.28515625" style="23" bestFit="1" customWidth="1"/>
    <col min="11" max="11" width="12.7109375" style="23" bestFit="1" customWidth="1"/>
    <col min="12" max="16384" width="9.140625" style="23"/>
  </cols>
  <sheetData>
    <row r="1" spans="1:11" ht="15.75" thickBot="1" x14ac:dyDescent="0.3">
      <c r="A1" s="71" t="s">
        <v>10</v>
      </c>
      <c r="B1" s="37" t="s">
        <v>23</v>
      </c>
      <c r="C1" s="37" t="s">
        <v>24</v>
      </c>
      <c r="D1" s="38" t="s">
        <v>25</v>
      </c>
      <c r="F1" s="24"/>
      <c r="G1" s="36" t="s">
        <v>6</v>
      </c>
      <c r="H1" s="37" t="s">
        <v>8</v>
      </c>
      <c r="I1" s="38" t="s">
        <v>9</v>
      </c>
    </row>
    <row r="2" spans="1:11" x14ac:dyDescent="0.25">
      <c r="A2" s="66">
        <v>43773</v>
      </c>
      <c r="B2" s="50">
        <v>1.5821720393728457E-2</v>
      </c>
      <c r="C2" s="50">
        <v>2.0202707317519469E-2</v>
      </c>
      <c r="D2" s="43">
        <v>6.6181906881301183E-2</v>
      </c>
      <c r="F2" s="72" t="s">
        <v>52</v>
      </c>
      <c r="G2" s="40">
        <v>-1.5351178655761022E-2</v>
      </c>
      <c r="H2" s="35">
        <v>-1.7452449951226166E-2</v>
      </c>
      <c r="I2" s="70">
        <v>-1.7116941940697752E-2</v>
      </c>
    </row>
    <row r="3" spans="1:11" ht="15.75" thickBot="1" x14ac:dyDescent="0.3">
      <c r="A3" s="67">
        <v>42758</v>
      </c>
      <c r="B3" s="22">
        <v>6.6015130574268388E-2</v>
      </c>
      <c r="C3" s="22">
        <v>1.1851990587014548E-2</v>
      </c>
      <c r="D3" s="45">
        <v>6.5063593347061868E-2</v>
      </c>
      <c r="F3" s="73" t="s">
        <v>53</v>
      </c>
      <c r="G3" s="53">
        <v>2.5167170139379347E-2</v>
      </c>
      <c r="H3" s="51">
        <v>1.7699577099400857E-2</v>
      </c>
      <c r="I3" s="47">
        <v>1.6465263015515791E-2</v>
      </c>
    </row>
    <row r="4" spans="1:11" ht="15.75" thickBot="1" x14ac:dyDescent="0.3">
      <c r="A4" s="67">
        <v>43815</v>
      </c>
      <c r="B4" s="22">
        <v>1.440591261716662E-2</v>
      </c>
      <c r="C4" s="22">
        <v>2.8243212313395154E-2</v>
      </c>
      <c r="D4" s="45">
        <v>6.2995852014577219E-2</v>
      </c>
      <c r="F4" s="27"/>
      <c r="G4" s="28"/>
      <c r="H4" s="28"/>
      <c r="I4" s="29"/>
    </row>
    <row r="5" spans="1:11" x14ac:dyDescent="0.25">
      <c r="A5" s="67">
        <v>42849</v>
      </c>
      <c r="B5" s="22">
        <v>3.4548834675782604E-2</v>
      </c>
      <c r="C5" s="22">
        <v>-1.914766941413408E-2</v>
      </c>
      <c r="D5" s="45">
        <v>5.6338501641746599E-2</v>
      </c>
      <c r="F5" s="42" t="s">
        <v>54</v>
      </c>
      <c r="G5" s="50">
        <v>-7.6128701848471564E-2</v>
      </c>
      <c r="H5" s="50">
        <v>-7.0180490527166697E-2</v>
      </c>
      <c r="I5" s="43">
        <v>-6.7490249375018074E-2</v>
      </c>
    </row>
    <row r="6" spans="1:11" ht="15.75" thickBot="1" x14ac:dyDescent="0.3">
      <c r="A6" s="67">
        <v>43759</v>
      </c>
      <c r="B6" s="22">
        <v>1.871571819594112E-2</v>
      </c>
      <c r="C6" s="22">
        <v>-1.6920877488337177E-2</v>
      </c>
      <c r="D6" s="45">
        <v>5.3711539246252271E-2</v>
      </c>
      <c r="F6" s="46" t="s">
        <v>55</v>
      </c>
      <c r="G6" s="51">
        <v>8.59446933320899E-2</v>
      </c>
      <c r="H6" s="51">
        <v>7.0427617675341392E-2</v>
      </c>
      <c r="I6" s="47">
        <v>6.6838570449836099E-2</v>
      </c>
    </row>
    <row r="7" spans="1:11" ht="15.75" thickBot="1" x14ac:dyDescent="0.3">
      <c r="A7" s="67">
        <v>42464</v>
      </c>
      <c r="B7" s="22">
        <v>3.9745115594557651E-2</v>
      </c>
      <c r="C7" s="22">
        <v>1.2345835822299362E-2</v>
      </c>
      <c r="D7" s="45">
        <v>4.9497127790251873E-2</v>
      </c>
    </row>
    <row r="8" spans="1:11" x14ac:dyDescent="0.25">
      <c r="A8" s="67">
        <v>42765</v>
      </c>
      <c r="B8" s="22">
        <v>-2.9033565733355533E-2</v>
      </c>
      <c r="C8" s="22">
        <v>2.1850832948108297E-2</v>
      </c>
      <c r="D8" s="45">
        <v>4.2395558967685765E-2</v>
      </c>
      <c r="F8" s="64" t="s">
        <v>23</v>
      </c>
      <c r="G8" s="33"/>
      <c r="H8" s="33" t="s">
        <v>24</v>
      </c>
      <c r="I8" s="33"/>
      <c r="J8" s="33" t="s">
        <v>25</v>
      </c>
      <c r="K8" s="65"/>
    </row>
    <row r="9" spans="1:11" x14ac:dyDescent="0.25">
      <c r="A9" s="67">
        <v>43808</v>
      </c>
      <c r="B9" s="22">
        <v>2.5486841923837055E-2</v>
      </c>
      <c r="C9" s="22">
        <v>-2.3167059281534303E-2</v>
      </c>
      <c r="D9" s="45">
        <v>3.932834226347167E-2</v>
      </c>
      <c r="F9" s="27"/>
      <c r="G9" s="28"/>
      <c r="H9" s="28"/>
      <c r="I9" s="28"/>
      <c r="J9" s="28"/>
      <c r="K9" s="29"/>
    </row>
    <row r="10" spans="1:11" x14ac:dyDescent="0.25">
      <c r="A10" s="67">
        <v>43080</v>
      </c>
      <c r="B10" s="22">
        <v>2.5212546434708723E-2</v>
      </c>
      <c r="C10" s="22">
        <v>3.7248253880618781E-2</v>
      </c>
      <c r="D10" s="45">
        <v>3.8466280827796143E-2</v>
      </c>
      <c r="F10" s="27" t="s">
        <v>51</v>
      </c>
      <c r="G10" s="28">
        <v>5.6082405807619156E-3</v>
      </c>
      <c r="H10" s="28" t="s">
        <v>51</v>
      </c>
      <c r="I10" s="28">
        <v>-7.7682817443630451E-4</v>
      </c>
      <c r="J10" s="28" t="s">
        <v>51</v>
      </c>
      <c r="K10" s="29">
        <v>-1.781006535064256E-3</v>
      </c>
    </row>
    <row r="11" spans="1:11" x14ac:dyDescent="0.25">
      <c r="A11" s="67">
        <v>42219</v>
      </c>
      <c r="B11" s="22">
        <v>2.5940021008615886E-2</v>
      </c>
      <c r="C11" s="22">
        <v>-2.1552558385734191E-2</v>
      </c>
      <c r="D11" s="45">
        <v>3.6589447432291963E-2</v>
      </c>
      <c r="F11" s="27" t="s">
        <v>37</v>
      </c>
      <c r="G11" s="28">
        <v>2.022123684175977E-3</v>
      </c>
      <c r="H11" s="28" t="s">
        <v>37</v>
      </c>
      <c r="I11" s="28">
        <v>1.7185033689423956E-3</v>
      </c>
      <c r="J11" s="28" t="s">
        <v>37</v>
      </c>
      <c r="K11" s="29">
        <v>1.5507248080686377E-3</v>
      </c>
    </row>
    <row r="12" spans="1:11" x14ac:dyDescent="0.25">
      <c r="A12" s="67">
        <v>42058</v>
      </c>
      <c r="B12" s="22">
        <v>1.5399215757880917E-2</v>
      </c>
      <c r="C12" s="22">
        <v>-1.8237587549780901E-2</v>
      </c>
      <c r="D12" s="45">
        <v>3.6039936483196658E-2</v>
      </c>
      <c r="F12" s="27" t="s">
        <v>39</v>
      </c>
      <c r="G12" s="28">
        <v>7.2277031214532635E-3</v>
      </c>
      <c r="H12" s="28" t="s">
        <v>39</v>
      </c>
      <c r="I12" s="28">
        <v>0</v>
      </c>
      <c r="J12" s="28" t="s">
        <v>39</v>
      </c>
      <c r="K12" s="29">
        <v>-3.3351893061383505E-3</v>
      </c>
    </row>
    <row r="13" spans="1:11" x14ac:dyDescent="0.25">
      <c r="A13" s="67">
        <v>43836</v>
      </c>
      <c r="B13" s="22">
        <v>1.2432202837178103E-2</v>
      </c>
      <c r="C13" s="22">
        <v>-1.7926216268151895E-2</v>
      </c>
      <c r="D13" s="45">
        <v>3.5941684101862131E-2</v>
      </c>
      <c r="F13" s="27" t="s">
        <v>41</v>
      </c>
      <c r="G13" s="28" t="e">
        <v>#N/A</v>
      </c>
      <c r="H13" s="28" t="s">
        <v>41</v>
      </c>
      <c r="I13" s="28">
        <v>0</v>
      </c>
      <c r="J13" s="28" t="s">
        <v>41</v>
      </c>
      <c r="K13" s="29">
        <v>0</v>
      </c>
    </row>
    <row r="14" spans="1:11" x14ac:dyDescent="0.25">
      <c r="A14" s="67">
        <v>42919</v>
      </c>
      <c r="B14" s="22">
        <v>4.4138146711845593E-2</v>
      </c>
      <c r="C14" s="22">
        <v>3.9891329027302025E-2</v>
      </c>
      <c r="D14" s="45">
        <v>3.4786116085415389E-2</v>
      </c>
      <c r="F14" s="27" t="s">
        <v>42</v>
      </c>
      <c r="G14" s="28">
        <v>3.0196746104266103E-2</v>
      </c>
      <c r="H14" s="28" t="s">
        <v>42</v>
      </c>
      <c r="I14" s="28">
        <v>2.5662727911930933E-2</v>
      </c>
      <c r="J14" s="28" t="s">
        <v>42</v>
      </c>
      <c r="K14" s="29">
        <v>2.3157259703388295E-2</v>
      </c>
    </row>
    <row r="15" spans="1:11" x14ac:dyDescent="0.25">
      <c r="A15" s="67">
        <v>43696</v>
      </c>
      <c r="B15" s="22">
        <v>2.0481673285480565E-2</v>
      </c>
      <c r="C15" s="22">
        <v>1.3559529785632294E-2</v>
      </c>
      <c r="D15" s="45">
        <v>3.456799621884174E-2</v>
      </c>
      <c r="F15" s="27" t="s">
        <v>43</v>
      </c>
      <c r="G15" s="28">
        <v>9.1184347528551002E-4</v>
      </c>
      <c r="H15" s="28" t="s">
        <v>43</v>
      </c>
      <c r="I15" s="28">
        <v>6.5857560388179895E-4</v>
      </c>
      <c r="J15" s="28" t="s">
        <v>43</v>
      </c>
      <c r="K15" s="29">
        <v>5.362586769701714E-4</v>
      </c>
    </row>
    <row r="16" spans="1:11" x14ac:dyDescent="0.25">
      <c r="A16" s="67">
        <v>42478</v>
      </c>
      <c r="B16" s="22">
        <v>1.6213200713722214E-2</v>
      </c>
      <c r="C16" s="22">
        <v>-2.5425098365810056E-2</v>
      </c>
      <c r="D16" s="45">
        <v>3.3704526751391253E-2</v>
      </c>
      <c r="F16" s="27" t="s">
        <v>44</v>
      </c>
      <c r="G16" s="28">
        <v>-0.1832084540354364</v>
      </c>
      <c r="H16" s="28" t="s">
        <v>44</v>
      </c>
      <c r="I16" s="28">
        <v>-0.16006327274549204</v>
      </c>
      <c r="J16" s="28" t="s">
        <v>44</v>
      </c>
      <c r="K16" s="29">
        <v>0.42023505968353358</v>
      </c>
    </row>
    <row r="17" spans="1:13" x14ac:dyDescent="0.25">
      <c r="A17" s="67">
        <v>42569</v>
      </c>
      <c r="B17" s="22">
        <v>-2.319513942233386E-3</v>
      </c>
      <c r="C17" s="22">
        <v>1.3513719166722855E-2</v>
      </c>
      <c r="D17" s="45">
        <v>3.315220731690055E-2</v>
      </c>
      <c r="F17" s="27" t="s">
        <v>45</v>
      </c>
      <c r="G17" s="28">
        <v>-2.6334885670193705E-2</v>
      </c>
      <c r="H17" s="28" t="s">
        <v>45</v>
      </c>
      <c r="I17" s="28">
        <v>2.4592022921084505E-3</v>
      </c>
      <c r="J17" s="28" t="s">
        <v>45</v>
      </c>
      <c r="K17" s="29">
        <v>0.20257812754291346</v>
      </c>
    </row>
    <row r="18" spans="1:13" x14ac:dyDescent="0.25">
      <c r="A18" s="67">
        <v>43304</v>
      </c>
      <c r="B18" s="22">
        <v>2.2070395399242521E-2</v>
      </c>
      <c r="C18" s="22">
        <v>1.7699577099400857E-2</v>
      </c>
      <c r="D18" s="45">
        <v>3.1880731851290346E-2</v>
      </c>
      <c r="F18" s="27" t="s">
        <v>46</v>
      </c>
      <c r="G18" s="28">
        <v>0.14604463815436181</v>
      </c>
      <c r="H18" s="28" t="s">
        <v>46</v>
      </c>
      <c r="I18" s="28">
        <v>0.13219027151854529</v>
      </c>
      <c r="J18" s="28" t="s">
        <v>46</v>
      </c>
      <c r="K18" s="29">
        <v>0.13136788676599681</v>
      </c>
    </row>
    <row r="19" spans="1:13" x14ac:dyDescent="0.25">
      <c r="A19" s="67">
        <v>43087</v>
      </c>
      <c r="B19" s="22">
        <v>-2.272571405413918E-2</v>
      </c>
      <c r="C19" s="22">
        <v>2.527210310071511E-2</v>
      </c>
      <c r="D19" s="45">
        <v>3.1343250565711335E-2</v>
      </c>
      <c r="F19" s="27" t="s">
        <v>47</v>
      </c>
      <c r="G19" s="28">
        <v>-6.9552282948659575E-2</v>
      </c>
      <c r="H19" s="28" t="s">
        <v>47</v>
      </c>
      <c r="I19" s="28">
        <v>-6.8676865796219372E-2</v>
      </c>
      <c r="J19" s="28" t="s">
        <v>47</v>
      </c>
      <c r="K19" s="29">
        <v>-6.5185979884695613E-2</v>
      </c>
    </row>
    <row r="20" spans="1:13" x14ac:dyDescent="0.25">
      <c r="A20" s="67">
        <v>42926</v>
      </c>
      <c r="B20" s="22">
        <v>5.8953157038768307E-2</v>
      </c>
      <c r="C20" s="22">
        <v>-3.9891329027301969E-2</v>
      </c>
      <c r="D20" s="45">
        <v>3.125254350410453E-2</v>
      </c>
      <c r="F20" s="27" t="s">
        <v>48</v>
      </c>
      <c r="G20" s="28">
        <v>7.6492355205702245E-2</v>
      </c>
      <c r="H20" s="28" t="s">
        <v>48</v>
      </c>
      <c r="I20" s="28">
        <v>6.351340572232593E-2</v>
      </c>
      <c r="J20" s="28" t="s">
        <v>48</v>
      </c>
      <c r="K20" s="29">
        <v>6.6181906881301183E-2</v>
      </c>
    </row>
    <row r="21" spans="1:13" x14ac:dyDescent="0.25">
      <c r="A21" s="67">
        <v>42303</v>
      </c>
      <c r="B21" s="22">
        <v>8.8407564604479915E-4</v>
      </c>
      <c r="C21" s="22">
        <v>6.6298585386695818E-3</v>
      </c>
      <c r="D21" s="45">
        <v>3.0771658666753472E-2</v>
      </c>
      <c r="F21" s="27" t="s">
        <v>49</v>
      </c>
      <c r="G21" s="28">
        <v>1.2506376495099072</v>
      </c>
      <c r="H21" s="28" t="s">
        <v>49</v>
      </c>
      <c r="I21" s="28">
        <v>-0.17323268289929591</v>
      </c>
      <c r="J21" s="28" t="s">
        <v>49</v>
      </c>
      <c r="K21" s="29">
        <v>-0.39716445731932909</v>
      </c>
    </row>
    <row r="22" spans="1:13" x14ac:dyDescent="0.25">
      <c r="A22" s="67">
        <v>42436</v>
      </c>
      <c r="B22" s="22">
        <v>2.4742280663515004E-3</v>
      </c>
      <c r="C22" s="22">
        <v>2.0898649194592365E-3</v>
      </c>
      <c r="D22" s="45">
        <v>3.0077455237277954E-2</v>
      </c>
      <c r="F22" s="27" t="s">
        <v>50</v>
      </c>
      <c r="G22" s="28">
        <v>223</v>
      </c>
      <c r="H22" s="28" t="s">
        <v>50</v>
      </c>
      <c r="I22" s="28">
        <v>223</v>
      </c>
      <c r="J22" s="28" t="s">
        <v>50</v>
      </c>
      <c r="K22" s="29">
        <v>223</v>
      </c>
    </row>
    <row r="23" spans="1:13" ht="15.75" thickBot="1" x14ac:dyDescent="0.3">
      <c r="A23" s="67">
        <v>42604</v>
      </c>
      <c r="B23" s="22">
        <v>6.7273180607424835E-2</v>
      </c>
      <c r="C23" s="22">
        <v>-4.2735107773819378E-3</v>
      </c>
      <c r="D23" s="45">
        <v>2.9569208122948661E-2</v>
      </c>
      <c r="F23" s="30" t="s">
        <v>35</v>
      </c>
      <c r="G23" s="31">
        <v>3.9850140986581314E-3</v>
      </c>
      <c r="H23" s="31" t="s">
        <v>35</v>
      </c>
      <c r="I23" s="31">
        <v>3.3866672980578014E-3</v>
      </c>
      <c r="J23" s="31" t="s">
        <v>35</v>
      </c>
      <c r="K23" s="32">
        <v>3.0560248473676726E-3</v>
      </c>
    </row>
    <row r="24" spans="1:13" ht="15.75" thickBot="1" x14ac:dyDescent="0.3">
      <c r="A24" s="67">
        <v>42618</v>
      </c>
      <c r="B24" s="22">
        <v>3.1629546336090913E-2</v>
      </c>
      <c r="C24" s="22">
        <v>3.6367644170874791E-2</v>
      </c>
      <c r="D24" s="45">
        <v>2.8528083614538031E-2</v>
      </c>
    </row>
    <row r="25" spans="1:13" x14ac:dyDescent="0.25">
      <c r="A25" s="67">
        <v>42387</v>
      </c>
      <c r="B25" s="22">
        <v>4.7332211106255691E-2</v>
      </c>
      <c r="C25" s="22">
        <v>-3.2647077836666143E-2</v>
      </c>
      <c r="D25" s="45">
        <v>2.8437935320533625E-2</v>
      </c>
      <c r="F25" s="80"/>
      <c r="G25" s="81"/>
      <c r="H25" s="81"/>
      <c r="I25" s="81"/>
      <c r="J25" s="81"/>
      <c r="K25" s="81"/>
      <c r="L25" s="81"/>
      <c r="M25" s="82"/>
    </row>
    <row r="26" spans="1:13" x14ac:dyDescent="0.25">
      <c r="A26" s="67">
        <v>42940</v>
      </c>
      <c r="B26" s="22">
        <v>2.0153353847960583E-2</v>
      </c>
      <c r="C26" s="22">
        <v>-1.553429296218412E-2</v>
      </c>
      <c r="D26" s="45">
        <v>2.8104894320108521E-2</v>
      </c>
      <c r="F26" s="83"/>
      <c r="G26" s="84"/>
      <c r="H26" s="84"/>
      <c r="I26" s="84"/>
      <c r="J26" s="84"/>
      <c r="K26" s="84"/>
      <c r="L26" s="84"/>
      <c r="M26" s="85"/>
    </row>
    <row r="27" spans="1:13" x14ac:dyDescent="0.25">
      <c r="A27" s="67">
        <v>43094</v>
      </c>
      <c r="B27" s="22">
        <v>1.6837223836230465E-2</v>
      </c>
      <c r="C27" s="22">
        <v>-2.7101929777791269E-2</v>
      </c>
      <c r="D27" s="45">
        <v>2.7059148114005775E-2</v>
      </c>
      <c r="F27" s="83"/>
      <c r="G27" s="84"/>
      <c r="H27" s="84"/>
      <c r="I27" s="84"/>
      <c r="J27" s="84"/>
      <c r="K27" s="84"/>
      <c r="L27" s="84"/>
      <c r="M27" s="85"/>
    </row>
    <row r="28" spans="1:13" x14ac:dyDescent="0.25">
      <c r="A28" s="67">
        <v>42373</v>
      </c>
      <c r="B28" s="22">
        <v>-4.4528076688758376E-2</v>
      </c>
      <c r="C28" s="22">
        <v>6.3446221738962263E-2</v>
      </c>
      <c r="D28" s="45">
        <v>2.6317308317373358E-2</v>
      </c>
      <c r="F28" s="83"/>
      <c r="G28" s="84"/>
      <c r="H28" s="84"/>
      <c r="I28" s="84"/>
      <c r="J28" s="84"/>
      <c r="K28" s="84"/>
      <c r="L28" s="84"/>
      <c r="M28" s="85"/>
    </row>
    <row r="29" spans="1:13" x14ac:dyDescent="0.25">
      <c r="A29" s="67">
        <v>43612</v>
      </c>
      <c r="B29" s="22">
        <v>-5.1743791816399893E-3</v>
      </c>
      <c r="C29" s="22">
        <v>-3.5650661644962569E-3</v>
      </c>
      <c r="D29" s="45">
        <v>2.5686938159599618E-2</v>
      </c>
      <c r="F29" s="83"/>
      <c r="G29" s="84"/>
      <c r="H29" s="84"/>
      <c r="I29" s="84"/>
      <c r="J29" s="84"/>
      <c r="K29" s="84"/>
      <c r="L29" s="84"/>
      <c r="M29" s="85"/>
    </row>
    <row r="30" spans="1:13" x14ac:dyDescent="0.25">
      <c r="A30" s="67">
        <v>43213</v>
      </c>
      <c r="B30" s="22">
        <v>4.2900071563173089E-2</v>
      </c>
      <c r="C30" s="22">
        <v>6.8728792877620504E-3</v>
      </c>
      <c r="D30" s="45">
        <v>2.4794658613216274E-2</v>
      </c>
      <c r="F30" s="83"/>
      <c r="G30" s="84"/>
      <c r="H30" s="84"/>
      <c r="I30" s="84"/>
      <c r="J30" s="84"/>
      <c r="K30" s="84"/>
      <c r="L30" s="84"/>
      <c r="M30" s="85"/>
    </row>
    <row r="31" spans="1:13" x14ac:dyDescent="0.25">
      <c r="A31" s="67">
        <v>43752</v>
      </c>
      <c r="B31" s="22">
        <v>2.2496977638133322E-2</v>
      </c>
      <c r="C31" s="22">
        <v>-1.3333530869465144E-2</v>
      </c>
      <c r="D31" s="45">
        <v>2.4509633836509281E-2</v>
      </c>
      <c r="F31" s="83"/>
      <c r="G31" s="84"/>
      <c r="H31" s="84"/>
      <c r="I31" s="84"/>
      <c r="J31" s="84"/>
      <c r="K31" s="84"/>
      <c r="L31" s="84"/>
      <c r="M31" s="85"/>
    </row>
    <row r="32" spans="1:13" x14ac:dyDescent="0.25">
      <c r="A32" s="67">
        <v>42751</v>
      </c>
      <c r="B32" s="22">
        <v>1.5584418424825499E-2</v>
      </c>
      <c r="C32" s="22">
        <v>-5.930877444029415E-2</v>
      </c>
      <c r="D32" s="45">
        <v>2.4456295977526715E-2</v>
      </c>
      <c r="F32" s="83"/>
      <c r="G32" s="84"/>
      <c r="H32" s="84"/>
      <c r="I32" s="84"/>
      <c r="J32" s="84"/>
      <c r="K32" s="84"/>
      <c r="L32" s="84"/>
      <c r="M32" s="85"/>
    </row>
    <row r="33" spans="1:13" x14ac:dyDescent="0.25">
      <c r="A33" s="67">
        <v>42576</v>
      </c>
      <c r="B33" s="22">
        <v>9.7491293923416336E-3</v>
      </c>
      <c r="C33" s="22">
        <v>-1.1248712535870653E-2</v>
      </c>
      <c r="D33" s="45">
        <v>2.3631604533277038E-2</v>
      </c>
      <c r="F33" s="83"/>
      <c r="G33" s="84"/>
      <c r="H33" s="84"/>
      <c r="I33" s="84"/>
      <c r="J33" s="84"/>
      <c r="K33" s="84"/>
      <c r="L33" s="84"/>
      <c r="M33" s="85"/>
    </row>
    <row r="34" spans="1:13" x14ac:dyDescent="0.25">
      <c r="A34" s="67">
        <v>43472</v>
      </c>
      <c r="B34" s="22">
        <v>2.9966913963089838E-2</v>
      </c>
      <c r="C34" s="22">
        <v>-6.6006840313520242E-3</v>
      </c>
      <c r="D34" s="45">
        <v>2.3126730080018375E-2</v>
      </c>
      <c r="F34" s="83"/>
      <c r="G34" s="84"/>
      <c r="H34" s="84"/>
      <c r="I34" s="84"/>
      <c r="J34" s="84"/>
      <c r="K34" s="84"/>
      <c r="L34" s="84"/>
      <c r="M34" s="85"/>
    </row>
    <row r="35" spans="1:13" x14ac:dyDescent="0.25">
      <c r="A35" s="67">
        <v>42170</v>
      </c>
      <c r="B35" s="22">
        <v>-1.3739720689678365E-2</v>
      </c>
      <c r="C35" s="22">
        <v>4.3956114730381293E-3</v>
      </c>
      <c r="D35" s="45">
        <v>2.2599831917240992E-2</v>
      </c>
      <c r="F35" s="83"/>
      <c r="G35" s="84"/>
      <c r="H35" s="84"/>
      <c r="I35" s="84"/>
      <c r="J35" s="84"/>
      <c r="K35" s="84"/>
      <c r="L35" s="84"/>
      <c r="M35" s="85"/>
    </row>
    <row r="36" spans="1:13" x14ac:dyDescent="0.25">
      <c r="A36" s="67">
        <v>43402</v>
      </c>
      <c r="B36" s="22">
        <v>6.2118468098199445E-2</v>
      </c>
      <c r="C36" s="22">
        <v>3.2414939241710229E-3</v>
      </c>
      <c r="D36" s="45">
        <v>2.2440319126226484E-2</v>
      </c>
      <c r="F36" s="83"/>
      <c r="G36" s="84"/>
      <c r="H36" s="84"/>
      <c r="I36" s="84"/>
      <c r="J36" s="84"/>
      <c r="K36" s="84"/>
      <c r="L36" s="84"/>
      <c r="M36" s="85"/>
    </row>
    <row r="37" spans="1:13" x14ac:dyDescent="0.25">
      <c r="A37" s="67">
        <v>43710</v>
      </c>
      <c r="B37" s="22">
        <v>2.1270825347133863E-2</v>
      </c>
      <c r="C37" s="22">
        <v>6.6666913581892974E-3</v>
      </c>
      <c r="D37" s="45">
        <v>2.1311752673717006E-2</v>
      </c>
      <c r="F37" s="83"/>
      <c r="G37" s="84"/>
      <c r="H37" s="84"/>
      <c r="I37" s="84"/>
      <c r="J37" s="84"/>
      <c r="K37" s="84"/>
      <c r="L37" s="84"/>
      <c r="M37" s="85"/>
    </row>
    <row r="38" spans="1:13" x14ac:dyDescent="0.25">
      <c r="A38" s="67">
        <v>42422</v>
      </c>
      <c r="B38" s="22">
        <v>3.6911634141398281E-2</v>
      </c>
      <c r="C38" s="22">
        <v>-8.602203582663415E-3</v>
      </c>
      <c r="D38" s="45">
        <v>2.0834086902842053E-2</v>
      </c>
      <c r="F38" s="83"/>
      <c r="G38" s="84"/>
      <c r="H38" s="84"/>
      <c r="I38" s="84"/>
      <c r="J38" s="84"/>
      <c r="K38" s="84"/>
      <c r="L38" s="84"/>
      <c r="M38" s="85"/>
    </row>
    <row r="39" spans="1:13" x14ac:dyDescent="0.25">
      <c r="A39" s="67">
        <v>43703</v>
      </c>
      <c r="B39" s="22">
        <v>2.1186278122833496E-2</v>
      </c>
      <c r="C39" s="22">
        <v>6.7114345879867778E-3</v>
      </c>
      <c r="D39" s="45">
        <v>2.0442518667074739E-2</v>
      </c>
      <c r="F39" s="83"/>
      <c r="G39" s="84"/>
      <c r="H39" s="84"/>
      <c r="I39" s="84"/>
      <c r="J39" s="84"/>
      <c r="K39" s="84"/>
      <c r="L39" s="84"/>
      <c r="M39" s="85"/>
    </row>
    <row r="40" spans="1:13" ht="15.75" thickBot="1" x14ac:dyDescent="0.3">
      <c r="A40" s="67">
        <v>42702</v>
      </c>
      <c r="B40" s="22">
        <v>-6.0045214181915982E-3</v>
      </c>
      <c r="C40" s="22">
        <v>-2.6859269050268413E-2</v>
      </c>
      <c r="D40" s="45">
        <v>2.0432038817205934E-2</v>
      </c>
      <c r="F40" s="86"/>
      <c r="G40" s="87"/>
      <c r="H40" s="87"/>
      <c r="I40" s="87"/>
      <c r="J40" s="87"/>
      <c r="K40" s="87"/>
      <c r="L40" s="87"/>
      <c r="M40" s="88"/>
    </row>
    <row r="41" spans="1:13" x14ac:dyDescent="0.25">
      <c r="A41" s="67">
        <v>43745</v>
      </c>
      <c r="B41" s="22">
        <v>3.3331268786449007E-2</v>
      </c>
      <c r="C41" s="22">
        <v>4.0546094394350009E-2</v>
      </c>
      <c r="D41" s="45">
        <v>2.0402922844313599E-2</v>
      </c>
      <c r="F41" s="80"/>
      <c r="G41" s="81"/>
      <c r="H41" s="81"/>
      <c r="I41" s="81"/>
      <c r="J41" s="81"/>
      <c r="K41" s="81"/>
      <c r="L41" s="81"/>
      <c r="M41" s="82"/>
    </row>
    <row r="42" spans="1:13" x14ac:dyDescent="0.25">
      <c r="A42" s="67">
        <v>43647</v>
      </c>
      <c r="B42" s="22">
        <v>1.778267807485566E-2</v>
      </c>
      <c r="C42" s="22">
        <v>1.0050335853501506E-2</v>
      </c>
      <c r="D42" s="45">
        <v>1.9204979836050046E-2</v>
      </c>
      <c r="F42" s="83"/>
      <c r="G42" s="84"/>
      <c r="H42" s="84"/>
      <c r="I42" s="84"/>
      <c r="J42" s="84"/>
      <c r="K42" s="84"/>
      <c r="L42" s="84"/>
      <c r="M42" s="85"/>
    </row>
    <row r="43" spans="1:13" x14ac:dyDescent="0.25">
      <c r="A43" s="67">
        <v>43675</v>
      </c>
      <c r="B43" s="22">
        <v>-4.3165155420256396E-2</v>
      </c>
      <c r="C43" s="22">
        <v>1.3468217050866611E-2</v>
      </c>
      <c r="D43" s="45">
        <v>1.8843087801479915E-2</v>
      </c>
      <c r="F43" s="83"/>
      <c r="G43" s="84"/>
      <c r="H43" s="84"/>
      <c r="I43" s="84"/>
      <c r="J43" s="84"/>
      <c r="K43" s="84"/>
      <c r="L43" s="84"/>
      <c r="M43" s="85"/>
    </row>
    <row r="44" spans="1:13" x14ac:dyDescent="0.25">
      <c r="A44" s="67">
        <v>42401</v>
      </c>
      <c r="B44" s="22">
        <v>7.2277031214532635E-3</v>
      </c>
      <c r="C44" s="22">
        <v>-2.1528533611010897E-3</v>
      </c>
      <c r="D44" s="45">
        <v>1.8445845790751432E-2</v>
      </c>
      <c r="F44" s="83"/>
      <c r="G44" s="84"/>
      <c r="H44" s="84"/>
      <c r="I44" s="84"/>
      <c r="J44" s="84"/>
      <c r="K44" s="84"/>
      <c r="L44" s="84"/>
      <c r="M44" s="85"/>
    </row>
    <row r="45" spans="1:13" x14ac:dyDescent="0.25">
      <c r="A45" s="67">
        <v>43668</v>
      </c>
      <c r="B45" s="22">
        <v>-9.9267107756716207E-3</v>
      </c>
      <c r="C45" s="22">
        <v>-6.7567824628797625E-3</v>
      </c>
      <c r="D45" s="45">
        <v>1.7820896570111489E-2</v>
      </c>
      <c r="F45" s="83"/>
      <c r="G45" s="84"/>
      <c r="H45" s="84"/>
      <c r="I45" s="84"/>
      <c r="J45" s="84"/>
      <c r="K45" s="84"/>
      <c r="L45" s="84"/>
      <c r="M45" s="85"/>
    </row>
    <row r="46" spans="1:13" x14ac:dyDescent="0.25">
      <c r="A46" s="67">
        <v>42163</v>
      </c>
      <c r="B46" s="22">
        <v>2.7104201801941275E-2</v>
      </c>
      <c r="C46" s="22">
        <v>4.4150182091166933E-3</v>
      </c>
      <c r="D46" s="45">
        <v>1.7291497110061043E-2</v>
      </c>
      <c r="F46" s="83"/>
      <c r="G46" s="84"/>
      <c r="H46" s="84"/>
      <c r="I46" s="84"/>
      <c r="J46" s="84"/>
      <c r="K46" s="84"/>
      <c r="L46" s="84"/>
      <c r="M46" s="85"/>
    </row>
    <row r="47" spans="1:13" x14ac:dyDescent="0.25">
      <c r="A47" s="67">
        <v>42590</v>
      </c>
      <c r="B47" s="22">
        <v>5.4648874052540741E-3</v>
      </c>
      <c r="C47" s="22">
        <v>2.1552558385734281E-2</v>
      </c>
      <c r="D47" s="45">
        <v>1.6985546365743807E-2</v>
      </c>
      <c r="F47" s="83"/>
      <c r="G47" s="84"/>
      <c r="H47" s="84"/>
      <c r="I47" s="84"/>
      <c r="J47" s="84"/>
      <c r="K47" s="84"/>
      <c r="L47" s="84"/>
      <c r="M47" s="85"/>
    </row>
    <row r="48" spans="1:13" x14ac:dyDescent="0.25">
      <c r="A48" s="67">
        <v>43584</v>
      </c>
      <c r="B48" s="22">
        <v>4.0997622075594681E-2</v>
      </c>
      <c r="C48" s="22">
        <v>-7.168489478612516E-3</v>
      </c>
      <c r="D48" s="45">
        <v>1.6505577440230998E-2</v>
      </c>
      <c r="F48" s="83"/>
      <c r="G48" s="84"/>
      <c r="H48" s="84"/>
      <c r="I48" s="84"/>
      <c r="J48" s="84"/>
      <c r="K48" s="84"/>
      <c r="L48" s="84"/>
      <c r="M48" s="85"/>
    </row>
    <row r="49" spans="1:13" x14ac:dyDescent="0.25">
      <c r="A49" s="67">
        <v>42520</v>
      </c>
      <c r="B49" s="22">
        <v>-1.2160729944239406E-2</v>
      </c>
      <c r="C49" s="22">
        <v>-1.7021687569430524E-2</v>
      </c>
      <c r="D49" s="45">
        <v>1.6465263015515791E-2</v>
      </c>
      <c r="F49" s="83"/>
      <c r="G49" s="84"/>
      <c r="H49" s="84"/>
      <c r="I49" s="84"/>
      <c r="J49" s="84"/>
      <c r="K49" s="84"/>
      <c r="L49" s="84"/>
      <c r="M49" s="85"/>
    </row>
    <row r="50" spans="1:13" x14ac:dyDescent="0.25">
      <c r="A50" s="67">
        <v>42681</v>
      </c>
      <c r="B50" s="22">
        <v>5.9556780835624393E-2</v>
      </c>
      <c r="C50" s="22">
        <v>-1.8570107472127711E-3</v>
      </c>
      <c r="D50" s="45">
        <v>1.5642777070453542E-2</v>
      </c>
      <c r="F50" s="83"/>
      <c r="G50" s="84"/>
      <c r="H50" s="84"/>
      <c r="I50" s="84"/>
      <c r="J50" s="84"/>
      <c r="K50" s="84"/>
      <c r="L50" s="84"/>
      <c r="M50" s="85"/>
    </row>
    <row r="51" spans="1:13" x14ac:dyDescent="0.25">
      <c r="A51" s="67">
        <v>43486</v>
      </c>
      <c r="B51" s="22">
        <v>1.6935044630998482E-2</v>
      </c>
      <c r="C51" s="22">
        <v>5.2185753170570247E-2</v>
      </c>
      <c r="D51" s="45">
        <v>1.5460603106378279E-2</v>
      </c>
      <c r="F51" s="83"/>
      <c r="G51" s="84"/>
      <c r="H51" s="84"/>
      <c r="I51" s="84"/>
      <c r="J51" s="84"/>
      <c r="K51" s="84"/>
      <c r="L51" s="84"/>
      <c r="M51" s="85"/>
    </row>
    <row r="52" spans="1:13" x14ac:dyDescent="0.25">
      <c r="A52" s="67">
        <v>43766</v>
      </c>
      <c r="B52" s="22">
        <v>-1.5113637810048184E-2</v>
      </c>
      <c r="C52" s="22">
        <v>3.4071583216141346E-3</v>
      </c>
      <c r="D52" s="45">
        <v>1.3778702356164255E-2</v>
      </c>
      <c r="F52" s="83"/>
      <c r="G52" s="84"/>
      <c r="H52" s="84"/>
      <c r="I52" s="84"/>
      <c r="J52" s="84"/>
      <c r="K52" s="84"/>
      <c r="L52" s="84"/>
      <c r="M52" s="85"/>
    </row>
    <row r="53" spans="1:13" x14ac:dyDescent="0.25">
      <c r="A53" s="67">
        <v>42562</v>
      </c>
      <c r="B53" s="22">
        <v>2.7228042438734713E-2</v>
      </c>
      <c r="C53" s="22">
        <v>-4.2181614036294675E-2</v>
      </c>
      <c r="D53" s="45">
        <v>1.357486909106885E-2</v>
      </c>
      <c r="F53" s="83"/>
      <c r="G53" s="84"/>
      <c r="H53" s="84"/>
      <c r="I53" s="84"/>
      <c r="J53" s="84"/>
      <c r="K53" s="84"/>
      <c r="L53" s="84"/>
      <c r="M53" s="85"/>
    </row>
    <row r="54" spans="1:13" x14ac:dyDescent="0.25">
      <c r="A54" s="67">
        <v>43633</v>
      </c>
      <c r="B54" s="22">
        <v>-3.2716777641532812E-3</v>
      </c>
      <c r="C54" s="22">
        <v>0</v>
      </c>
      <c r="D54" s="45">
        <v>1.3371736965889241E-2</v>
      </c>
      <c r="F54" s="83"/>
      <c r="G54" s="84"/>
      <c r="H54" s="84"/>
      <c r="I54" s="84"/>
      <c r="J54" s="84"/>
      <c r="K54" s="84"/>
      <c r="L54" s="84"/>
      <c r="M54" s="85"/>
    </row>
    <row r="55" spans="1:13" x14ac:dyDescent="0.25">
      <c r="A55" s="67">
        <v>43276</v>
      </c>
      <c r="B55" s="22">
        <v>1.6511718007949636E-2</v>
      </c>
      <c r="C55" s="22">
        <v>-2.6202372394024072E-2</v>
      </c>
      <c r="D55" s="45">
        <v>1.309109604687942E-2</v>
      </c>
      <c r="F55" s="83"/>
      <c r="G55" s="84"/>
      <c r="H55" s="84"/>
      <c r="I55" s="84"/>
      <c r="J55" s="84"/>
      <c r="K55" s="84"/>
      <c r="L55" s="84"/>
      <c r="M55" s="85"/>
    </row>
    <row r="56" spans="1:13" ht="15.75" thickBot="1" x14ac:dyDescent="0.3">
      <c r="A56" s="67">
        <v>43556</v>
      </c>
      <c r="B56" s="22">
        <v>5.9213529962911494E-2</v>
      </c>
      <c r="C56" s="22">
        <v>6.944472352810995E-3</v>
      </c>
      <c r="D56" s="45">
        <v>1.3081581897489385E-2</v>
      </c>
      <c r="F56" s="86"/>
      <c r="G56" s="87"/>
      <c r="H56" s="87"/>
      <c r="I56" s="87"/>
      <c r="J56" s="87"/>
      <c r="K56" s="87"/>
      <c r="L56" s="87"/>
      <c r="M56" s="88"/>
    </row>
    <row r="57" spans="1:13" x14ac:dyDescent="0.25">
      <c r="A57" s="67">
        <v>42429</v>
      </c>
      <c r="B57" s="22">
        <v>2.5555449173096548E-2</v>
      </c>
      <c r="C57" s="22">
        <v>3.188367840522198E-2</v>
      </c>
      <c r="D57" s="45">
        <v>1.2804272245987749E-2</v>
      </c>
      <c r="F57" s="80"/>
      <c r="G57" s="81"/>
      <c r="H57" s="81"/>
      <c r="I57" s="81"/>
      <c r="J57" s="81"/>
      <c r="K57" s="81"/>
      <c r="L57" s="81"/>
      <c r="M57" s="82"/>
    </row>
    <row r="58" spans="1:13" x14ac:dyDescent="0.25">
      <c r="A58" s="67">
        <v>42534</v>
      </c>
      <c r="B58" s="22">
        <v>-3.6617363238223309E-2</v>
      </c>
      <c r="C58" s="22">
        <v>-8.8692377407796601E-3</v>
      </c>
      <c r="D58" s="45">
        <v>1.2518218357403138E-2</v>
      </c>
      <c r="F58" s="83"/>
      <c r="G58" s="84"/>
      <c r="H58" s="84"/>
      <c r="I58" s="84"/>
      <c r="J58" s="84"/>
      <c r="K58" s="84"/>
      <c r="L58" s="84"/>
      <c r="M58" s="85"/>
    </row>
    <row r="59" spans="1:13" x14ac:dyDescent="0.25">
      <c r="A59" s="67">
        <v>42996</v>
      </c>
      <c r="B59" s="22">
        <v>-6.3779116012377228E-3</v>
      </c>
      <c r="C59" s="22">
        <v>-3.5153004417896136E-2</v>
      </c>
      <c r="D59" s="45">
        <v>1.2450641878787961E-2</v>
      </c>
      <c r="F59" s="83"/>
      <c r="G59" s="84"/>
      <c r="H59" s="84"/>
      <c r="I59" s="84"/>
      <c r="J59" s="84"/>
      <c r="K59" s="84"/>
      <c r="L59" s="84"/>
      <c r="M59" s="85"/>
    </row>
    <row r="60" spans="1:13" x14ac:dyDescent="0.25">
      <c r="A60" s="67">
        <v>43220</v>
      </c>
      <c r="B60" s="22">
        <v>1.6543886758217469E-2</v>
      </c>
      <c r="C60" s="22">
        <v>1.0221554071538009E-2</v>
      </c>
      <c r="D60" s="45">
        <v>1.2170535620255114E-2</v>
      </c>
      <c r="F60" s="83"/>
      <c r="G60" s="84"/>
      <c r="H60" s="84"/>
      <c r="I60" s="84"/>
      <c r="J60" s="84"/>
      <c r="K60" s="84"/>
      <c r="L60" s="84"/>
      <c r="M60" s="85"/>
    </row>
    <row r="61" spans="1:13" x14ac:dyDescent="0.25">
      <c r="A61" s="67">
        <v>42800</v>
      </c>
      <c r="B61" s="22">
        <v>-4.2877024356391881E-2</v>
      </c>
      <c r="C61" s="22">
        <v>2.6964361638355201E-2</v>
      </c>
      <c r="D61" s="45">
        <v>1.1287959773851355E-2</v>
      </c>
      <c r="F61" s="83"/>
      <c r="G61" s="84"/>
      <c r="H61" s="84"/>
      <c r="I61" s="84"/>
      <c r="J61" s="84"/>
      <c r="K61" s="84"/>
      <c r="L61" s="84"/>
      <c r="M61" s="85"/>
    </row>
    <row r="62" spans="1:13" x14ac:dyDescent="0.25">
      <c r="A62" s="67">
        <v>43059</v>
      </c>
      <c r="B62" s="22">
        <v>1.0360502681430503E-2</v>
      </c>
      <c r="C62" s="22">
        <v>-1.668249995993602E-2</v>
      </c>
      <c r="D62" s="45">
        <v>1.0644689511414007E-2</v>
      </c>
      <c r="F62" s="83"/>
      <c r="G62" s="84"/>
      <c r="H62" s="84"/>
      <c r="I62" s="84"/>
      <c r="J62" s="84"/>
      <c r="K62" s="84"/>
      <c r="L62" s="84"/>
      <c r="M62" s="85"/>
    </row>
    <row r="63" spans="1:13" x14ac:dyDescent="0.25">
      <c r="A63" s="67">
        <v>43339</v>
      </c>
      <c r="B63" s="22">
        <v>8.8855133572084532E-3</v>
      </c>
      <c r="C63" s="22">
        <v>2.9631797606371149E-2</v>
      </c>
      <c r="D63" s="45">
        <v>1.0050335853501506E-2</v>
      </c>
      <c r="F63" s="83"/>
      <c r="G63" s="84"/>
      <c r="H63" s="84"/>
      <c r="I63" s="84"/>
      <c r="J63" s="84"/>
      <c r="K63" s="84"/>
      <c r="L63" s="84"/>
      <c r="M63" s="85"/>
    </row>
    <row r="64" spans="1:13" x14ac:dyDescent="0.25">
      <c r="A64" s="67">
        <v>43010</v>
      </c>
      <c r="B64" s="22">
        <v>9.469914751070254E-3</v>
      </c>
      <c r="C64" s="22">
        <v>-4.4059989794030543E-2</v>
      </c>
      <c r="D64" s="45">
        <v>9.0294067193941573E-3</v>
      </c>
      <c r="F64" s="83"/>
      <c r="G64" s="84"/>
      <c r="H64" s="84"/>
      <c r="I64" s="84"/>
      <c r="J64" s="84"/>
      <c r="K64" s="84"/>
      <c r="L64" s="84"/>
      <c r="M64" s="85"/>
    </row>
    <row r="65" spans="1:13" x14ac:dyDescent="0.25">
      <c r="A65" s="67">
        <v>43388</v>
      </c>
      <c r="B65" s="22">
        <v>-4.2865606771374618E-2</v>
      </c>
      <c r="C65" s="22">
        <v>3.0459207484708439E-2</v>
      </c>
      <c r="D65" s="45">
        <v>8.6580627431145311E-3</v>
      </c>
      <c r="F65" s="83"/>
      <c r="G65" s="84"/>
      <c r="H65" s="84"/>
      <c r="I65" s="84"/>
      <c r="J65" s="84"/>
      <c r="K65" s="84"/>
      <c r="L65" s="84"/>
      <c r="M65" s="85"/>
    </row>
    <row r="66" spans="1:13" x14ac:dyDescent="0.25">
      <c r="A66" s="67">
        <v>43367</v>
      </c>
      <c r="B66" s="22">
        <v>4.9813705712219172E-2</v>
      </c>
      <c r="C66" s="22">
        <v>-3.0459207484708459E-2</v>
      </c>
      <c r="D66" s="45">
        <v>8.5960414697980377E-3</v>
      </c>
      <c r="F66" s="83"/>
      <c r="G66" s="84"/>
      <c r="H66" s="84"/>
      <c r="I66" s="84"/>
      <c r="J66" s="84"/>
      <c r="K66" s="84"/>
      <c r="L66" s="84"/>
      <c r="M66" s="85"/>
    </row>
    <row r="67" spans="1:13" x14ac:dyDescent="0.25">
      <c r="A67" s="67">
        <v>43563</v>
      </c>
      <c r="B67" s="22">
        <v>5.1403178459964852E-2</v>
      </c>
      <c r="C67" s="22">
        <v>-1.7452449951226166E-2</v>
      </c>
      <c r="D67" s="45">
        <v>7.9108647008787995E-3</v>
      </c>
      <c r="F67" s="83"/>
      <c r="G67" s="84"/>
      <c r="H67" s="84"/>
      <c r="I67" s="84"/>
      <c r="J67" s="84"/>
      <c r="K67" s="84"/>
      <c r="L67" s="84"/>
      <c r="M67" s="85"/>
    </row>
    <row r="68" spans="1:13" x14ac:dyDescent="0.25">
      <c r="A68" s="67">
        <v>42443</v>
      </c>
      <c r="B68" s="22">
        <v>2.833357449201902E-2</v>
      </c>
      <c r="C68" s="22">
        <v>0</v>
      </c>
      <c r="D68" s="45">
        <v>7.38010729762246E-3</v>
      </c>
      <c r="F68" s="83"/>
      <c r="G68" s="84"/>
      <c r="H68" s="84"/>
      <c r="I68" s="84"/>
      <c r="J68" s="84"/>
      <c r="K68" s="84"/>
      <c r="L68" s="84"/>
      <c r="M68" s="85"/>
    </row>
    <row r="69" spans="1:13" x14ac:dyDescent="0.25">
      <c r="A69" s="67">
        <v>43542</v>
      </c>
      <c r="B69" s="22">
        <v>2.018305593307863E-2</v>
      </c>
      <c r="C69" s="22">
        <v>0</v>
      </c>
      <c r="D69" s="45">
        <v>7.3421768890805338E-3</v>
      </c>
      <c r="F69" s="83"/>
      <c r="G69" s="84"/>
      <c r="H69" s="84"/>
      <c r="I69" s="84"/>
      <c r="J69" s="84"/>
      <c r="K69" s="84"/>
      <c r="L69" s="84"/>
      <c r="M69" s="85"/>
    </row>
    <row r="70" spans="1:13" x14ac:dyDescent="0.25">
      <c r="A70" s="67">
        <v>43353</v>
      </c>
      <c r="B70" s="22">
        <v>7.5997063116447952E-2</v>
      </c>
      <c r="C70" s="22">
        <v>-3.4029748586311373E-2</v>
      </c>
      <c r="D70" s="45">
        <v>7.2411612565594736E-3</v>
      </c>
      <c r="F70" s="83"/>
      <c r="G70" s="84"/>
      <c r="H70" s="84"/>
      <c r="I70" s="84"/>
      <c r="J70" s="84"/>
      <c r="K70" s="84"/>
      <c r="L70" s="84"/>
      <c r="M70" s="85"/>
    </row>
    <row r="71" spans="1:13" x14ac:dyDescent="0.25">
      <c r="A71" s="67">
        <v>43591</v>
      </c>
      <c r="B71" s="22">
        <v>-2.402622535174723E-2</v>
      </c>
      <c r="C71" s="22">
        <v>-1.0850016024065818E-2</v>
      </c>
      <c r="D71" s="45">
        <v>7.0922283094918366E-3</v>
      </c>
      <c r="F71" s="83"/>
      <c r="G71" s="84"/>
      <c r="H71" s="84"/>
      <c r="I71" s="84"/>
      <c r="J71" s="84"/>
      <c r="K71" s="84"/>
      <c r="L71" s="84"/>
      <c r="M71" s="85"/>
    </row>
    <row r="72" spans="1:13" ht="15.75" thickBot="1" x14ac:dyDescent="0.3">
      <c r="A72" s="67">
        <v>43206</v>
      </c>
      <c r="B72" s="22">
        <v>5.0765553789119282E-2</v>
      </c>
      <c r="C72" s="22">
        <v>8.6580627431145311E-3</v>
      </c>
      <c r="D72" s="45">
        <v>6.9979291876446368E-3</v>
      </c>
      <c r="F72" s="86"/>
      <c r="G72" s="87"/>
      <c r="H72" s="87"/>
      <c r="I72" s="87"/>
      <c r="J72" s="87"/>
      <c r="K72" s="87"/>
      <c r="L72" s="87"/>
      <c r="M72" s="88"/>
    </row>
    <row r="73" spans="1:13" x14ac:dyDescent="0.25">
      <c r="A73" s="67">
        <v>42254</v>
      </c>
      <c r="B73" s="22">
        <v>1.8911257831171811E-3</v>
      </c>
      <c r="C73" s="22">
        <v>-1.3129291441792736E-2</v>
      </c>
      <c r="D73" s="45">
        <v>5.7971176843259146E-3</v>
      </c>
    </row>
    <row r="74" spans="1:13" x14ac:dyDescent="0.25">
      <c r="A74" s="67">
        <v>42142</v>
      </c>
      <c r="B74" s="22">
        <v>-9.3708851733068661E-3</v>
      </c>
      <c r="C74" s="22">
        <v>2.1436235432513691E-3</v>
      </c>
      <c r="D74" s="45">
        <v>5.5401803756153509E-3</v>
      </c>
    </row>
    <row r="75" spans="1:13" x14ac:dyDescent="0.25">
      <c r="A75" s="67">
        <v>42415</v>
      </c>
      <c r="B75" s="22">
        <v>7.6492355205702245E-2</v>
      </c>
      <c r="C75" s="22">
        <v>2.1436235432513691E-3</v>
      </c>
      <c r="D75" s="45">
        <v>5.2770571008438193E-3</v>
      </c>
    </row>
    <row r="76" spans="1:13" x14ac:dyDescent="0.25">
      <c r="A76" s="67">
        <v>42506</v>
      </c>
      <c r="B76" s="22">
        <v>6.8321457675771108E-3</v>
      </c>
      <c r="C76" s="22">
        <v>1.2875714360045367E-2</v>
      </c>
      <c r="D76" s="45">
        <v>4.885207566049341E-3</v>
      </c>
    </row>
    <row r="77" spans="1:13" x14ac:dyDescent="0.25">
      <c r="A77" s="67">
        <v>43507</v>
      </c>
      <c r="B77" s="22">
        <v>-1.1614976549214102E-2</v>
      </c>
      <c r="C77" s="22">
        <v>0</v>
      </c>
      <c r="D77" s="45">
        <v>4.2826617920009493E-3</v>
      </c>
    </row>
    <row r="78" spans="1:13" x14ac:dyDescent="0.25">
      <c r="A78" s="67">
        <v>42394</v>
      </c>
      <c r="B78" s="22">
        <v>5.3204036063464667E-2</v>
      </c>
      <c r="C78" s="22">
        <v>2.8355225755125005E-2</v>
      </c>
      <c r="D78" s="45">
        <v>3.9973404326203938E-3</v>
      </c>
    </row>
    <row r="79" spans="1:13" x14ac:dyDescent="0.25">
      <c r="A79" s="67">
        <v>42352</v>
      </c>
      <c r="B79" s="22">
        <v>6.7018934844012617E-3</v>
      </c>
      <c r="C79" s="22">
        <v>-1.7391742711869107E-2</v>
      </c>
      <c r="D79" s="45">
        <v>3.9920212695374567E-3</v>
      </c>
    </row>
    <row r="80" spans="1:13" x14ac:dyDescent="0.25">
      <c r="A80" s="67">
        <v>43465</v>
      </c>
      <c r="B80" s="22">
        <v>2.4862793047520322E-2</v>
      </c>
      <c r="C80" s="22">
        <v>2.6668247082161273E-2</v>
      </c>
      <c r="D80" s="45">
        <v>3.7807228399059311E-3</v>
      </c>
    </row>
    <row r="81" spans="1:4" x14ac:dyDescent="0.25">
      <c r="A81" s="67">
        <v>43171</v>
      </c>
      <c r="B81" s="22">
        <v>-6.9552282948659575E-2</v>
      </c>
      <c r="C81" s="22">
        <v>-1.5666116744399352E-2</v>
      </c>
      <c r="D81" s="45">
        <v>3.742986278834297E-3</v>
      </c>
    </row>
    <row r="82" spans="1:4" x14ac:dyDescent="0.25">
      <c r="A82" s="67">
        <v>43780</v>
      </c>
      <c r="B82" s="22">
        <v>-7.0808258368028668E-4</v>
      </c>
      <c r="C82" s="22">
        <v>-3.3389012655147096E-3</v>
      </c>
      <c r="D82" s="45">
        <v>3.4423441909729197E-3</v>
      </c>
    </row>
    <row r="83" spans="1:4" x14ac:dyDescent="0.25">
      <c r="A83" s="67">
        <v>42884</v>
      </c>
      <c r="B83" s="22">
        <v>-2.2402144995791396E-2</v>
      </c>
      <c r="C83" s="22">
        <v>0</v>
      </c>
      <c r="D83" s="45">
        <v>3.4423441909726986E-3</v>
      </c>
    </row>
    <row r="84" spans="1:4" x14ac:dyDescent="0.25">
      <c r="A84" s="67">
        <v>42639</v>
      </c>
      <c r="B84" s="22">
        <v>-4.1509799760933996E-2</v>
      </c>
      <c r="C84" s="22">
        <v>3.4803922194692097E-2</v>
      </c>
      <c r="D84" s="45">
        <v>3.1039859375910123E-3</v>
      </c>
    </row>
    <row r="85" spans="1:4" x14ac:dyDescent="0.25">
      <c r="A85" s="67">
        <v>43283</v>
      </c>
      <c r="B85" s="22">
        <v>3.9176604911649274E-2</v>
      </c>
      <c r="C85" s="22">
        <v>-8.8889474172460393E-3</v>
      </c>
      <c r="D85" s="45">
        <v>2.8860048891348514E-3</v>
      </c>
    </row>
    <row r="86" spans="1:4" x14ac:dyDescent="0.25">
      <c r="A86" s="67">
        <v>43605</v>
      </c>
      <c r="B86" s="22">
        <v>3.2556680172751887E-2</v>
      </c>
      <c r="C86" s="22">
        <v>3.5650661644961446E-3</v>
      </c>
      <c r="D86" s="45">
        <v>2.8169032711133734E-3</v>
      </c>
    </row>
    <row r="87" spans="1:4" x14ac:dyDescent="0.25">
      <c r="A87" s="67">
        <v>43255</v>
      </c>
      <c r="B87" s="22">
        <v>-3.4215080444514039E-2</v>
      </c>
      <c r="C87" s="22">
        <v>3.0930300691358773E-2</v>
      </c>
      <c r="D87" s="45">
        <v>2.7739268827252244E-3</v>
      </c>
    </row>
    <row r="88" spans="1:4" x14ac:dyDescent="0.25">
      <c r="A88" s="67">
        <v>43227</v>
      </c>
      <c r="B88" s="22">
        <v>3.088965519195918E-2</v>
      </c>
      <c r="C88" s="22">
        <v>0</v>
      </c>
      <c r="D88" s="45">
        <v>2.6845653706689828E-3</v>
      </c>
    </row>
    <row r="89" spans="1:4" x14ac:dyDescent="0.25">
      <c r="A89" s="67">
        <v>42891</v>
      </c>
      <c r="B89" s="22">
        <v>-4.5635542323461932E-2</v>
      </c>
      <c r="C89" s="22">
        <v>3.8099846232270383E-2</v>
      </c>
      <c r="D89" s="45">
        <v>2.2883305180122159E-3</v>
      </c>
    </row>
    <row r="90" spans="1:4" x14ac:dyDescent="0.25">
      <c r="A90" s="67">
        <v>43416</v>
      </c>
      <c r="B90" s="22">
        <v>1.7772169745797668E-2</v>
      </c>
      <c r="C90" s="22">
        <v>2.5807883955872503E-2</v>
      </c>
      <c r="D90" s="45">
        <v>2.1921820982210511E-3</v>
      </c>
    </row>
    <row r="91" spans="1:4" x14ac:dyDescent="0.25">
      <c r="A91" s="67">
        <v>43577</v>
      </c>
      <c r="B91" s="22">
        <v>-4.1341619327008791E-2</v>
      </c>
      <c r="C91" s="22">
        <v>0</v>
      </c>
      <c r="D91" s="45">
        <v>2.1731265343132582E-3</v>
      </c>
    </row>
    <row r="92" spans="1:4" x14ac:dyDescent="0.25">
      <c r="A92" s="67">
        <v>43598</v>
      </c>
      <c r="B92" s="22">
        <v>-2.6435211855928802E-4</v>
      </c>
      <c r="C92" s="22">
        <v>1.8018505502678212E-2</v>
      </c>
      <c r="D92" s="45">
        <v>2.1178970147346914E-3</v>
      </c>
    </row>
    <row r="93" spans="1:4" x14ac:dyDescent="0.25">
      <c r="A93" s="67">
        <v>42667</v>
      </c>
      <c r="B93" s="22">
        <v>5.2415952276730973E-3</v>
      </c>
      <c r="C93" s="22">
        <v>9.5694510161506725E-3</v>
      </c>
      <c r="D93" s="45">
        <v>1.1217051092001736E-3</v>
      </c>
    </row>
    <row r="94" spans="1:4" x14ac:dyDescent="0.25">
      <c r="A94" s="67">
        <v>42842</v>
      </c>
      <c r="B94" s="22">
        <v>6.7052278058137904E-2</v>
      </c>
      <c r="C94" s="22">
        <v>-4.8790164169431945E-2</v>
      </c>
      <c r="D94" s="45">
        <v>1.0542963549059923E-3</v>
      </c>
    </row>
    <row r="95" spans="1:4" x14ac:dyDescent="0.25">
      <c r="A95" s="67">
        <v>43535</v>
      </c>
      <c r="B95" s="22">
        <v>-1.9631908145795289E-3</v>
      </c>
      <c r="C95" s="22">
        <v>1.0471299867295437E-2</v>
      </c>
      <c r="D95" s="45">
        <v>7.3719133452813436E-4</v>
      </c>
    </row>
    <row r="96" spans="1:4" x14ac:dyDescent="0.25">
      <c r="A96" s="67">
        <v>42198</v>
      </c>
      <c r="B96" s="22">
        <v>6.0872931244364104E-2</v>
      </c>
      <c r="C96" s="22">
        <v>5.0727523509658222E-2</v>
      </c>
      <c r="D96" s="45">
        <v>0</v>
      </c>
    </row>
    <row r="97" spans="1:4" x14ac:dyDescent="0.25">
      <c r="A97" s="67">
        <v>42289</v>
      </c>
      <c r="B97" s="22">
        <v>3.1559220180518877E-2</v>
      </c>
      <c r="C97" s="22">
        <v>3.3522692038643644E-2</v>
      </c>
      <c r="D97" s="45">
        <v>0</v>
      </c>
    </row>
    <row r="98" spans="1:4" x14ac:dyDescent="0.25">
      <c r="A98" s="67">
        <v>42310</v>
      </c>
      <c r="B98" s="22">
        <v>3.8570483531325341E-2</v>
      </c>
      <c r="C98" s="22">
        <v>3.2505570404931308E-2</v>
      </c>
      <c r="D98" s="45">
        <v>0</v>
      </c>
    </row>
    <row r="99" spans="1:4" x14ac:dyDescent="0.25">
      <c r="A99" s="67">
        <v>43549</v>
      </c>
      <c r="B99" s="22">
        <v>3.1841977546027009E-2</v>
      </c>
      <c r="C99" s="22">
        <v>-3.47826437632492E-3</v>
      </c>
      <c r="D99" s="45">
        <v>0</v>
      </c>
    </row>
    <row r="100" spans="1:4" x14ac:dyDescent="0.25">
      <c r="A100" s="67">
        <v>42366</v>
      </c>
      <c r="B100" s="22">
        <v>-7.8973350600052743E-4</v>
      </c>
      <c r="C100" s="22">
        <v>-4.3573053689558126E-3</v>
      </c>
      <c r="D100" s="45">
        <v>0</v>
      </c>
    </row>
    <row r="101" spans="1:4" x14ac:dyDescent="0.25">
      <c r="A101" s="67">
        <v>42233</v>
      </c>
      <c r="B101" s="22">
        <v>-6.3365846993133537E-2</v>
      </c>
      <c r="C101" s="22">
        <v>-6.5430985889359475E-3</v>
      </c>
      <c r="D101" s="45">
        <v>0</v>
      </c>
    </row>
    <row r="102" spans="1:4" x14ac:dyDescent="0.25">
      <c r="A102" s="67">
        <v>43500</v>
      </c>
      <c r="B102" s="22">
        <v>-2.7467043554678182E-2</v>
      </c>
      <c r="C102" s="22">
        <v>0</v>
      </c>
      <c r="D102" s="45">
        <v>-7.1505187172565246E-4</v>
      </c>
    </row>
    <row r="103" spans="1:4" x14ac:dyDescent="0.25">
      <c r="A103" s="67">
        <v>43458</v>
      </c>
      <c r="B103" s="22">
        <v>-2.6267135636687707E-3</v>
      </c>
      <c r="C103" s="22">
        <v>1.3605652055778678E-2</v>
      </c>
      <c r="D103" s="45">
        <v>-7.5728894190869108E-4</v>
      </c>
    </row>
    <row r="104" spans="1:4" x14ac:dyDescent="0.25">
      <c r="A104" s="67">
        <v>43122</v>
      </c>
      <c r="B104" s="22">
        <v>1.8592833076615925E-2</v>
      </c>
      <c r="C104" s="22">
        <v>8.3682496705165792E-3</v>
      </c>
      <c r="D104" s="45">
        <v>-1.1648224962930943E-3</v>
      </c>
    </row>
    <row r="105" spans="1:4" x14ac:dyDescent="0.25">
      <c r="A105" s="67">
        <v>43682</v>
      </c>
      <c r="B105" s="22">
        <v>-6.3423033746905038E-4</v>
      </c>
      <c r="C105" s="22">
        <v>-1.6863806052004805E-2</v>
      </c>
      <c r="D105" s="45">
        <v>-1.3342230131366103E-3</v>
      </c>
    </row>
    <row r="106" spans="1:4" x14ac:dyDescent="0.25">
      <c r="A106" s="67">
        <v>43619</v>
      </c>
      <c r="B106" s="22">
        <v>6.2489175191496771E-2</v>
      </c>
      <c r="C106" s="22">
        <v>2.4692612590371414E-2</v>
      </c>
      <c r="D106" s="45">
        <v>-1.3717423275807702E-3</v>
      </c>
    </row>
    <row r="107" spans="1:4" x14ac:dyDescent="0.25">
      <c r="A107" s="67">
        <v>43325</v>
      </c>
      <c r="B107" s="22">
        <v>1.8100041643617937E-2</v>
      </c>
      <c r="C107" s="22">
        <v>-3.2670782289548707E-2</v>
      </c>
      <c r="D107" s="45">
        <v>-1.413427797146964E-3</v>
      </c>
    </row>
    <row r="108" spans="1:4" x14ac:dyDescent="0.25">
      <c r="A108" s="67">
        <v>43430</v>
      </c>
      <c r="B108" s="22">
        <v>-1.6867253965241635E-2</v>
      </c>
      <c r="C108" s="22">
        <v>-2.2472855852058628E-2</v>
      </c>
      <c r="D108" s="45">
        <v>-1.4792902105891703E-3</v>
      </c>
    </row>
    <row r="109" spans="1:4" x14ac:dyDescent="0.25">
      <c r="A109" s="67">
        <v>42863</v>
      </c>
      <c r="B109" s="22">
        <v>1.139442612796833E-2</v>
      </c>
      <c r="C109" s="22">
        <v>-4.3802622658392888E-2</v>
      </c>
      <c r="D109" s="45">
        <v>-2.0325210249223578E-3</v>
      </c>
    </row>
    <row r="110" spans="1:4" x14ac:dyDescent="0.25">
      <c r="A110" s="67">
        <v>42982</v>
      </c>
      <c r="B110" s="22">
        <v>1.2068878733676451E-2</v>
      </c>
      <c r="C110" s="22">
        <v>-1.5398080111121606E-2</v>
      </c>
      <c r="D110" s="45">
        <v>-2.2446698538238618E-3</v>
      </c>
    </row>
    <row r="111" spans="1:4" x14ac:dyDescent="0.25">
      <c r="A111" s="67">
        <v>43150</v>
      </c>
      <c r="B111" s="22">
        <v>3.8573691985798665E-2</v>
      </c>
      <c r="C111" s="22">
        <v>2.6340416614408564E-2</v>
      </c>
      <c r="D111" s="45">
        <v>-2.4721891453890368E-3</v>
      </c>
    </row>
    <row r="112" spans="1:4" x14ac:dyDescent="0.25">
      <c r="A112" s="67">
        <v>43514</v>
      </c>
      <c r="B112" s="22">
        <v>-1.330933136878038E-2</v>
      </c>
      <c r="C112" s="22">
        <v>-6.5653970221436778E-2</v>
      </c>
      <c r="D112" s="45">
        <v>-2.8530689824063991E-3</v>
      </c>
    </row>
    <row r="113" spans="1:4" x14ac:dyDescent="0.25">
      <c r="A113" s="67">
        <v>42730</v>
      </c>
      <c r="B113" s="22">
        <v>1.2195273093818206E-2</v>
      </c>
      <c r="C113" s="22">
        <v>3.2894766503987053E-3</v>
      </c>
      <c r="D113" s="45">
        <v>-3.3351893061383505E-3</v>
      </c>
    </row>
    <row r="114" spans="1:4" x14ac:dyDescent="0.25">
      <c r="A114" s="67">
        <v>43101</v>
      </c>
      <c r="B114" s="22">
        <v>5.7799613398280346E-2</v>
      </c>
      <c r="C114" s="22">
        <v>-1.8331810816609605E-3</v>
      </c>
      <c r="D114" s="45">
        <v>-3.3426214966898373E-3</v>
      </c>
    </row>
    <row r="115" spans="1:4" x14ac:dyDescent="0.25">
      <c r="A115" s="67">
        <v>42471</v>
      </c>
      <c r="B115" s="22">
        <v>5.4961725718581711E-2</v>
      </c>
      <c r="C115" s="22">
        <v>-2.2751756983416069E-2</v>
      </c>
      <c r="D115" s="45">
        <v>-3.5398267051240623E-3</v>
      </c>
    </row>
    <row r="116" spans="1:4" x14ac:dyDescent="0.25">
      <c r="A116" s="67">
        <v>42933</v>
      </c>
      <c r="B116" s="22">
        <v>4.3276729057820278E-3</v>
      </c>
      <c r="C116" s="22">
        <v>5.7971176843259146E-3</v>
      </c>
      <c r="D116" s="45">
        <v>-3.5566131148471155E-3</v>
      </c>
    </row>
    <row r="117" spans="1:4" x14ac:dyDescent="0.25">
      <c r="A117" s="67">
        <v>42345</v>
      </c>
      <c r="B117" s="22">
        <v>-4.8717386613997875E-2</v>
      </c>
      <c r="C117" s="22">
        <v>3.7325957612686346E-2</v>
      </c>
      <c r="D117" s="45">
        <v>-3.9920212695374498E-3</v>
      </c>
    </row>
    <row r="118" spans="1:4" x14ac:dyDescent="0.25">
      <c r="A118" s="67">
        <v>42359</v>
      </c>
      <c r="B118" s="22">
        <v>2.5282385840892256E-2</v>
      </c>
      <c r="C118" s="22">
        <v>8.7336799687546315E-3</v>
      </c>
      <c r="D118" s="45">
        <v>-3.9920212695374498E-3</v>
      </c>
    </row>
    <row r="119" spans="1:4" x14ac:dyDescent="0.25">
      <c r="A119" s="67">
        <v>43248</v>
      </c>
      <c r="B119" s="22">
        <v>0</v>
      </c>
      <c r="C119" s="22">
        <v>-4.4375881400709832E-2</v>
      </c>
      <c r="D119" s="45">
        <v>-4.158010148663677E-3</v>
      </c>
    </row>
    <row r="120" spans="1:4" x14ac:dyDescent="0.25">
      <c r="A120" s="67">
        <v>42674</v>
      </c>
      <c r="B120" s="22">
        <v>-4.4192839233540823E-2</v>
      </c>
      <c r="C120" s="22">
        <v>2.6317308317373358E-2</v>
      </c>
      <c r="D120" s="45">
        <v>-4.4943895878393264E-3</v>
      </c>
    </row>
    <row r="121" spans="1:4" x14ac:dyDescent="0.25">
      <c r="A121" s="67">
        <v>42492</v>
      </c>
      <c r="B121" s="22">
        <v>-2.3835028174973068E-2</v>
      </c>
      <c r="C121" s="22">
        <v>1.7021687569430524E-2</v>
      </c>
      <c r="D121" s="45">
        <v>-4.8239360308528229E-3</v>
      </c>
    </row>
    <row r="122" spans="1:4" x14ac:dyDescent="0.25">
      <c r="A122" s="67">
        <v>42450</v>
      </c>
      <c r="B122" s="22">
        <v>-2.979904462056561E-2</v>
      </c>
      <c r="C122" s="22">
        <v>-8.3857933762739589E-3</v>
      </c>
      <c r="D122" s="45">
        <v>-4.9140148024289293E-3</v>
      </c>
    </row>
    <row r="123" spans="1:4" x14ac:dyDescent="0.25">
      <c r="A123" s="67">
        <v>42457</v>
      </c>
      <c r="B123" s="22">
        <v>-5.3304050482941142E-3</v>
      </c>
      <c r="C123" s="22">
        <v>1.6701849617931353E-2</v>
      </c>
      <c r="D123" s="45">
        <v>-4.9382816405825663E-3</v>
      </c>
    </row>
    <row r="124" spans="1:4" x14ac:dyDescent="0.25">
      <c r="A124" s="67">
        <v>43157</v>
      </c>
      <c r="B124" s="22">
        <v>-1.6313101316179971E-2</v>
      </c>
      <c r="C124" s="22">
        <v>-1.7346058122083075E-3</v>
      </c>
      <c r="D124" s="45">
        <v>-4.9627893421290139E-3</v>
      </c>
    </row>
    <row r="125" spans="1:4" x14ac:dyDescent="0.25">
      <c r="A125" s="67">
        <v>43164</v>
      </c>
      <c r="B125" s="22">
        <v>5.8436981489109214E-3</v>
      </c>
      <c r="C125" s="22">
        <v>5.19481687710393E-3</v>
      </c>
      <c r="D125" s="45">
        <v>-4.9875415110390512E-3</v>
      </c>
    </row>
    <row r="126" spans="1:4" x14ac:dyDescent="0.25">
      <c r="A126" s="67">
        <v>42107</v>
      </c>
      <c r="B126" s="22">
        <v>1.3889112160667093E-2</v>
      </c>
      <c r="C126" s="22">
        <v>-4.3017385083690816E-2</v>
      </c>
      <c r="D126" s="45">
        <v>-5.0377940299571808E-3</v>
      </c>
    </row>
    <row r="127" spans="1:4" x14ac:dyDescent="0.25">
      <c r="A127" s="67">
        <v>43444</v>
      </c>
      <c r="B127" s="22">
        <v>-5.3073464203364125E-2</v>
      </c>
      <c r="C127" s="22">
        <v>-4.6365920557925537E-2</v>
      </c>
      <c r="D127" s="45">
        <v>-5.229746697277265E-3</v>
      </c>
    </row>
    <row r="128" spans="1:4" x14ac:dyDescent="0.25">
      <c r="A128" s="67">
        <v>42128</v>
      </c>
      <c r="B128" s="22">
        <v>-1.8373220256619294E-2</v>
      </c>
      <c r="C128" s="22">
        <v>-2.8049303809899555E-2</v>
      </c>
      <c r="D128" s="45">
        <v>-5.449604767564703E-3</v>
      </c>
    </row>
    <row r="129" spans="1:4" x14ac:dyDescent="0.25">
      <c r="A129" s="67">
        <v>42548</v>
      </c>
      <c r="B129" s="22">
        <v>3.3676364848380792E-3</v>
      </c>
      <c r="C129" s="22">
        <v>-3.2186686495901444E-2</v>
      </c>
      <c r="D129" s="45">
        <v>-5.5834874257005684E-3</v>
      </c>
    </row>
    <row r="130" spans="1:4" x14ac:dyDescent="0.25">
      <c r="A130" s="67">
        <v>42695</v>
      </c>
      <c r="B130" s="22">
        <v>6.6452715887930142E-2</v>
      </c>
      <c r="C130" s="22">
        <v>-8.795131452827289E-3</v>
      </c>
      <c r="D130" s="45">
        <v>-5.7175684632034081E-3</v>
      </c>
    </row>
    <row r="131" spans="1:4" x14ac:dyDescent="0.25">
      <c r="A131" s="67">
        <v>42226</v>
      </c>
      <c r="B131" s="22">
        <v>3.0949361984845243E-3</v>
      </c>
      <c r="C131" s="22">
        <v>2.17627942259567E-3</v>
      </c>
      <c r="D131" s="45">
        <v>-6.0060240602119218E-3</v>
      </c>
    </row>
    <row r="132" spans="1:4" x14ac:dyDescent="0.25">
      <c r="A132" s="67">
        <v>43661</v>
      </c>
      <c r="B132" s="22">
        <v>-1.7750056331916422E-2</v>
      </c>
      <c r="C132" s="22">
        <v>-3.9609138095045827E-2</v>
      </c>
      <c r="D132" s="45">
        <v>-6.2047768868829815E-3</v>
      </c>
    </row>
    <row r="133" spans="1:4" x14ac:dyDescent="0.25">
      <c r="A133" s="67">
        <v>42296</v>
      </c>
      <c r="B133" s="22">
        <v>2.1568696658455202E-2</v>
      </c>
      <c r="C133" s="22">
        <v>-8.8300794482720369E-3</v>
      </c>
      <c r="D133" s="45">
        <v>-6.2305497506360864E-3</v>
      </c>
    </row>
    <row r="134" spans="1:4" x14ac:dyDescent="0.25">
      <c r="A134" s="67">
        <v>42744</v>
      </c>
      <c r="B134" s="22">
        <v>-3.4509816210688313E-2</v>
      </c>
      <c r="C134" s="22">
        <v>5.6338177182560642E-3</v>
      </c>
      <c r="D134" s="45">
        <v>-6.4377904748485299E-3</v>
      </c>
    </row>
    <row r="135" spans="1:4" x14ac:dyDescent="0.25">
      <c r="A135" s="67">
        <v>43437</v>
      </c>
      <c r="B135" s="22">
        <v>5.1926802368212205E-3</v>
      </c>
      <c r="C135" s="22">
        <v>3.2414939241710229E-3</v>
      </c>
      <c r="D135" s="45">
        <v>-6.6840204285717143E-3</v>
      </c>
    </row>
    <row r="136" spans="1:4" x14ac:dyDescent="0.25">
      <c r="A136" s="67">
        <v>42786</v>
      </c>
      <c r="B136" s="22">
        <v>1.2084592159701689E-4</v>
      </c>
      <c r="C136" s="22">
        <v>2.6501940745506627E-2</v>
      </c>
      <c r="D136" s="45">
        <v>-6.9548218733697219E-3</v>
      </c>
    </row>
    <row r="137" spans="1:4" x14ac:dyDescent="0.25">
      <c r="A137" s="67">
        <v>42954</v>
      </c>
      <c r="B137" s="22">
        <v>1.3576193070049527E-2</v>
      </c>
      <c r="C137" s="22">
        <v>-3.7523496185503527E-3</v>
      </c>
      <c r="D137" s="45">
        <v>-7.0588528396246884E-3</v>
      </c>
    </row>
    <row r="138" spans="1:4" x14ac:dyDescent="0.25">
      <c r="A138" s="67">
        <v>43017</v>
      </c>
      <c r="B138" s="22">
        <v>1.1878083540431576E-2</v>
      </c>
      <c r="C138" s="22">
        <v>2.3153304974716821E-2</v>
      </c>
      <c r="D138" s="45">
        <v>-7.8962621222255051E-3</v>
      </c>
    </row>
    <row r="139" spans="1:4" x14ac:dyDescent="0.25">
      <c r="A139" s="67">
        <v>43003</v>
      </c>
      <c r="B139" s="22">
        <v>2.5167170139379347E-2</v>
      </c>
      <c r="C139" s="22">
        <v>3.6878630385365992E-2</v>
      </c>
      <c r="D139" s="45">
        <v>-7.9051795071132611E-3</v>
      </c>
    </row>
    <row r="140" spans="1:4" x14ac:dyDescent="0.25">
      <c r="A140" s="67">
        <v>42583</v>
      </c>
      <c r="B140" s="22">
        <v>-3.3112613036560315E-3</v>
      </c>
      <c r="C140" s="22">
        <v>3.7740327982846898E-2</v>
      </c>
      <c r="D140" s="45">
        <v>-8.528836347520323E-3</v>
      </c>
    </row>
    <row r="141" spans="1:4" x14ac:dyDescent="0.25">
      <c r="A141" s="67">
        <v>42527</v>
      </c>
      <c r="B141" s="22">
        <v>1.4410449678254994E-2</v>
      </c>
      <c r="C141" s="22">
        <v>-2.8293508642611976E-2</v>
      </c>
      <c r="D141" s="45">
        <v>-8.6831225734607699E-3</v>
      </c>
    </row>
    <row r="142" spans="1:4" x14ac:dyDescent="0.25">
      <c r="A142" s="67">
        <v>43290</v>
      </c>
      <c r="B142" s="22">
        <v>1.3755254551498786E-2</v>
      </c>
      <c r="C142" s="22">
        <v>0</v>
      </c>
      <c r="D142" s="45">
        <v>-8.6831225734608809E-3</v>
      </c>
    </row>
    <row r="143" spans="1:4" x14ac:dyDescent="0.25">
      <c r="A143" s="67">
        <v>43031</v>
      </c>
      <c r="B143" s="22">
        <v>1.5834992330076268E-2</v>
      </c>
      <c r="C143" s="22">
        <v>3.5153004417896094E-2</v>
      </c>
      <c r="D143" s="45">
        <v>-9.4229201345052607E-3</v>
      </c>
    </row>
    <row r="144" spans="1:4" x14ac:dyDescent="0.25">
      <c r="A144" s="67">
        <v>43143</v>
      </c>
      <c r="B144" s="22">
        <v>6.5310383424709101E-2</v>
      </c>
      <c r="C144" s="22">
        <v>-7.0922283094917984E-3</v>
      </c>
      <c r="D144" s="45">
        <v>-9.8280889362624274E-3</v>
      </c>
    </row>
    <row r="145" spans="1:4" x14ac:dyDescent="0.25">
      <c r="A145" s="67">
        <v>43451</v>
      </c>
      <c r="B145" s="22">
        <v>1.0007616074426413E-2</v>
      </c>
      <c r="C145" s="22">
        <v>-1.0221554071538139E-2</v>
      </c>
      <c r="D145" s="45">
        <v>-1.0542266312024545E-2</v>
      </c>
    </row>
    <row r="146" spans="1:4" x14ac:dyDescent="0.25">
      <c r="A146" s="67">
        <v>42653</v>
      </c>
      <c r="B146" s="22">
        <v>-1.3605652055778709E-2</v>
      </c>
      <c r="C146" s="22">
        <v>-2.4292692569044587E-2</v>
      </c>
      <c r="D146" s="45">
        <v>-1.0672459890771759E-2</v>
      </c>
    </row>
    <row r="147" spans="1:4" x14ac:dyDescent="0.25">
      <c r="A147" s="67">
        <v>43038</v>
      </c>
      <c r="B147" s="22">
        <v>-1.1543029281674812E-2</v>
      </c>
      <c r="C147" s="22">
        <v>5.1679701584425976E-3</v>
      </c>
      <c r="D147" s="45">
        <v>-1.0708014272472212E-2</v>
      </c>
    </row>
    <row r="148" spans="1:4" x14ac:dyDescent="0.25">
      <c r="A148" s="67">
        <v>42821</v>
      </c>
      <c r="B148" s="22">
        <v>-2.9109110030049078E-2</v>
      </c>
      <c r="C148" s="22">
        <v>-3.2841106189242332E-2</v>
      </c>
      <c r="D148" s="45">
        <v>-1.0972678669475556E-2</v>
      </c>
    </row>
    <row r="149" spans="1:4" x14ac:dyDescent="0.25">
      <c r="A149" s="67">
        <v>43654</v>
      </c>
      <c r="B149" s="22">
        <v>-2.4217084276669135E-2</v>
      </c>
      <c r="C149" s="22">
        <v>2.9558802241544429E-2</v>
      </c>
      <c r="D149" s="45">
        <v>-1.1616119683228556E-2</v>
      </c>
    </row>
    <row r="150" spans="1:4" x14ac:dyDescent="0.25">
      <c r="A150" s="67">
        <v>42261</v>
      </c>
      <c r="B150" s="22">
        <v>1.8717123952937991E-2</v>
      </c>
      <c r="C150" s="22">
        <v>-2.0022915875107704E-2</v>
      </c>
      <c r="D150" s="45">
        <v>-1.1628037995119099E-2</v>
      </c>
    </row>
    <row r="151" spans="1:4" x14ac:dyDescent="0.25">
      <c r="A151" s="67">
        <v>42205</v>
      </c>
      <c r="B151" s="22">
        <v>-6.9494283492555972E-2</v>
      </c>
      <c r="C151" s="22">
        <v>-2.8355225755125009E-2</v>
      </c>
      <c r="D151" s="45">
        <v>-1.212136053234485E-2</v>
      </c>
    </row>
    <row r="152" spans="1:4" x14ac:dyDescent="0.25">
      <c r="A152" s="67">
        <v>43570</v>
      </c>
      <c r="B152" s="22">
        <v>-2.9233176766405865E-2</v>
      </c>
      <c r="C152" s="22">
        <v>-1.4184634991956413E-2</v>
      </c>
      <c r="D152" s="45">
        <v>-1.2252405529015889E-2</v>
      </c>
    </row>
    <row r="153" spans="1:4" x14ac:dyDescent="0.25">
      <c r="A153" s="67">
        <v>43423</v>
      </c>
      <c r="B153" s="22">
        <v>-9.8850915881404152E-3</v>
      </c>
      <c r="C153" s="22">
        <v>3.1796529173798056E-3</v>
      </c>
      <c r="D153" s="45">
        <v>-1.2486390651382646E-2</v>
      </c>
    </row>
    <row r="154" spans="1:4" x14ac:dyDescent="0.25">
      <c r="A154" s="67">
        <v>42499</v>
      </c>
      <c r="B154" s="22">
        <v>3.5579864600029155E-3</v>
      </c>
      <c r="C154" s="22">
        <v>-2.3480267608842472E-2</v>
      </c>
      <c r="D154" s="45">
        <v>-1.2652236903709001E-2</v>
      </c>
    </row>
    <row r="155" spans="1:4" x14ac:dyDescent="0.25">
      <c r="A155" s="67">
        <v>42779</v>
      </c>
      <c r="B155" s="22">
        <v>-6.0424786265687625E-5</v>
      </c>
      <c r="C155" s="22">
        <v>-6.8676865796219372E-2</v>
      </c>
      <c r="D155" s="45">
        <v>-1.2789156116321223E-2</v>
      </c>
    </row>
    <row r="156" spans="1:4" x14ac:dyDescent="0.25">
      <c r="A156" s="67">
        <v>43185</v>
      </c>
      <c r="B156" s="22">
        <v>-3.2704584725580833E-2</v>
      </c>
      <c r="C156" s="22">
        <v>1.7256259674698574E-3</v>
      </c>
      <c r="D156" s="45">
        <v>-1.2903404835907954E-2</v>
      </c>
    </row>
    <row r="157" spans="1:4" x14ac:dyDescent="0.25">
      <c r="A157" s="67">
        <v>42408</v>
      </c>
      <c r="B157" s="22">
        <v>-2.4474015085370251E-2</v>
      </c>
      <c r="C157" s="22">
        <v>4.3010818993907017E-3</v>
      </c>
      <c r="D157" s="45">
        <v>-1.3140793561058368E-2</v>
      </c>
    </row>
    <row r="158" spans="1:4" x14ac:dyDescent="0.25">
      <c r="A158" s="67">
        <v>43528</v>
      </c>
      <c r="B158" s="22">
        <v>-1.2619232479690485E-2</v>
      </c>
      <c r="C158" s="22">
        <v>2.4868066578013524E-2</v>
      </c>
      <c r="D158" s="45">
        <v>-1.3187004281953801E-2</v>
      </c>
    </row>
    <row r="159" spans="1:4" x14ac:dyDescent="0.25">
      <c r="A159" s="67">
        <v>42023</v>
      </c>
      <c r="B159" s="22">
        <v>3.8916647671368348E-2</v>
      </c>
      <c r="C159" s="22">
        <v>6.7189502487447882E-3</v>
      </c>
      <c r="D159" s="45">
        <v>-1.3544225107757149E-2</v>
      </c>
    </row>
    <row r="160" spans="1:4" x14ac:dyDescent="0.25">
      <c r="A160" s="67">
        <v>42989</v>
      </c>
      <c r="B160" s="22">
        <v>1.5268287210081411E-2</v>
      </c>
      <c r="C160" s="22">
        <v>-1.7256259674698364E-3</v>
      </c>
      <c r="D160" s="45">
        <v>-1.3574869091068874E-2</v>
      </c>
    </row>
    <row r="161" spans="1:4" x14ac:dyDescent="0.25">
      <c r="A161" s="67">
        <v>43192</v>
      </c>
      <c r="B161" s="22">
        <v>1.2501877408061296E-2</v>
      </c>
      <c r="C161" s="22">
        <v>1.878791386563327E-2</v>
      </c>
      <c r="D161" s="45">
        <v>-1.4388737452099669E-2</v>
      </c>
    </row>
    <row r="162" spans="1:4" x14ac:dyDescent="0.25">
      <c r="A162" s="67">
        <v>42905</v>
      </c>
      <c r="B162" s="22">
        <v>1.7289479779171415E-2</v>
      </c>
      <c r="C162" s="22">
        <v>3.8839833316263957E-2</v>
      </c>
      <c r="D162" s="45">
        <v>-1.472419239393645E-2</v>
      </c>
    </row>
    <row r="163" spans="1:4" x14ac:dyDescent="0.25">
      <c r="A163" s="67">
        <v>43234</v>
      </c>
      <c r="B163" s="22">
        <v>-5.9066782764183041E-2</v>
      </c>
      <c r="C163" s="22">
        <v>1.3468217050866611E-2</v>
      </c>
      <c r="D163" s="45">
        <v>-1.4855100990924184E-2</v>
      </c>
    </row>
    <row r="164" spans="1:4" x14ac:dyDescent="0.25">
      <c r="A164" s="67">
        <v>42947</v>
      </c>
      <c r="B164" s="22">
        <v>2.5842156583848929E-2</v>
      </c>
      <c r="C164" s="22">
        <v>4.4026248756490458E-2</v>
      </c>
      <c r="D164" s="45">
        <v>-1.5125361070756104E-2</v>
      </c>
    </row>
    <row r="165" spans="1:4" x14ac:dyDescent="0.25">
      <c r="A165" s="67">
        <v>43241</v>
      </c>
      <c r="B165" s="22">
        <v>-9.9503308531679793E-3</v>
      </c>
      <c r="C165" s="22">
        <v>1.6708441648177223E-3</v>
      </c>
      <c r="D165" s="45">
        <v>-1.6461277054071962E-2</v>
      </c>
    </row>
    <row r="166" spans="1:4" x14ac:dyDescent="0.25">
      <c r="A166" s="67">
        <v>43794</v>
      </c>
      <c r="B166" s="22">
        <v>-1.7581101416396221E-2</v>
      </c>
      <c r="C166" s="22">
        <v>-1.0118130165584667E-2</v>
      </c>
      <c r="D166" s="45">
        <v>-1.6485113798047214E-2</v>
      </c>
    </row>
    <row r="167" spans="1:4" x14ac:dyDescent="0.25">
      <c r="A167" s="67">
        <v>42135</v>
      </c>
      <c r="B167" s="22">
        <v>-5.9780981755080667E-3</v>
      </c>
      <c r="C167" s="22">
        <v>1.9502243231441101E-2</v>
      </c>
      <c r="D167" s="45">
        <v>-1.6529301951210582E-2</v>
      </c>
    </row>
    <row r="168" spans="1:4" x14ac:dyDescent="0.25">
      <c r="A168" s="67">
        <v>43066</v>
      </c>
      <c r="B168" s="22">
        <v>-2.8923039469250476E-2</v>
      </c>
      <c r="C168" s="22">
        <v>-7.5047256540676927E-3</v>
      </c>
      <c r="D168" s="45">
        <v>-1.6607736399660525E-2</v>
      </c>
    </row>
    <row r="169" spans="1:4" x14ac:dyDescent="0.25">
      <c r="A169" s="67">
        <v>42149</v>
      </c>
      <c r="B169" s="22">
        <v>-1.1498266687373023E-2</v>
      </c>
      <c r="C169" s="22">
        <v>-2.6031838717946981E-2</v>
      </c>
      <c r="D169" s="45">
        <v>-1.6713480973740667E-2</v>
      </c>
    </row>
    <row r="170" spans="1:4" x14ac:dyDescent="0.25">
      <c r="A170" s="67">
        <v>43108</v>
      </c>
      <c r="B170" s="22">
        <v>-3.5688082383160094E-3</v>
      </c>
      <c r="C170" s="22">
        <v>4.4850566165351713E-2</v>
      </c>
      <c r="D170" s="45">
        <v>-1.6882787038750929E-2</v>
      </c>
    </row>
    <row r="171" spans="1:4" x14ac:dyDescent="0.25">
      <c r="A171" s="67">
        <v>42338</v>
      </c>
      <c r="B171" s="22">
        <v>-1.4451118538174598E-2</v>
      </c>
      <c r="C171" s="22">
        <v>-6.6889881507965401E-3</v>
      </c>
      <c r="D171" s="45">
        <v>-1.7116941940697752E-2</v>
      </c>
    </row>
    <row r="172" spans="1:4" x14ac:dyDescent="0.25">
      <c r="A172" s="67">
        <v>43346</v>
      </c>
      <c r="B172" s="22">
        <v>-3.9792305052238935E-2</v>
      </c>
      <c r="C172" s="22">
        <v>-1.8416726786231151E-2</v>
      </c>
      <c r="D172" s="45">
        <v>-1.7291497110060994E-2</v>
      </c>
    </row>
    <row r="173" spans="1:4" x14ac:dyDescent="0.25">
      <c r="A173" s="67">
        <v>42191</v>
      </c>
      <c r="B173" s="22">
        <v>5.5034358901180185E-3</v>
      </c>
      <c r="C173" s="22">
        <v>-1.7937700686667207E-2</v>
      </c>
      <c r="D173" s="45">
        <v>-1.7910926566530219E-2</v>
      </c>
    </row>
    <row r="174" spans="1:4" x14ac:dyDescent="0.25">
      <c r="A174" s="67">
        <v>42597</v>
      </c>
      <c r="B174" s="22">
        <v>-2.6522898948902019E-2</v>
      </c>
      <c r="C174" s="22">
        <v>0</v>
      </c>
      <c r="D174" s="45">
        <v>-1.8056783747242615E-2</v>
      </c>
    </row>
    <row r="175" spans="1:4" x14ac:dyDescent="0.25">
      <c r="A175" s="67">
        <v>42275</v>
      </c>
      <c r="B175" s="22">
        <v>-1.5729301908543918E-2</v>
      </c>
      <c r="C175" s="22">
        <v>6.7340321813441194E-3</v>
      </c>
      <c r="D175" s="45">
        <v>-1.8237587549780901E-2</v>
      </c>
    </row>
    <row r="176" spans="1:4" x14ac:dyDescent="0.25">
      <c r="A176" s="67">
        <v>42212</v>
      </c>
      <c r="B176" s="22">
        <v>2.5920890820029612E-2</v>
      </c>
      <c r="C176" s="22">
        <v>3.6920588614048074E-2</v>
      </c>
      <c r="D176" s="45">
        <v>-1.8462062839735331E-2</v>
      </c>
    </row>
    <row r="177" spans="1:4" x14ac:dyDescent="0.25">
      <c r="A177" s="67">
        <v>43521</v>
      </c>
      <c r="B177" s="22">
        <v>6.2653499107203281E-3</v>
      </c>
      <c r="C177" s="22">
        <v>-7.168489478612516E-3</v>
      </c>
      <c r="D177" s="45">
        <v>-1.8746042821055221E-2</v>
      </c>
    </row>
    <row r="178" spans="1:4" x14ac:dyDescent="0.25">
      <c r="A178" s="67">
        <v>43395</v>
      </c>
      <c r="B178" s="22">
        <v>-1.5351178655761022E-2</v>
      </c>
      <c r="C178" s="22">
        <v>2.6317308317373358E-2</v>
      </c>
      <c r="D178" s="45">
        <v>-1.885480076362946E-2</v>
      </c>
    </row>
    <row r="179" spans="1:4" x14ac:dyDescent="0.25">
      <c r="A179" s="67">
        <v>42856</v>
      </c>
      <c r="B179" s="22">
        <v>3.6253816143170577E-3</v>
      </c>
      <c r="C179" s="22">
        <v>-1.5943650397136001E-2</v>
      </c>
      <c r="D179" s="45">
        <v>-1.9105659079585606E-2</v>
      </c>
    </row>
    <row r="180" spans="1:4" x14ac:dyDescent="0.25">
      <c r="A180" s="67">
        <v>42093</v>
      </c>
      <c r="B180" s="22">
        <v>7.1176278467894954E-2</v>
      </c>
      <c r="C180" s="22">
        <v>-6.0913893934018172E-3</v>
      </c>
      <c r="D180" s="45">
        <v>-1.9802627296179754E-2</v>
      </c>
    </row>
    <row r="181" spans="1:4" x14ac:dyDescent="0.25">
      <c r="A181" s="67">
        <v>43332</v>
      </c>
      <c r="B181" s="22">
        <v>-4.9531668242757024E-2</v>
      </c>
      <c r="C181" s="22">
        <v>-1.8622512098001798E-2</v>
      </c>
      <c r="D181" s="45">
        <v>-2.0000666706669543E-2</v>
      </c>
    </row>
    <row r="182" spans="1:4" x14ac:dyDescent="0.25">
      <c r="A182" s="67">
        <v>43311</v>
      </c>
      <c r="B182" s="22">
        <v>-3.2548907214881823E-2</v>
      </c>
      <c r="C182" s="22">
        <v>-1.7699577099400975E-2</v>
      </c>
      <c r="D182" s="45">
        <v>-2.0676132838427303E-2</v>
      </c>
    </row>
    <row r="183" spans="1:4" x14ac:dyDescent="0.25">
      <c r="A183" s="67">
        <v>43129</v>
      </c>
      <c r="B183" s="22">
        <v>4.0932109914822455E-2</v>
      </c>
      <c r="C183" s="22">
        <v>-5.1293294387550578E-2</v>
      </c>
      <c r="D183" s="45">
        <v>-2.1202207650603051E-2</v>
      </c>
    </row>
    <row r="184" spans="1:4" x14ac:dyDescent="0.25">
      <c r="A184" s="67">
        <v>43381</v>
      </c>
      <c r="B184" s="22">
        <v>2.4536252649469736E-2</v>
      </c>
      <c r="C184" s="22">
        <v>-3.0459207484708459E-2</v>
      </c>
      <c r="D184" s="45">
        <v>-2.1506205220963619E-2</v>
      </c>
    </row>
    <row r="185" spans="1:4" x14ac:dyDescent="0.25">
      <c r="A185" s="67">
        <v>43409</v>
      </c>
      <c r="B185" s="22">
        <v>1.6222835506887384E-2</v>
      </c>
      <c r="C185" s="22">
        <v>-9.7561749453645725E-3</v>
      </c>
      <c r="D185" s="45">
        <v>-2.1708522533012291E-2</v>
      </c>
    </row>
    <row r="186" spans="1:4" x14ac:dyDescent="0.25">
      <c r="A186" s="67">
        <v>42912</v>
      </c>
      <c r="B186" s="22">
        <v>1.028694907975825E-2</v>
      </c>
      <c r="C186" s="22">
        <v>-1.7291497110060994E-2</v>
      </c>
      <c r="D186" s="45">
        <v>-2.2500949290837791E-2</v>
      </c>
    </row>
    <row r="187" spans="1:4" x14ac:dyDescent="0.25">
      <c r="A187" s="67">
        <v>42177</v>
      </c>
      <c r="B187" s="22">
        <v>-1.3506114141322108E-2</v>
      </c>
      <c r="C187" s="22">
        <v>8.7336799687546315E-3</v>
      </c>
      <c r="D187" s="45">
        <v>-2.2599831917240919E-2</v>
      </c>
    </row>
    <row r="188" spans="1:4" x14ac:dyDescent="0.25">
      <c r="A188" s="67">
        <v>43731</v>
      </c>
      <c r="B188" s="22">
        <v>-1.7172468508600502E-2</v>
      </c>
      <c r="C188" s="22">
        <v>2.6579637804712102E-2</v>
      </c>
      <c r="D188" s="45">
        <v>-2.3303128931847709E-2</v>
      </c>
    </row>
    <row r="189" spans="1:4" x14ac:dyDescent="0.25">
      <c r="A189" s="67">
        <v>42037</v>
      </c>
      <c r="B189" s="22">
        <v>4.4677965334299567E-2</v>
      </c>
      <c r="C189" s="22">
        <v>-6.2047768868828696E-3</v>
      </c>
      <c r="D189" s="45">
        <v>-2.3420274208098613E-2</v>
      </c>
    </row>
    <row r="190" spans="1:4" x14ac:dyDescent="0.25">
      <c r="A190" s="67">
        <v>43738</v>
      </c>
      <c r="B190" s="22">
        <v>-2.3469944436241629E-2</v>
      </c>
      <c r="C190" s="22">
        <v>-5.0430853626891967E-2</v>
      </c>
      <c r="D190" s="45">
        <v>-2.3859147482990541E-2</v>
      </c>
    </row>
    <row r="191" spans="1:4" x14ac:dyDescent="0.25">
      <c r="A191" s="67">
        <v>43724</v>
      </c>
      <c r="B191" s="22">
        <v>-4.3010818993905854E-3</v>
      </c>
      <c r="C191" s="22">
        <v>0</v>
      </c>
      <c r="D191" s="45">
        <v>-2.3870131392532152E-2</v>
      </c>
    </row>
    <row r="192" spans="1:4" x14ac:dyDescent="0.25">
      <c r="A192" s="67">
        <v>43073</v>
      </c>
      <c r="B192" s="22">
        <v>-2.7577494364552E-3</v>
      </c>
      <c r="C192" s="22">
        <v>-7.5614727005764749E-3</v>
      </c>
      <c r="D192" s="45">
        <v>-2.4214258120594627E-2</v>
      </c>
    </row>
    <row r="193" spans="1:4" x14ac:dyDescent="0.25">
      <c r="A193" s="67">
        <v>43269</v>
      </c>
      <c r="B193" s="22">
        <v>2.3928086559248857E-2</v>
      </c>
      <c r="C193" s="22">
        <v>-2.3851215822179909E-2</v>
      </c>
      <c r="D193" s="45">
        <v>-2.4585475472614454E-2</v>
      </c>
    </row>
    <row r="194" spans="1:4" x14ac:dyDescent="0.25">
      <c r="A194" s="67">
        <v>43493</v>
      </c>
      <c r="B194" s="22">
        <v>2.0033825133197732E-2</v>
      </c>
      <c r="C194" s="22">
        <v>1.3468217050866611E-2</v>
      </c>
      <c r="D194" s="45">
        <v>-2.4710046494084415E-2</v>
      </c>
    </row>
    <row r="195" spans="1:4" x14ac:dyDescent="0.25">
      <c r="A195" s="67">
        <v>43115</v>
      </c>
      <c r="B195" s="22">
        <v>1.9575802125861606E-2</v>
      </c>
      <c r="C195" s="22">
        <v>4.2925044717033844E-2</v>
      </c>
      <c r="D195" s="45">
        <v>-2.5288703951924195E-2</v>
      </c>
    </row>
    <row r="196" spans="1:4" x14ac:dyDescent="0.25">
      <c r="A196" s="67">
        <v>43136</v>
      </c>
      <c r="B196" s="22">
        <v>-2.8419625452167779E-2</v>
      </c>
      <c r="C196" s="22">
        <v>-7.0422826254129232E-3</v>
      </c>
      <c r="D196" s="45">
        <v>-2.6539555234612263E-2</v>
      </c>
    </row>
    <row r="197" spans="1:4" x14ac:dyDescent="0.25">
      <c r="A197" s="67">
        <v>42646</v>
      </c>
      <c r="B197" s="22">
        <v>2.3123990086664367E-2</v>
      </c>
      <c r="C197" s="22">
        <v>6.0180723255629448E-3</v>
      </c>
      <c r="D197" s="45">
        <v>-2.7226812700214039E-2</v>
      </c>
    </row>
    <row r="198" spans="1:4" x14ac:dyDescent="0.25">
      <c r="A198" s="67">
        <v>42828</v>
      </c>
      <c r="B198" s="22">
        <v>1.0520187908801302E-2</v>
      </c>
      <c r="C198" s="22">
        <v>-3.3956374734273591E-2</v>
      </c>
      <c r="D198" s="45">
        <v>-2.7454698464409826E-2</v>
      </c>
    </row>
    <row r="199" spans="1:4" x14ac:dyDescent="0.25">
      <c r="A199" s="67">
        <v>42688</v>
      </c>
      <c r="B199" s="22">
        <v>-9.6830574853678138E-3</v>
      </c>
      <c r="C199" s="22">
        <v>5.9530649494225936E-2</v>
      </c>
      <c r="D199" s="45">
        <v>-2.8107527690440611E-2</v>
      </c>
    </row>
    <row r="200" spans="1:4" x14ac:dyDescent="0.25">
      <c r="A200" s="67">
        <v>43178</v>
      </c>
      <c r="B200" s="22">
        <v>2.2581293375885568E-2</v>
      </c>
      <c r="C200" s="22">
        <v>1.5666116744399456E-2</v>
      </c>
      <c r="D200" s="45">
        <v>-2.9060794263124256E-2</v>
      </c>
    </row>
    <row r="201" spans="1:4" x14ac:dyDescent="0.25">
      <c r="A201" s="67">
        <v>42611</v>
      </c>
      <c r="B201" s="22">
        <v>1.1159531140159709E-2</v>
      </c>
      <c r="C201" s="22">
        <v>3.9879366231596325E-2</v>
      </c>
      <c r="D201" s="45">
        <v>-2.9569208122948609E-2</v>
      </c>
    </row>
    <row r="202" spans="1:4" x14ac:dyDescent="0.25">
      <c r="A202" s="67">
        <v>42268</v>
      </c>
      <c r="B202" s="22">
        <v>-7.0446227400083189E-3</v>
      </c>
      <c r="C202" s="22">
        <v>-2.2497197340154416E-3</v>
      </c>
      <c r="D202" s="45">
        <v>-2.9675768146116666E-2</v>
      </c>
    </row>
    <row r="203" spans="1:4" x14ac:dyDescent="0.25">
      <c r="A203" s="67">
        <v>42114</v>
      </c>
      <c r="B203" s="22">
        <v>4.385188252884941E-2</v>
      </c>
      <c r="C203" s="22">
        <v>5.3488684950986222E-2</v>
      </c>
      <c r="D203" s="45">
        <v>-3.077165866675366E-2</v>
      </c>
    </row>
    <row r="204" spans="1:4" x14ac:dyDescent="0.25">
      <c r="A204" s="67">
        <v>43262</v>
      </c>
      <c r="B204" s="22">
        <v>-1.5357207685957053E-2</v>
      </c>
      <c r="C204" s="22">
        <v>5.0633019565466345E-3</v>
      </c>
      <c r="D204" s="45">
        <v>-3.0944803849421599E-2</v>
      </c>
    </row>
    <row r="205" spans="1:4" x14ac:dyDescent="0.25">
      <c r="A205" s="67">
        <v>43689</v>
      </c>
      <c r="B205" s="22">
        <v>-2.579781366524378E-2</v>
      </c>
      <c r="C205" s="22">
        <v>-3.4071583216141975E-3</v>
      </c>
      <c r="D205" s="45">
        <v>-3.2567328662544755E-2</v>
      </c>
    </row>
    <row r="206" spans="1:4" x14ac:dyDescent="0.25">
      <c r="A206" s="67">
        <v>42877</v>
      </c>
      <c r="B206" s="22">
        <v>-4.9589915400578138E-2</v>
      </c>
      <c r="C206" s="22">
        <v>-2.8710105882431367E-2</v>
      </c>
      <c r="D206" s="45">
        <v>-3.3901551675681339E-2</v>
      </c>
    </row>
    <row r="207" spans="1:4" x14ac:dyDescent="0.25">
      <c r="A207" s="67">
        <v>42156</v>
      </c>
      <c r="B207" s="22">
        <v>-4.0113628690535509E-2</v>
      </c>
      <c r="C207" s="22">
        <v>-6.6152391187192048E-3</v>
      </c>
      <c r="D207" s="45">
        <v>-3.4289073478632193E-2</v>
      </c>
    </row>
    <row r="208" spans="1:4" x14ac:dyDescent="0.25">
      <c r="A208" s="67">
        <v>42793</v>
      </c>
      <c r="B208" s="22">
        <v>-6.7291333303695113E-3</v>
      </c>
      <c r="C208" s="22">
        <v>-4.4032270150503282E-2</v>
      </c>
      <c r="D208" s="45">
        <v>-3.4486176071169203E-2</v>
      </c>
    </row>
    <row r="209" spans="1:4" x14ac:dyDescent="0.25">
      <c r="A209" s="67">
        <v>43024</v>
      </c>
      <c r="B209" s="22">
        <v>-1.8025908550513114E-2</v>
      </c>
      <c r="C209" s="22">
        <v>-1.5971945566052113E-2</v>
      </c>
      <c r="D209" s="45">
        <v>-3.456565311228095E-2</v>
      </c>
    </row>
    <row r="210" spans="1:4" x14ac:dyDescent="0.25">
      <c r="A210" s="67">
        <v>43864</v>
      </c>
      <c r="B210" s="22">
        <v>8.2922488972549599E-3</v>
      </c>
      <c r="C210" s="22">
        <v>2.1918685707646275E-2</v>
      </c>
      <c r="D210" s="45">
        <v>-3.4619625060491446E-2</v>
      </c>
    </row>
    <row r="211" spans="1:4" x14ac:dyDescent="0.25">
      <c r="A211" s="67">
        <v>42184</v>
      </c>
      <c r="B211" s="22">
        <v>9.9101020356674578E-4</v>
      </c>
      <c r="C211" s="22">
        <v>-2.197890671877523E-2</v>
      </c>
      <c r="D211" s="45">
        <v>-3.4887259000440665E-2</v>
      </c>
    </row>
    <row r="212" spans="1:4" x14ac:dyDescent="0.25">
      <c r="A212" s="67">
        <v>42772</v>
      </c>
      <c r="B212" s="22">
        <v>-4.8934018014174151E-2</v>
      </c>
      <c r="C212" s="22">
        <v>-2.3324672566409004E-2</v>
      </c>
      <c r="D212" s="45">
        <v>-3.5529421154486512E-2</v>
      </c>
    </row>
    <row r="213" spans="1:4" x14ac:dyDescent="0.25">
      <c r="A213" s="67">
        <v>42065</v>
      </c>
      <c r="B213" s="22">
        <v>-3.5670180131500077E-2</v>
      </c>
      <c r="C213" s="22">
        <v>-3.3267100982939057E-2</v>
      </c>
      <c r="D213" s="45">
        <v>-3.6039936483196693E-2</v>
      </c>
    </row>
    <row r="214" spans="1:4" x14ac:dyDescent="0.25">
      <c r="A214" s="67">
        <v>43850</v>
      </c>
      <c r="B214" s="22">
        <v>1.1326093157551809E-2</v>
      </c>
      <c r="C214" s="22">
        <v>-5.1571807131308781E-2</v>
      </c>
      <c r="D214" s="45">
        <v>-3.9037625462088242E-2</v>
      </c>
    </row>
    <row r="215" spans="1:4" x14ac:dyDescent="0.25">
      <c r="A215" s="67">
        <v>42247</v>
      </c>
      <c r="B215" s="22">
        <v>-1.1560822401075971E-2</v>
      </c>
      <c r="C215" s="22">
        <v>1.092907053219023E-2</v>
      </c>
      <c r="D215" s="45">
        <v>-3.9891329027301969E-2</v>
      </c>
    </row>
    <row r="216" spans="1:4" x14ac:dyDescent="0.25">
      <c r="A216" s="67">
        <v>42814</v>
      </c>
      <c r="B216" s="22">
        <v>2.0696535100776455E-2</v>
      </c>
      <c r="C216" s="22">
        <v>-7.6628727455691371E-3</v>
      </c>
      <c r="D216" s="45">
        <v>-4.0821994520255166E-2</v>
      </c>
    </row>
    <row r="217" spans="1:4" x14ac:dyDescent="0.25">
      <c r="A217" s="67">
        <v>42121</v>
      </c>
      <c r="B217" s="22">
        <v>1.5067432122119926E-2</v>
      </c>
      <c r="C217" s="22">
        <v>-2.1053409197832381E-2</v>
      </c>
      <c r="D217" s="45">
        <v>-4.2559614418795889E-2</v>
      </c>
    </row>
    <row r="218" spans="1:4" x14ac:dyDescent="0.25">
      <c r="A218" s="67">
        <v>42660</v>
      </c>
      <c r="B218" s="22">
        <v>1.1451929322611933E-2</v>
      </c>
      <c r="C218" s="22">
        <v>6.351340572232593E-2</v>
      </c>
      <c r="D218" s="45">
        <v>-4.4988387214781933E-2</v>
      </c>
    </row>
    <row r="219" spans="1:4" x14ac:dyDescent="0.25">
      <c r="A219" s="67">
        <v>42317</v>
      </c>
      <c r="B219" s="22">
        <v>-7.3604257838773418E-3</v>
      </c>
      <c r="C219" s="22">
        <v>3.9712637406867833E-2</v>
      </c>
      <c r="D219" s="45">
        <v>-4.7155137917277719E-2</v>
      </c>
    </row>
    <row r="220" spans="1:4" x14ac:dyDescent="0.25">
      <c r="A220" s="67">
        <v>43843</v>
      </c>
      <c r="B220" s="22">
        <v>1.6555334036074128E-2</v>
      </c>
      <c r="C220" s="22">
        <v>-2.3530497410194272E-2</v>
      </c>
      <c r="D220" s="45">
        <v>-4.7937691451450888E-2</v>
      </c>
    </row>
    <row r="221" spans="1:4" x14ac:dyDescent="0.25">
      <c r="A221" s="67">
        <v>42331</v>
      </c>
      <c r="B221" s="22">
        <v>-2.5963223762010212E-2</v>
      </c>
      <c r="C221" s="22">
        <v>-4.1355185681913945E-2</v>
      </c>
      <c r="D221" s="45">
        <v>-5.4616747317900463E-2</v>
      </c>
    </row>
    <row r="222" spans="1:4" x14ac:dyDescent="0.25">
      <c r="A222" s="67">
        <v>42016</v>
      </c>
      <c r="B222" s="22">
        <v>-1.7747687833339434E-2</v>
      </c>
      <c r="C222" s="22">
        <v>3.4289073478632165E-2</v>
      </c>
      <c r="D222" s="45">
        <v>-5.666003356549127E-2</v>
      </c>
    </row>
    <row r="223" spans="1:4" x14ac:dyDescent="0.25">
      <c r="A223" s="67">
        <v>42898</v>
      </c>
      <c r="B223" s="22">
        <v>-5.8283562197908506E-2</v>
      </c>
      <c r="C223" s="22">
        <v>-5.770831762064673E-2</v>
      </c>
      <c r="D223" s="45">
        <v>-6.3700776905186218E-2</v>
      </c>
    </row>
    <row r="224" spans="1:4" ht="15.75" thickBot="1" x14ac:dyDescent="0.3">
      <c r="A224" s="68">
        <v>42632</v>
      </c>
      <c r="B224" s="51">
        <v>3.0153038170687457E-2</v>
      </c>
      <c r="C224" s="51">
        <v>-2.0811662038246232E-3</v>
      </c>
      <c r="D224" s="47">
        <v>-6.5185979884695613E-2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5A3D-70B6-4E29-A838-AC9F46F11E92}">
  <dimension ref="A1:V224"/>
  <sheetViews>
    <sheetView topLeftCell="J112" zoomScale="90" zoomScaleNormal="90" workbookViewId="0">
      <selection activeCell="Q43" sqref="Q43"/>
    </sheetView>
  </sheetViews>
  <sheetFormatPr defaultRowHeight="15" x14ac:dyDescent="0.25"/>
  <cols>
    <col min="1" max="1" width="12" style="156" customWidth="1"/>
    <col min="2" max="2" width="13.7109375" style="95" bestFit="1" customWidth="1"/>
    <col min="3" max="3" width="15.28515625" style="95" bestFit="1" customWidth="1"/>
    <col min="4" max="4" width="13.7109375" style="95" bestFit="1" customWidth="1"/>
    <col min="5" max="5" width="9.140625" style="95"/>
    <col min="6" max="6" width="33.140625" style="95" bestFit="1" customWidth="1"/>
    <col min="7" max="7" width="19.140625" style="95" bestFit="1" customWidth="1"/>
    <col min="8" max="8" width="21" style="95" bestFit="1" customWidth="1"/>
    <col min="9" max="9" width="33.140625" style="95" bestFit="1" customWidth="1"/>
    <col min="10" max="10" width="53.140625" style="95" bestFit="1" customWidth="1"/>
    <col min="11" max="11" width="21" style="95" bestFit="1" customWidth="1"/>
    <col min="12" max="12" width="33.140625" style="95" bestFit="1" customWidth="1"/>
    <col min="13" max="13" width="17.140625" style="95" bestFit="1" customWidth="1"/>
    <col min="14" max="14" width="21" style="95" bestFit="1" customWidth="1"/>
    <col min="15" max="15" width="9.140625" style="95"/>
    <col min="16" max="16" width="19.140625" style="95" bestFit="1" customWidth="1"/>
    <col min="17" max="17" width="8.85546875" style="95" bestFit="1" customWidth="1"/>
    <col min="18" max="18" width="17.140625" style="95" bestFit="1" customWidth="1"/>
    <col min="19" max="19" width="8.85546875" style="95" bestFit="1" customWidth="1"/>
    <col min="20" max="20" width="17.140625" style="95" bestFit="1" customWidth="1"/>
    <col min="21" max="22" width="9.140625" style="95"/>
    <col min="23" max="23" width="19.140625" style="95" bestFit="1" customWidth="1"/>
    <col min="24" max="24" width="8.85546875" style="95" bestFit="1" customWidth="1"/>
    <col min="25" max="25" width="17.140625" style="95" bestFit="1" customWidth="1"/>
    <col min="26" max="27" width="9.140625" style="95"/>
    <col min="28" max="28" width="19.140625" style="95" bestFit="1" customWidth="1"/>
    <col min="29" max="29" width="8.85546875" style="95" bestFit="1" customWidth="1"/>
    <col min="30" max="30" width="17.140625" style="95" bestFit="1" customWidth="1"/>
    <col min="31" max="16384" width="9.140625" style="95"/>
  </cols>
  <sheetData>
    <row r="1" spans="1:14" ht="15.75" thickBot="1" x14ac:dyDescent="0.3">
      <c r="A1" s="91" t="s">
        <v>10</v>
      </c>
      <c r="B1" s="92" t="s">
        <v>23</v>
      </c>
      <c r="C1" s="92" t="s">
        <v>24</v>
      </c>
      <c r="D1" s="93" t="s">
        <v>25</v>
      </c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1:14" x14ac:dyDescent="0.25">
      <c r="A2" s="96">
        <v>43773</v>
      </c>
      <c r="B2" s="97">
        <v>1.5821720393728457E-2</v>
      </c>
      <c r="C2" s="97">
        <v>2.0202707317519469E-2</v>
      </c>
      <c r="D2" s="98">
        <v>6.6181906881301183E-2</v>
      </c>
      <c r="E2" s="94"/>
      <c r="F2" s="224" t="s">
        <v>23</v>
      </c>
      <c r="G2" s="225"/>
      <c r="H2" s="99"/>
      <c r="I2" s="224" t="s">
        <v>24</v>
      </c>
      <c r="J2" s="225"/>
      <c r="K2" s="99"/>
      <c r="L2" s="224" t="s">
        <v>25</v>
      </c>
      <c r="M2" s="225"/>
      <c r="N2" s="94"/>
    </row>
    <row r="3" spans="1:14" ht="15.75" thickBot="1" x14ac:dyDescent="0.3">
      <c r="A3" s="100">
        <v>42758</v>
      </c>
      <c r="B3" s="101">
        <v>6.6015130574268388E-2</v>
      </c>
      <c r="C3" s="101">
        <v>1.1851990587014548E-2</v>
      </c>
      <c r="D3" s="102">
        <v>6.5063593347061868E-2</v>
      </c>
      <c r="E3" s="94"/>
      <c r="F3" s="226"/>
      <c r="G3" s="227"/>
      <c r="H3" s="94"/>
      <c r="I3" s="226"/>
      <c r="J3" s="227"/>
      <c r="K3" s="94"/>
      <c r="L3" s="226"/>
      <c r="M3" s="227"/>
      <c r="N3" s="94"/>
    </row>
    <row r="4" spans="1:14" x14ac:dyDescent="0.25">
      <c r="A4" s="100">
        <v>43815</v>
      </c>
      <c r="B4" s="101">
        <v>1.440591261716662E-2</v>
      </c>
      <c r="C4" s="101">
        <v>2.8243212313395154E-2</v>
      </c>
      <c r="D4" s="102">
        <v>6.2995852014577219E-2</v>
      </c>
      <c r="E4" s="94"/>
      <c r="F4" s="103" t="s">
        <v>51</v>
      </c>
      <c r="G4" s="98">
        <v>5.6082405807619156E-3</v>
      </c>
      <c r="H4" s="94"/>
      <c r="I4" s="103" t="s">
        <v>51</v>
      </c>
      <c r="J4" s="98">
        <v>-7.7682817443630451E-4</v>
      </c>
      <c r="K4" s="94"/>
      <c r="L4" s="103" t="s">
        <v>51</v>
      </c>
      <c r="M4" s="98">
        <v>-1.781006535064256E-3</v>
      </c>
      <c r="N4" s="94"/>
    </row>
    <row r="5" spans="1:14" x14ac:dyDescent="0.25">
      <c r="A5" s="100">
        <v>42849</v>
      </c>
      <c r="B5" s="101">
        <v>3.4548834675782604E-2</v>
      </c>
      <c r="C5" s="101">
        <v>-1.914766941413408E-2</v>
      </c>
      <c r="D5" s="102">
        <v>5.6338501641746599E-2</v>
      </c>
      <c r="E5" s="94"/>
      <c r="F5" s="104" t="s">
        <v>37</v>
      </c>
      <c r="G5" s="102">
        <v>2.022123684175977E-3</v>
      </c>
      <c r="H5" s="94"/>
      <c r="I5" s="104" t="s">
        <v>37</v>
      </c>
      <c r="J5" s="102">
        <v>1.7185033689423956E-3</v>
      </c>
      <c r="K5" s="94"/>
      <c r="L5" s="104" t="s">
        <v>37</v>
      </c>
      <c r="M5" s="102">
        <v>1.5507248080686377E-3</v>
      </c>
      <c r="N5" s="94"/>
    </row>
    <row r="6" spans="1:14" x14ac:dyDescent="0.25">
      <c r="A6" s="100">
        <v>43759</v>
      </c>
      <c r="B6" s="101">
        <v>1.871571819594112E-2</v>
      </c>
      <c r="C6" s="101">
        <v>-1.6920877488337177E-2</v>
      </c>
      <c r="D6" s="102">
        <v>5.3711539246252271E-2</v>
      </c>
      <c r="E6" s="94"/>
      <c r="F6" s="104" t="s">
        <v>39</v>
      </c>
      <c r="G6" s="102">
        <v>7.2277031214532635E-3</v>
      </c>
      <c r="H6" s="94"/>
      <c r="I6" s="104" t="s">
        <v>39</v>
      </c>
      <c r="J6" s="102">
        <v>0</v>
      </c>
      <c r="K6" s="94"/>
      <c r="L6" s="104" t="s">
        <v>39</v>
      </c>
      <c r="M6" s="102">
        <v>-3.3351893061383505E-3</v>
      </c>
      <c r="N6" s="94"/>
    </row>
    <row r="7" spans="1:14" x14ac:dyDescent="0.25">
      <c r="A7" s="100">
        <v>42464</v>
      </c>
      <c r="B7" s="101">
        <v>3.9745115594557651E-2</v>
      </c>
      <c r="C7" s="101">
        <v>1.2345835822299362E-2</v>
      </c>
      <c r="D7" s="102">
        <v>4.9497127790251873E-2</v>
      </c>
      <c r="E7" s="94"/>
      <c r="F7" s="104" t="s">
        <v>41</v>
      </c>
      <c r="G7" s="102" t="e">
        <v>#N/A</v>
      </c>
      <c r="H7" s="94"/>
      <c r="I7" s="104" t="s">
        <v>41</v>
      </c>
      <c r="J7" s="102">
        <v>0</v>
      </c>
      <c r="K7" s="94"/>
      <c r="L7" s="104" t="s">
        <v>41</v>
      </c>
      <c r="M7" s="102">
        <v>0</v>
      </c>
      <c r="N7" s="94"/>
    </row>
    <row r="8" spans="1:14" x14ac:dyDescent="0.25">
      <c r="A8" s="100">
        <v>42765</v>
      </c>
      <c r="B8" s="101">
        <v>-2.9033565733355533E-2</v>
      </c>
      <c r="C8" s="101">
        <v>2.1850832948108297E-2</v>
      </c>
      <c r="D8" s="102">
        <v>4.2395558967685765E-2</v>
      </c>
      <c r="E8" s="94"/>
      <c r="F8" s="104" t="s">
        <v>42</v>
      </c>
      <c r="G8" s="102">
        <v>3.0196746104266103E-2</v>
      </c>
      <c r="H8" s="94"/>
      <c r="I8" s="104" t="s">
        <v>42</v>
      </c>
      <c r="J8" s="102">
        <v>2.5662727911930933E-2</v>
      </c>
      <c r="K8" s="94"/>
      <c r="L8" s="104" t="s">
        <v>42</v>
      </c>
      <c r="M8" s="102">
        <v>2.3157259703388295E-2</v>
      </c>
      <c r="N8" s="94"/>
    </row>
    <row r="9" spans="1:14" x14ac:dyDescent="0.25">
      <c r="A9" s="100">
        <v>43808</v>
      </c>
      <c r="B9" s="101">
        <v>2.5486841923837055E-2</v>
      </c>
      <c r="C9" s="101">
        <v>-2.3167059281534303E-2</v>
      </c>
      <c r="D9" s="102">
        <v>3.932834226347167E-2</v>
      </c>
      <c r="E9" s="94"/>
      <c r="F9" s="104" t="s">
        <v>43</v>
      </c>
      <c r="G9" s="102">
        <v>9.1184347528551002E-4</v>
      </c>
      <c r="H9" s="94"/>
      <c r="I9" s="104" t="s">
        <v>43</v>
      </c>
      <c r="J9" s="102">
        <v>6.5857560388179895E-4</v>
      </c>
      <c r="K9" s="94"/>
      <c r="L9" s="104" t="s">
        <v>43</v>
      </c>
      <c r="M9" s="102">
        <v>5.362586769701714E-4</v>
      </c>
      <c r="N9" s="94"/>
    </row>
    <row r="10" spans="1:14" x14ac:dyDescent="0.25">
      <c r="A10" s="100">
        <v>43080</v>
      </c>
      <c r="B10" s="101">
        <v>2.5212546434708723E-2</v>
      </c>
      <c r="C10" s="101">
        <v>3.7248253880618781E-2</v>
      </c>
      <c r="D10" s="102">
        <v>3.8466280827796143E-2</v>
      </c>
      <c r="E10" s="94"/>
      <c r="F10" s="104" t="s">
        <v>44</v>
      </c>
      <c r="G10" s="102">
        <v>-0.1832084540354364</v>
      </c>
      <c r="H10" s="94"/>
      <c r="I10" s="104" t="s">
        <v>44</v>
      </c>
      <c r="J10" s="102">
        <v>-0.16006327274549204</v>
      </c>
      <c r="K10" s="94"/>
      <c r="L10" s="104" t="s">
        <v>44</v>
      </c>
      <c r="M10" s="102">
        <v>0.42023505968353358</v>
      </c>
      <c r="N10" s="94"/>
    </row>
    <row r="11" spans="1:14" x14ac:dyDescent="0.25">
      <c r="A11" s="100">
        <v>42219</v>
      </c>
      <c r="B11" s="101">
        <v>2.5940021008615886E-2</v>
      </c>
      <c r="C11" s="101">
        <v>-2.1552558385734191E-2</v>
      </c>
      <c r="D11" s="102">
        <v>3.6589447432291963E-2</v>
      </c>
      <c r="E11" s="94"/>
      <c r="F11" s="104" t="s">
        <v>45</v>
      </c>
      <c r="G11" s="102">
        <v>-2.6334885670193705E-2</v>
      </c>
      <c r="H11" s="94"/>
      <c r="I11" s="104" t="s">
        <v>45</v>
      </c>
      <c r="J11" s="102">
        <v>2.4592022921084505E-3</v>
      </c>
      <c r="K11" s="94"/>
      <c r="L11" s="104" t="s">
        <v>45</v>
      </c>
      <c r="M11" s="102">
        <v>0.20257812754291346</v>
      </c>
      <c r="N11" s="94"/>
    </row>
    <row r="12" spans="1:14" x14ac:dyDescent="0.25">
      <c r="A12" s="100">
        <v>42058</v>
      </c>
      <c r="B12" s="101">
        <v>1.5399215757880917E-2</v>
      </c>
      <c r="C12" s="101">
        <v>-1.8237587549780901E-2</v>
      </c>
      <c r="D12" s="102">
        <v>3.6039936483196658E-2</v>
      </c>
      <c r="E12" s="94"/>
      <c r="F12" s="104" t="s">
        <v>46</v>
      </c>
      <c r="G12" s="102">
        <v>0.14604463815436181</v>
      </c>
      <c r="H12" s="94"/>
      <c r="I12" s="104" t="s">
        <v>46</v>
      </c>
      <c r="J12" s="102">
        <v>0.13219027151854529</v>
      </c>
      <c r="K12" s="94"/>
      <c r="L12" s="104" t="s">
        <v>46</v>
      </c>
      <c r="M12" s="102">
        <v>0.13136788676599681</v>
      </c>
      <c r="N12" s="94"/>
    </row>
    <row r="13" spans="1:14" x14ac:dyDescent="0.25">
      <c r="A13" s="100">
        <v>43836</v>
      </c>
      <c r="B13" s="101">
        <v>1.2432202837178103E-2</v>
      </c>
      <c r="C13" s="101">
        <v>-1.7926216268151895E-2</v>
      </c>
      <c r="D13" s="102">
        <v>3.5941684101862131E-2</v>
      </c>
      <c r="E13" s="94"/>
      <c r="F13" s="104" t="s">
        <v>47</v>
      </c>
      <c r="G13" s="102">
        <v>-6.9552282948659575E-2</v>
      </c>
      <c r="H13" s="94"/>
      <c r="I13" s="104" t="s">
        <v>47</v>
      </c>
      <c r="J13" s="102">
        <v>-6.8676865796219372E-2</v>
      </c>
      <c r="K13" s="94"/>
      <c r="L13" s="104" t="s">
        <v>47</v>
      </c>
      <c r="M13" s="102">
        <v>-6.5185979884695613E-2</v>
      </c>
      <c r="N13" s="94"/>
    </row>
    <row r="14" spans="1:14" x14ac:dyDescent="0.25">
      <c r="A14" s="100">
        <v>42919</v>
      </c>
      <c r="B14" s="101">
        <v>4.4138146711845593E-2</v>
      </c>
      <c r="C14" s="101">
        <v>3.9891329027302025E-2</v>
      </c>
      <c r="D14" s="102">
        <v>3.4786116085415389E-2</v>
      </c>
      <c r="E14" s="94"/>
      <c r="F14" s="104" t="s">
        <v>48</v>
      </c>
      <c r="G14" s="102">
        <v>7.6492355205702245E-2</v>
      </c>
      <c r="H14" s="94"/>
      <c r="I14" s="104" t="s">
        <v>48</v>
      </c>
      <c r="J14" s="102">
        <v>6.351340572232593E-2</v>
      </c>
      <c r="K14" s="94"/>
      <c r="L14" s="104" t="s">
        <v>48</v>
      </c>
      <c r="M14" s="102">
        <v>6.6181906881301183E-2</v>
      </c>
      <c r="N14" s="94"/>
    </row>
    <row r="15" spans="1:14" x14ac:dyDescent="0.25">
      <c r="A15" s="100">
        <v>43696</v>
      </c>
      <c r="B15" s="101">
        <v>2.0481673285480565E-2</v>
      </c>
      <c r="C15" s="101">
        <v>1.3559529785632294E-2</v>
      </c>
      <c r="D15" s="102">
        <v>3.456799621884174E-2</v>
      </c>
      <c r="E15" s="94"/>
      <c r="F15" s="104" t="s">
        <v>49</v>
      </c>
      <c r="G15" s="102">
        <v>1.2506376495099072</v>
      </c>
      <c r="H15" s="94"/>
      <c r="I15" s="104" t="s">
        <v>49</v>
      </c>
      <c r="J15" s="102">
        <v>-0.17323268289929591</v>
      </c>
      <c r="K15" s="94"/>
      <c r="L15" s="104" t="s">
        <v>49</v>
      </c>
      <c r="M15" s="102">
        <v>-0.39716445731932909</v>
      </c>
      <c r="N15" s="94"/>
    </row>
    <row r="16" spans="1:14" x14ac:dyDescent="0.25">
      <c r="A16" s="100">
        <v>42478</v>
      </c>
      <c r="B16" s="101">
        <v>1.6213200713722214E-2</v>
      </c>
      <c r="C16" s="101">
        <v>-2.5425098365810056E-2</v>
      </c>
      <c r="D16" s="102">
        <v>3.3704526751391253E-2</v>
      </c>
      <c r="E16" s="94"/>
      <c r="F16" s="104" t="s">
        <v>50</v>
      </c>
      <c r="G16" s="102">
        <v>223</v>
      </c>
      <c r="H16" s="94"/>
      <c r="I16" s="104" t="s">
        <v>50</v>
      </c>
      <c r="J16" s="102">
        <v>223</v>
      </c>
      <c r="K16" s="94"/>
      <c r="L16" s="104" t="s">
        <v>50</v>
      </c>
      <c r="M16" s="102">
        <v>223</v>
      </c>
      <c r="N16" s="94"/>
    </row>
    <row r="17" spans="1:21" ht="15.75" thickBot="1" x14ac:dyDescent="0.3">
      <c r="A17" s="100">
        <v>42569</v>
      </c>
      <c r="B17" s="101">
        <v>-2.319513942233386E-3</v>
      </c>
      <c r="C17" s="101">
        <v>1.3513719166722855E-2</v>
      </c>
      <c r="D17" s="102">
        <v>3.315220731690055E-2</v>
      </c>
      <c r="E17" s="94"/>
      <c r="F17" s="105" t="s">
        <v>35</v>
      </c>
      <c r="G17" s="106">
        <v>3.9850140986581314E-3</v>
      </c>
      <c r="H17" s="94"/>
      <c r="I17" s="105" t="s">
        <v>35</v>
      </c>
      <c r="J17" s="106">
        <v>3.3866672980578014E-3</v>
      </c>
      <c r="K17" s="94"/>
      <c r="L17" s="105" t="s">
        <v>35</v>
      </c>
      <c r="M17" s="106">
        <v>3.0560248473676726E-3</v>
      </c>
      <c r="N17" s="94"/>
    </row>
    <row r="18" spans="1:21" ht="15.75" thickBot="1" x14ac:dyDescent="0.3">
      <c r="A18" s="100">
        <v>43304</v>
      </c>
      <c r="B18" s="101">
        <v>2.2070395399242521E-2</v>
      </c>
      <c r="C18" s="101">
        <v>1.7699577099400857E-2</v>
      </c>
      <c r="D18" s="102">
        <v>3.1880731851290346E-2</v>
      </c>
      <c r="E18" s="94"/>
      <c r="F18" s="94"/>
      <c r="G18" s="94"/>
      <c r="H18" s="94"/>
      <c r="I18" s="94"/>
      <c r="J18" s="94"/>
      <c r="K18" s="94"/>
      <c r="L18" s="94"/>
      <c r="M18" s="94"/>
      <c r="N18" s="94"/>
    </row>
    <row r="19" spans="1:21" ht="15.75" thickBot="1" x14ac:dyDescent="0.3">
      <c r="A19" s="100">
        <v>43087</v>
      </c>
      <c r="B19" s="101">
        <v>-2.272571405413918E-2</v>
      </c>
      <c r="C19" s="101">
        <v>2.527210310071511E-2</v>
      </c>
      <c r="D19" s="102">
        <v>3.1343250565711335E-2</v>
      </c>
      <c r="E19" s="94"/>
      <c r="F19" s="157" t="s">
        <v>56</v>
      </c>
      <c r="G19" s="138">
        <f>_xlfn.CONFIDENCE.T(0.05,G8,G16)</f>
        <v>3.9850140986581314E-3</v>
      </c>
      <c r="H19" s="94"/>
      <c r="I19" s="157" t="s">
        <v>56</v>
      </c>
      <c r="J19" s="138">
        <f>_xlfn.CONFIDENCE.T(0.05,J8,J16)</f>
        <v>3.3866672980578014E-3</v>
      </c>
      <c r="K19" s="94"/>
      <c r="L19" s="157" t="s">
        <v>56</v>
      </c>
      <c r="M19" s="138">
        <f>_xlfn.CONFIDENCE.T(0.05,M8,M16)</f>
        <v>3.0560248473676726E-3</v>
      </c>
      <c r="N19" s="94"/>
    </row>
    <row r="20" spans="1:21" ht="15.75" thickBot="1" x14ac:dyDescent="0.3">
      <c r="A20" s="100">
        <v>42926</v>
      </c>
      <c r="B20" s="101">
        <v>5.8953157038768307E-2</v>
      </c>
      <c r="C20" s="101">
        <v>-3.9891329027301969E-2</v>
      </c>
      <c r="D20" s="102">
        <v>3.125254350410453E-2</v>
      </c>
      <c r="E20" s="94"/>
      <c r="F20" s="94"/>
      <c r="G20" s="94"/>
      <c r="H20" s="94"/>
      <c r="I20" s="94"/>
      <c r="J20" s="94"/>
      <c r="K20" s="94"/>
      <c r="L20" s="94"/>
      <c r="M20" s="94"/>
      <c r="N20" s="94"/>
    </row>
    <row r="21" spans="1:21" ht="15.75" thickBot="1" x14ac:dyDescent="0.3">
      <c r="A21" s="100">
        <v>42303</v>
      </c>
      <c r="B21" s="101">
        <v>8.8407564604479915E-4</v>
      </c>
      <c r="C21" s="101">
        <v>6.6298585386695818E-3</v>
      </c>
      <c r="D21" s="102">
        <v>3.0771658666753472E-2</v>
      </c>
      <c r="E21" s="94"/>
      <c r="F21" s="199" t="s">
        <v>57</v>
      </c>
      <c r="G21" s="200"/>
      <c r="H21" s="94"/>
      <c r="I21" s="199" t="s">
        <v>57</v>
      </c>
      <c r="J21" s="200"/>
      <c r="K21" s="94"/>
      <c r="L21" s="228" t="s">
        <v>57</v>
      </c>
      <c r="M21" s="229"/>
      <c r="N21" s="94"/>
      <c r="P21" s="199" t="s">
        <v>58</v>
      </c>
      <c r="Q21" s="200"/>
    </row>
    <row r="22" spans="1:21" x14ac:dyDescent="0.25">
      <c r="A22" s="100">
        <v>42436</v>
      </c>
      <c r="B22" s="101">
        <v>2.4742280663515004E-3</v>
      </c>
      <c r="C22" s="101">
        <v>2.0898649194592365E-3</v>
      </c>
      <c r="D22" s="102">
        <v>3.0077455237277954E-2</v>
      </c>
      <c r="E22" s="94"/>
      <c r="F22" s="103" t="s">
        <v>59</v>
      </c>
      <c r="G22" s="98">
        <f>_xlfn.CHISQ.INV(0.025,G16-1)</f>
        <v>182.62665574036092</v>
      </c>
      <c r="H22" s="94"/>
      <c r="I22" s="103" t="s">
        <v>59</v>
      </c>
      <c r="J22" s="98">
        <f>_xlfn.CHISQ.INV(0.025,J16-1)</f>
        <v>182.62665574036092</v>
      </c>
      <c r="K22" s="94"/>
      <c r="L22" s="104" t="s">
        <v>59</v>
      </c>
      <c r="M22" s="102">
        <f>_xlfn.CHISQ.INV(0.025,M16-1)</f>
        <v>182.62665574036092</v>
      </c>
      <c r="N22" s="94"/>
      <c r="P22" s="213" t="s">
        <v>60</v>
      </c>
      <c r="Q22" s="214"/>
      <c r="R22" s="214"/>
      <c r="S22" s="214"/>
      <c r="T22" s="214"/>
      <c r="U22" s="215"/>
    </row>
    <row r="23" spans="1:21" x14ac:dyDescent="0.25">
      <c r="A23" s="100">
        <v>42604</v>
      </c>
      <c r="B23" s="101">
        <v>6.7273180607424835E-2</v>
      </c>
      <c r="C23" s="101">
        <v>-4.2735107773819378E-3</v>
      </c>
      <c r="D23" s="102">
        <v>2.9569208122948661E-2</v>
      </c>
      <c r="E23" s="94"/>
      <c r="F23" s="104" t="s">
        <v>61</v>
      </c>
      <c r="G23" s="102">
        <f>_xlfn.CHISQ.INV(1-0.025,G16-1)</f>
        <v>265.15949405364876</v>
      </c>
      <c r="H23" s="94"/>
      <c r="I23" s="104" t="s">
        <v>61</v>
      </c>
      <c r="J23" s="102">
        <f>_xlfn.CHISQ.INV(1-0.025,J16-1)</f>
        <v>265.15949405364876</v>
      </c>
      <c r="K23" s="94"/>
      <c r="L23" s="104" t="s">
        <v>61</v>
      </c>
      <c r="M23" s="102">
        <f>_xlfn.CHISQ.INV(1-0.025,M16-1)</f>
        <v>265.15949405364876</v>
      </c>
      <c r="N23" s="94"/>
      <c r="P23" s="216"/>
      <c r="Q23" s="217"/>
      <c r="R23" s="217"/>
      <c r="S23" s="217"/>
      <c r="T23" s="217"/>
      <c r="U23" s="218"/>
    </row>
    <row r="24" spans="1:21" x14ac:dyDescent="0.25">
      <c r="A24" s="100">
        <v>42618</v>
      </c>
      <c r="B24" s="101">
        <v>3.1629546336090913E-2</v>
      </c>
      <c r="C24" s="101">
        <v>3.6367644170874791E-2</v>
      </c>
      <c r="D24" s="102">
        <v>2.8528083614538031E-2</v>
      </c>
      <c r="E24" s="94"/>
      <c r="F24" s="104" t="s">
        <v>62</v>
      </c>
      <c r="G24" s="102">
        <f>(G16-1)*G9</f>
        <v>0.20242925151338323</v>
      </c>
      <c r="H24" s="94"/>
      <c r="I24" s="104" t="s">
        <v>62</v>
      </c>
      <c r="J24" s="102">
        <f>(J16-1)*J9</f>
        <v>0.14620378406175938</v>
      </c>
      <c r="K24" s="94"/>
      <c r="L24" s="104" t="s">
        <v>62</v>
      </c>
      <c r="M24" s="102">
        <f>(M16-1)*M9</f>
        <v>0.11904942628737805</v>
      </c>
      <c r="N24" s="94"/>
      <c r="P24" s="216"/>
      <c r="Q24" s="217"/>
      <c r="R24" s="217"/>
      <c r="S24" s="217"/>
      <c r="T24" s="217"/>
      <c r="U24" s="218"/>
    </row>
    <row r="25" spans="1:21" ht="15.75" thickBot="1" x14ac:dyDescent="0.3">
      <c r="A25" s="100">
        <v>42387</v>
      </c>
      <c r="B25" s="101">
        <v>4.7332211106255691E-2</v>
      </c>
      <c r="C25" s="101">
        <v>-3.2647077836666143E-2</v>
      </c>
      <c r="D25" s="102">
        <v>2.8437935320533625E-2</v>
      </c>
      <c r="E25" s="94"/>
      <c r="F25" s="104" t="s">
        <v>63</v>
      </c>
      <c r="G25" s="102">
        <f>G24/G22</f>
        <v>1.1084321217663621E-3</v>
      </c>
      <c r="H25" s="94"/>
      <c r="I25" s="104" t="s">
        <v>63</v>
      </c>
      <c r="J25" s="102">
        <f>J24/J22</f>
        <v>8.0056103239176818E-4</v>
      </c>
      <c r="K25" s="94"/>
      <c r="L25" s="104" t="s">
        <v>63</v>
      </c>
      <c r="M25" s="102">
        <f>M24/M22</f>
        <v>6.5187322083272339E-4</v>
      </c>
      <c r="N25" s="94"/>
      <c r="P25" s="219" t="s">
        <v>64</v>
      </c>
      <c r="Q25" s="220"/>
      <c r="R25" s="220"/>
      <c r="S25" s="220"/>
      <c r="T25" s="220"/>
      <c r="U25" s="221"/>
    </row>
    <row r="26" spans="1:21" ht="15.75" thickBot="1" x14ac:dyDescent="0.3">
      <c r="A26" s="100">
        <v>42940</v>
      </c>
      <c r="B26" s="101">
        <v>2.0153353847960583E-2</v>
      </c>
      <c r="C26" s="101">
        <v>-1.553429296218412E-2</v>
      </c>
      <c r="D26" s="102">
        <v>2.8104894320108521E-2</v>
      </c>
      <c r="E26" s="94"/>
      <c r="F26" s="107" t="s">
        <v>65</v>
      </c>
      <c r="G26" s="108">
        <f>G24/G23</f>
        <v>7.634244899880012E-4</v>
      </c>
      <c r="H26" s="94"/>
      <c r="I26" s="107" t="s">
        <v>65</v>
      </c>
      <c r="J26" s="108">
        <f>J24/J23</f>
        <v>5.5138053639587387E-4</v>
      </c>
      <c r="K26" s="94"/>
      <c r="L26" s="107" t="s">
        <v>65</v>
      </c>
      <c r="M26" s="108">
        <f>M24/M23</f>
        <v>4.4897289728306394E-4</v>
      </c>
      <c r="N26" s="94"/>
      <c r="P26" s="109"/>
      <c r="Q26" s="109"/>
      <c r="R26" s="109"/>
      <c r="S26" s="109"/>
      <c r="T26" s="109"/>
      <c r="U26" s="109"/>
    </row>
    <row r="27" spans="1:21" ht="15.75" thickBot="1" x14ac:dyDescent="0.3">
      <c r="A27" s="100">
        <v>43094</v>
      </c>
      <c r="B27" s="101">
        <v>1.6837223836230465E-2</v>
      </c>
      <c r="C27" s="101">
        <v>-2.7101929777791269E-2</v>
      </c>
      <c r="D27" s="102">
        <v>2.7059148114005775E-2</v>
      </c>
      <c r="E27" s="94"/>
      <c r="F27" s="222" t="s">
        <v>66</v>
      </c>
      <c r="G27" s="223"/>
      <c r="H27" s="94"/>
      <c r="I27" s="222" t="s">
        <v>66</v>
      </c>
      <c r="J27" s="223"/>
      <c r="K27" s="94"/>
      <c r="L27" s="222" t="s">
        <v>66</v>
      </c>
      <c r="M27" s="223"/>
      <c r="N27" s="94"/>
      <c r="P27" s="199" t="s">
        <v>67</v>
      </c>
      <c r="Q27" s="200"/>
    </row>
    <row r="28" spans="1:21" x14ac:dyDescent="0.25">
      <c r="A28" s="100">
        <v>42373</v>
      </c>
      <c r="B28" s="101">
        <v>-4.4528076688758376E-2</v>
      </c>
      <c r="C28" s="101">
        <v>6.3446221738962263E-2</v>
      </c>
      <c r="D28" s="102">
        <v>2.6317308317373358E-2</v>
      </c>
      <c r="E28" s="94"/>
      <c r="F28" s="103" t="s">
        <v>63</v>
      </c>
      <c r="G28" s="98">
        <f>SQRT(G$9)*SQRT((G$16-1)/(G22))</f>
        <v>3.3293124241596229E-2</v>
      </c>
      <c r="H28" s="94"/>
      <c r="I28" s="103" t="s">
        <v>63</v>
      </c>
      <c r="J28" s="98">
        <f>SQRT(J$9)*SQRT((J$16-1)/(J22))</f>
        <v>2.8294187254483356E-2</v>
      </c>
      <c r="K28" s="94"/>
      <c r="L28" s="103" t="s">
        <v>63</v>
      </c>
      <c r="M28" s="98">
        <f>SQRT(M$9)*SQRT((M$16-1)/(M22))</f>
        <v>2.553180802122567E-2</v>
      </c>
      <c r="N28" s="94"/>
    </row>
    <row r="29" spans="1:21" ht="15.75" thickBot="1" x14ac:dyDescent="0.3">
      <c r="A29" s="100">
        <v>43612</v>
      </c>
      <c r="B29" s="101">
        <v>-5.1743791816399893E-3</v>
      </c>
      <c r="C29" s="101">
        <v>-3.5650661644962569E-3</v>
      </c>
      <c r="D29" s="102">
        <v>2.5686938159599618E-2</v>
      </c>
      <c r="E29" s="94"/>
      <c r="F29" s="105" t="s">
        <v>65</v>
      </c>
      <c r="G29" s="106">
        <f>SQRT(G$9)*SQRT((G$16-1)/(G23))</f>
        <v>2.7630137350147237E-2</v>
      </c>
      <c r="H29" s="94"/>
      <c r="I29" s="105" t="s">
        <v>65</v>
      </c>
      <c r="J29" s="106">
        <f>SQRT(J$9)*SQRT((J$16-1)/(J23))</f>
        <v>2.348149348733751E-2</v>
      </c>
      <c r="K29" s="94"/>
      <c r="L29" s="105" t="s">
        <v>65</v>
      </c>
      <c r="M29" s="106">
        <f>SQRT(M$9)*SQRT((M$16-1)/(M23))</f>
        <v>2.118898056261943E-2</v>
      </c>
      <c r="N29" s="94"/>
    </row>
    <row r="30" spans="1:21" ht="15.75" thickBot="1" x14ac:dyDescent="0.3">
      <c r="A30" s="100">
        <v>43213</v>
      </c>
      <c r="B30" s="101">
        <v>4.2900071563173089E-2</v>
      </c>
      <c r="C30" s="101">
        <v>6.8728792877620504E-3</v>
      </c>
      <c r="D30" s="102">
        <v>2.4794658613216274E-2</v>
      </c>
      <c r="E30" s="94"/>
      <c r="F30" s="94"/>
      <c r="G30" s="94"/>
      <c r="H30" s="94"/>
      <c r="I30" s="94"/>
      <c r="J30" s="94"/>
      <c r="K30" s="94"/>
      <c r="L30" s="94"/>
      <c r="M30" s="94"/>
      <c r="N30" s="94"/>
    </row>
    <row r="31" spans="1:21" ht="15.75" thickBot="1" x14ac:dyDescent="0.3">
      <c r="A31" s="100">
        <v>43752</v>
      </c>
      <c r="B31" s="101">
        <v>2.2496977638133322E-2</v>
      </c>
      <c r="C31" s="101">
        <v>-1.3333530869465144E-2</v>
      </c>
      <c r="D31" s="102">
        <v>2.4509633836509281E-2</v>
      </c>
      <c r="E31" s="94"/>
      <c r="F31" s="196" t="s">
        <v>68</v>
      </c>
      <c r="G31" s="197"/>
      <c r="H31" s="197"/>
      <c r="I31" s="197"/>
      <c r="J31" s="197"/>
      <c r="K31" s="197"/>
      <c r="L31" s="197"/>
      <c r="M31" s="198"/>
      <c r="N31" s="94"/>
    </row>
    <row r="32" spans="1:21" ht="31.5" customHeight="1" x14ac:dyDescent="0.25">
      <c r="A32" s="100">
        <v>42751</v>
      </c>
      <c r="B32" s="101">
        <v>1.5584418424825499E-2</v>
      </c>
      <c r="C32" s="101">
        <v>-5.930877444029415E-2</v>
      </c>
      <c r="D32" s="102">
        <v>2.4456295977526715E-2</v>
      </c>
      <c r="E32" s="94"/>
      <c r="F32" s="110" t="s">
        <v>69</v>
      </c>
      <c r="G32" s="111">
        <f>1+SQRT(2)*LN(G16)</f>
        <v>8.646895653279854</v>
      </c>
      <c r="H32" s="112"/>
      <c r="I32" s="113" t="s">
        <v>69</v>
      </c>
      <c r="J32" s="111">
        <f>1+SQRT(2)*LN(J16)</f>
        <v>8.646895653279854</v>
      </c>
      <c r="K32" s="114"/>
      <c r="L32" s="113" t="s">
        <v>69</v>
      </c>
      <c r="M32" s="115">
        <f>1+SQRT(2)*LN(M16)</f>
        <v>8.646895653279854</v>
      </c>
      <c r="N32" s="94"/>
    </row>
    <row r="33" spans="1:18" ht="15.75" thickBot="1" x14ac:dyDescent="0.3">
      <c r="A33" s="100">
        <v>42576</v>
      </c>
      <c r="B33" s="101">
        <v>9.7491293923416336E-3</v>
      </c>
      <c r="C33" s="101">
        <v>-1.1248712535870653E-2</v>
      </c>
      <c r="D33" s="102">
        <v>2.3631604533277038E-2</v>
      </c>
      <c r="E33" s="94"/>
      <c r="F33" s="105" t="s">
        <v>70</v>
      </c>
      <c r="G33" s="116">
        <f>(G14-G13)/8</f>
        <v>1.8255579769295226E-2</v>
      </c>
      <c r="H33" s="117"/>
      <c r="I33" s="116" t="s">
        <v>70</v>
      </c>
      <c r="J33" s="116">
        <f>(J14-J13)/8</f>
        <v>1.6523783939818161E-2</v>
      </c>
      <c r="K33" s="117"/>
      <c r="L33" s="116" t="s">
        <v>70</v>
      </c>
      <c r="M33" s="106">
        <f>(M14-M13)/8</f>
        <v>1.6420985845749601E-2</v>
      </c>
      <c r="N33" s="94"/>
    </row>
    <row r="34" spans="1:18" ht="15.75" thickBot="1" x14ac:dyDescent="0.3">
      <c r="A34" s="100">
        <v>43472</v>
      </c>
      <c r="B34" s="101">
        <v>2.9966913963089838E-2</v>
      </c>
      <c r="C34" s="101">
        <v>-6.6006840313520242E-3</v>
      </c>
      <c r="D34" s="102">
        <v>2.3126730080018375E-2</v>
      </c>
      <c r="E34" s="94"/>
      <c r="F34" s="94"/>
      <c r="G34" s="94"/>
      <c r="H34" s="94"/>
      <c r="I34" s="94"/>
      <c r="J34" s="94"/>
      <c r="K34" s="94"/>
      <c r="L34" s="94"/>
      <c r="M34" s="94"/>
      <c r="N34" s="94"/>
    </row>
    <row r="35" spans="1:18" ht="15.75" thickBot="1" x14ac:dyDescent="0.3">
      <c r="A35" s="100">
        <v>42170</v>
      </c>
      <c r="B35" s="101">
        <v>-1.3739720689678365E-2</v>
      </c>
      <c r="C35" s="101">
        <v>4.3956114730381293E-3</v>
      </c>
      <c r="D35" s="102">
        <v>2.2599831917240992E-2</v>
      </c>
      <c r="E35" s="94"/>
      <c r="F35" s="210" t="s">
        <v>74</v>
      </c>
      <c r="G35" s="211"/>
      <c r="H35" s="212"/>
      <c r="I35" s="210" t="s">
        <v>74</v>
      </c>
      <c r="J35" s="211"/>
      <c r="K35" s="212"/>
      <c r="L35" s="210" t="s">
        <v>74</v>
      </c>
      <c r="M35" s="211"/>
      <c r="N35" s="212"/>
      <c r="P35" s="118" t="s">
        <v>71</v>
      </c>
      <c r="Q35" s="119" t="s">
        <v>72</v>
      </c>
      <c r="R35" s="120" t="s">
        <v>73</v>
      </c>
    </row>
    <row r="36" spans="1:18" x14ac:dyDescent="0.25">
      <c r="A36" s="100">
        <v>43402</v>
      </c>
      <c r="B36" s="101">
        <v>6.2118468098199445E-2</v>
      </c>
      <c r="C36" s="101">
        <v>3.2414939241710229E-3</v>
      </c>
      <c r="D36" s="102">
        <v>2.2440319126226484E-2</v>
      </c>
      <c r="E36" s="94"/>
      <c r="F36" s="124" t="s">
        <v>75</v>
      </c>
      <c r="G36" s="94" t="s">
        <v>76</v>
      </c>
      <c r="H36" s="125" t="s">
        <v>71</v>
      </c>
      <c r="I36" s="124" t="s">
        <v>75</v>
      </c>
      <c r="J36" s="94" t="s">
        <v>76</v>
      </c>
      <c r="K36" s="125" t="s">
        <v>71</v>
      </c>
      <c r="L36" s="124" t="s">
        <v>75</v>
      </c>
      <c r="M36" s="94" t="s">
        <v>76</v>
      </c>
      <c r="N36" s="125" t="s">
        <v>71</v>
      </c>
      <c r="P36" s="121">
        <v>-5.1296703179364349E-2</v>
      </c>
      <c r="Q36" s="122">
        <v>6</v>
      </c>
      <c r="R36" s="123">
        <v>2.6905829596412557E-2</v>
      </c>
    </row>
    <row r="37" spans="1:18" x14ac:dyDescent="0.25">
      <c r="A37" s="100">
        <v>43710</v>
      </c>
      <c r="B37" s="101">
        <v>2.1270825347133863E-2</v>
      </c>
      <c r="C37" s="101">
        <v>6.6666913581892974E-3</v>
      </c>
      <c r="D37" s="102">
        <v>2.1311752673717006E-2</v>
      </c>
      <c r="E37" s="94"/>
      <c r="F37" s="124">
        <v>1</v>
      </c>
      <c r="G37" s="94">
        <f>G13</f>
        <v>-6.9552282948659575E-2</v>
      </c>
      <c r="H37" s="125">
        <f>G13+G33</f>
        <v>-5.1296703179364349E-2</v>
      </c>
      <c r="I37" s="124">
        <v>1</v>
      </c>
      <c r="J37" s="94">
        <f>J13</f>
        <v>-6.8676865796219372E-2</v>
      </c>
      <c r="K37" s="125">
        <f>J13+J33</f>
        <v>-5.2153081856401211E-2</v>
      </c>
      <c r="L37" s="124">
        <v>1</v>
      </c>
      <c r="M37" s="94">
        <f>M13</f>
        <v>-6.5185979884695613E-2</v>
      </c>
      <c r="N37" s="125">
        <f>M13+M33</f>
        <v>-4.8764994038946012E-2</v>
      </c>
      <c r="P37" s="121">
        <v>-3.3041123410069123E-2</v>
      </c>
      <c r="Q37" s="122">
        <v>18</v>
      </c>
      <c r="R37" s="123">
        <v>0.10762331838565023</v>
      </c>
    </row>
    <row r="38" spans="1:18" x14ac:dyDescent="0.25">
      <c r="A38" s="100">
        <v>42422</v>
      </c>
      <c r="B38" s="101">
        <v>3.6911634141398281E-2</v>
      </c>
      <c r="C38" s="101">
        <v>-8.602203582663415E-3</v>
      </c>
      <c r="D38" s="102">
        <v>2.0834086902842053E-2</v>
      </c>
      <c r="E38" s="94"/>
      <c r="F38" s="124">
        <v>2</v>
      </c>
      <c r="G38" s="94">
        <f>H37</f>
        <v>-5.1296703179364349E-2</v>
      </c>
      <c r="H38" s="125">
        <f>G$33+G38</f>
        <v>-3.3041123410069123E-2</v>
      </c>
      <c r="I38" s="124">
        <v>2</v>
      </c>
      <c r="J38" s="94">
        <f>K37</f>
        <v>-5.2153081856401211E-2</v>
      </c>
      <c r="K38" s="125">
        <f>J$33+J38</f>
        <v>-3.562929791658305E-2</v>
      </c>
      <c r="L38" s="124">
        <v>2</v>
      </c>
      <c r="M38" s="94">
        <f>N37</f>
        <v>-4.8764994038946012E-2</v>
      </c>
      <c r="N38" s="125">
        <f>M$33+M38</f>
        <v>-3.2344008193196411E-2</v>
      </c>
      <c r="P38" s="121">
        <v>-1.4785543640773897E-2</v>
      </c>
      <c r="Q38" s="122">
        <v>31</v>
      </c>
      <c r="R38" s="123">
        <v>0.24663677130044842</v>
      </c>
    </row>
    <row r="39" spans="1:18" x14ac:dyDescent="0.25">
      <c r="A39" s="100">
        <v>43703</v>
      </c>
      <c r="B39" s="101">
        <v>2.1186278122833496E-2</v>
      </c>
      <c r="C39" s="101">
        <v>6.7114345879867778E-3</v>
      </c>
      <c r="D39" s="102">
        <v>2.0442518667074739E-2</v>
      </c>
      <c r="E39" s="94"/>
      <c r="F39" s="124">
        <v>3</v>
      </c>
      <c r="G39" s="94">
        <f>H38</f>
        <v>-3.3041123410069123E-2</v>
      </c>
      <c r="H39" s="125">
        <f>G$33+G39</f>
        <v>-1.4785543640773897E-2</v>
      </c>
      <c r="I39" s="124">
        <v>3</v>
      </c>
      <c r="J39" s="94">
        <f>K38</f>
        <v>-3.562929791658305E-2</v>
      </c>
      <c r="K39" s="125">
        <f>J$33+J39</f>
        <v>-1.9105513976764889E-2</v>
      </c>
      <c r="L39" s="124">
        <v>3</v>
      </c>
      <c r="M39" s="94">
        <f>N38</f>
        <v>-3.2344008193196411E-2</v>
      </c>
      <c r="N39" s="125">
        <f t="shared" ref="N39:N43" si="0">M$33+M39</f>
        <v>-1.5923022347446809E-2</v>
      </c>
      <c r="P39" s="121">
        <v>3.4700361285213283E-3</v>
      </c>
      <c r="Q39" s="122">
        <v>45</v>
      </c>
      <c r="R39" s="123">
        <v>0.44843049327354262</v>
      </c>
    </row>
    <row r="40" spans="1:18" x14ac:dyDescent="0.25">
      <c r="A40" s="100">
        <v>42702</v>
      </c>
      <c r="B40" s="101">
        <v>-6.0045214181915982E-3</v>
      </c>
      <c r="C40" s="101">
        <v>-2.6859269050268413E-2</v>
      </c>
      <c r="D40" s="102">
        <v>2.0432038817205934E-2</v>
      </c>
      <c r="E40" s="94"/>
      <c r="F40" s="124">
        <v>4</v>
      </c>
      <c r="G40" s="94">
        <f>H39</f>
        <v>-1.4785543640773897E-2</v>
      </c>
      <c r="H40" s="125">
        <f>G$33+G40</f>
        <v>3.4700361285213283E-3</v>
      </c>
      <c r="I40" s="124">
        <v>4</v>
      </c>
      <c r="J40" s="94">
        <f>K39</f>
        <v>-1.9105513976764889E-2</v>
      </c>
      <c r="K40" s="125">
        <f>J$33+J40</f>
        <v>-2.5817300369467278E-3</v>
      </c>
      <c r="L40" s="124">
        <v>4</v>
      </c>
      <c r="M40" s="94">
        <f t="shared" ref="M40:M43" si="1">N39</f>
        <v>-1.5923022347446809E-2</v>
      </c>
      <c r="N40" s="125">
        <f t="shared" si="0"/>
        <v>4.9796349830279196E-4</v>
      </c>
      <c r="P40" s="121">
        <v>2.1725615897816554E-2</v>
      </c>
      <c r="Q40" s="122">
        <v>63</v>
      </c>
      <c r="R40" s="123">
        <v>0.73094170403587444</v>
      </c>
    </row>
    <row r="41" spans="1:18" x14ac:dyDescent="0.25">
      <c r="A41" s="100">
        <v>43745</v>
      </c>
      <c r="B41" s="101">
        <v>3.3331268786449007E-2</v>
      </c>
      <c r="C41" s="101">
        <v>4.0546094394350009E-2</v>
      </c>
      <c r="D41" s="102">
        <v>2.0402922844313599E-2</v>
      </c>
      <c r="E41" s="94"/>
      <c r="F41" s="124">
        <v>5</v>
      </c>
      <c r="G41" s="94">
        <f>H40</f>
        <v>3.4700361285213283E-3</v>
      </c>
      <c r="H41" s="125">
        <f t="shared" ref="H41:H42" si="2">G$33+G41</f>
        <v>2.1725615897816554E-2</v>
      </c>
      <c r="I41" s="124">
        <v>5</v>
      </c>
      <c r="J41" s="94">
        <f>K40</f>
        <v>-2.5817300369467278E-3</v>
      </c>
      <c r="K41" s="125">
        <f t="shared" ref="K41:K42" si="3">J$33+J41</f>
        <v>1.3942053902871433E-2</v>
      </c>
      <c r="L41" s="124">
        <v>5</v>
      </c>
      <c r="M41" s="94">
        <f t="shared" si="1"/>
        <v>4.9796349830279196E-4</v>
      </c>
      <c r="N41" s="125">
        <f t="shared" si="0"/>
        <v>1.6918949344052393E-2</v>
      </c>
      <c r="P41" s="121">
        <v>3.998119566711178E-2</v>
      </c>
      <c r="Q41" s="122">
        <v>33</v>
      </c>
      <c r="R41" s="123">
        <v>0.87892376681614348</v>
      </c>
    </row>
    <row r="42" spans="1:18" x14ac:dyDescent="0.25">
      <c r="A42" s="100">
        <v>43647</v>
      </c>
      <c r="B42" s="101">
        <v>1.778267807485566E-2</v>
      </c>
      <c r="C42" s="101">
        <v>1.0050335853501506E-2</v>
      </c>
      <c r="D42" s="102">
        <v>1.9204979836050046E-2</v>
      </c>
      <c r="E42" s="94"/>
      <c r="F42" s="124">
        <v>6</v>
      </c>
      <c r="G42" s="94">
        <f t="shared" ref="G42:G43" si="4">H41</f>
        <v>2.1725615897816554E-2</v>
      </c>
      <c r="H42" s="125">
        <f t="shared" si="2"/>
        <v>3.998119566711178E-2</v>
      </c>
      <c r="I42" s="124">
        <v>6</v>
      </c>
      <c r="J42" s="94">
        <f t="shared" ref="J42:J43" si="5">K41</f>
        <v>1.3942053902871433E-2</v>
      </c>
      <c r="K42" s="125">
        <f t="shared" si="3"/>
        <v>3.0465837842689594E-2</v>
      </c>
      <c r="L42" s="124">
        <v>6</v>
      </c>
      <c r="M42" s="94">
        <f t="shared" si="1"/>
        <v>1.6918949344052393E-2</v>
      </c>
      <c r="N42" s="125">
        <f t="shared" si="0"/>
        <v>3.3339935189801995E-2</v>
      </c>
      <c r="P42" s="121">
        <v>5.8236775436407005E-2</v>
      </c>
      <c r="Q42" s="122">
        <v>13</v>
      </c>
      <c r="R42" s="123">
        <v>0.93721973094170408</v>
      </c>
    </row>
    <row r="43" spans="1:18" x14ac:dyDescent="0.25">
      <c r="A43" s="100">
        <v>43675</v>
      </c>
      <c r="B43" s="101">
        <v>-4.3165155420256396E-2</v>
      </c>
      <c r="C43" s="101">
        <v>1.3468217050866611E-2</v>
      </c>
      <c r="D43" s="102">
        <v>1.8843087801479915E-2</v>
      </c>
      <c r="E43" s="94"/>
      <c r="F43" s="124">
        <v>7</v>
      </c>
      <c r="G43" s="94">
        <f t="shared" si="4"/>
        <v>3.998119566711178E-2</v>
      </c>
      <c r="H43" s="125">
        <f>G$33+G43</f>
        <v>5.8236775436407005E-2</v>
      </c>
      <c r="I43" s="124">
        <v>7</v>
      </c>
      <c r="J43" s="94">
        <f t="shared" si="5"/>
        <v>3.0465837842689594E-2</v>
      </c>
      <c r="K43" s="125">
        <f>J$33+J43</f>
        <v>4.6989621782507755E-2</v>
      </c>
      <c r="L43" s="124">
        <v>7</v>
      </c>
      <c r="M43" s="94">
        <f t="shared" si="1"/>
        <v>3.3339935189801995E-2</v>
      </c>
      <c r="N43" s="125">
        <f t="shared" si="0"/>
        <v>4.9760921035551596E-2</v>
      </c>
      <c r="P43" s="121">
        <v>7.6492355205702231E-2</v>
      </c>
      <c r="Q43" s="122">
        <v>13</v>
      </c>
      <c r="R43" s="123">
        <v>0.99551569506726456</v>
      </c>
    </row>
    <row r="44" spans="1:18" x14ac:dyDescent="0.25">
      <c r="A44" s="126">
        <v>42401</v>
      </c>
      <c r="B44" s="114">
        <v>7.2277031214532635E-3</v>
      </c>
      <c r="C44" s="114">
        <v>-2.1528533611010897E-3</v>
      </c>
      <c r="D44" s="125">
        <v>1.8445845790751432E-2</v>
      </c>
      <c r="E44" s="94"/>
      <c r="F44" s="124">
        <v>8</v>
      </c>
      <c r="G44" s="94">
        <f>H43</f>
        <v>5.8236775436407005E-2</v>
      </c>
      <c r="H44" s="125">
        <f>G$33+G44</f>
        <v>7.6492355205702231E-2</v>
      </c>
      <c r="I44" s="124">
        <v>8</v>
      </c>
      <c r="J44" s="94">
        <f>K43</f>
        <v>4.6989621782507755E-2</v>
      </c>
      <c r="K44" s="125">
        <f>J$33+J44</f>
        <v>6.3513405722325916E-2</v>
      </c>
      <c r="L44" s="124">
        <v>8</v>
      </c>
      <c r="M44" s="94">
        <f>N43</f>
        <v>4.9760921035551596E-2</v>
      </c>
      <c r="N44" s="125">
        <f>M$33+M44</f>
        <v>6.6181906881301197E-2</v>
      </c>
      <c r="P44" s="121">
        <v>9.474793497499745E-2</v>
      </c>
      <c r="Q44" s="122">
        <v>1</v>
      </c>
      <c r="R44" s="123">
        <v>1</v>
      </c>
    </row>
    <row r="45" spans="1:18" ht="15.75" thickBot="1" x14ac:dyDescent="0.3">
      <c r="A45" s="126">
        <v>43668</v>
      </c>
      <c r="B45" s="114">
        <v>-9.9267107756716207E-3</v>
      </c>
      <c r="C45" s="114">
        <v>-6.7567824628797625E-3</v>
      </c>
      <c r="D45" s="125">
        <v>1.7820896570111489E-2</v>
      </c>
      <c r="E45" s="94"/>
      <c r="F45" s="130">
        <v>9</v>
      </c>
      <c r="G45" s="117">
        <f>H44</f>
        <v>7.6492355205702231E-2</v>
      </c>
      <c r="H45" s="125">
        <f>G$33+G45</f>
        <v>9.474793497499745E-2</v>
      </c>
      <c r="I45" s="130">
        <v>9</v>
      </c>
      <c r="J45" s="117">
        <f>K44</f>
        <v>6.3513405722325916E-2</v>
      </c>
      <c r="K45" s="125">
        <f>J$33+J45</f>
        <v>8.003718966214407E-2</v>
      </c>
      <c r="L45" s="130">
        <v>9</v>
      </c>
      <c r="M45" s="117">
        <f>N44</f>
        <v>6.6181906881301197E-2</v>
      </c>
      <c r="N45" s="125">
        <f>M$33+M45</f>
        <v>8.2602892727050792E-2</v>
      </c>
      <c r="P45" s="127" t="s">
        <v>77</v>
      </c>
      <c r="Q45" s="128">
        <v>0</v>
      </c>
      <c r="R45" s="129">
        <v>1</v>
      </c>
    </row>
    <row r="46" spans="1:18" ht="15.75" thickBot="1" x14ac:dyDescent="0.3">
      <c r="A46" s="126">
        <v>42163</v>
      </c>
      <c r="B46" s="114">
        <v>2.7104201801941275E-2</v>
      </c>
      <c r="C46" s="114">
        <v>4.4150182091166933E-3</v>
      </c>
      <c r="D46" s="125">
        <v>1.7291497110061043E-2</v>
      </c>
      <c r="E46" s="94"/>
      <c r="F46" s="210" t="s">
        <v>78</v>
      </c>
      <c r="G46" s="212"/>
      <c r="H46" s="77" t="s">
        <v>79</v>
      </c>
      <c r="I46" s="210" t="s">
        <v>78</v>
      </c>
      <c r="J46" s="212"/>
      <c r="K46" s="79" t="s">
        <v>79</v>
      </c>
      <c r="L46" s="210" t="s">
        <v>78</v>
      </c>
      <c r="M46" s="212"/>
      <c r="N46" s="79" t="s">
        <v>79</v>
      </c>
    </row>
    <row r="47" spans="1:18" x14ac:dyDescent="0.25">
      <c r="A47" s="126">
        <v>42590</v>
      </c>
      <c r="B47" s="114">
        <v>5.4648874052540741E-3</v>
      </c>
      <c r="C47" s="114">
        <v>2.1552558385734281E-2</v>
      </c>
      <c r="D47" s="125">
        <v>1.6985546365743807E-2</v>
      </c>
      <c r="E47" s="94"/>
      <c r="F47" s="124" t="s">
        <v>80</v>
      </c>
      <c r="G47" s="94" t="s">
        <v>72</v>
      </c>
      <c r="H47" s="131"/>
      <c r="I47" s="124" t="s">
        <v>80</v>
      </c>
      <c r="J47" s="94" t="s">
        <v>72</v>
      </c>
      <c r="K47" s="132"/>
      <c r="L47" s="124" t="s">
        <v>80</v>
      </c>
      <c r="M47" s="125" t="s">
        <v>72</v>
      </c>
      <c r="N47" s="132"/>
      <c r="P47" s="118" t="s">
        <v>71</v>
      </c>
      <c r="Q47" s="119" t="s">
        <v>72</v>
      </c>
      <c r="R47" s="120" t="s">
        <v>73</v>
      </c>
    </row>
    <row r="48" spans="1:18" x14ac:dyDescent="0.25">
      <c r="A48" s="126">
        <v>43584</v>
      </c>
      <c r="B48" s="114">
        <v>4.0997622075594681E-2</v>
      </c>
      <c r="C48" s="114">
        <v>-7.168489478612516E-3</v>
      </c>
      <c r="D48" s="125">
        <v>1.6505577440230998E-2</v>
      </c>
      <c r="E48" s="94"/>
      <c r="F48" s="124">
        <v>1</v>
      </c>
      <c r="G48" s="94" cm="1">
        <f t="array" ref="G48:G57">FREQUENCY(B2:B224,H37:H45)</f>
        <v>6</v>
      </c>
      <c r="H48" s="133">
        <f t="shared" ref="H48:H56" si="6">(G37+H37)/2</f>
        <v>-6.0424493064011958E-2</v>
      </c>
      <c r="I48" s="124">
        <v>1</v>
      </c>
      <c r="J48" s="94" cm="1">
        <f t="array" ref="J48:J57">FREQUENCY(C2:C224,K37:K45)</f>
        <v>4</v>
      </c>
      <c r="K48" s="133">
        <f t="shared" ref="K48:K56" si="7">(J37+K37)/2</f>
        <v>-6.0414973826310295E-2</v>
      </c>
      <c r="L48" s="124">
        <v>1</v>
      </c>
      <c r="M48" s="125" cm="1">
        <f t="array" ref="M48:M57">FREQUENCY(D2:D224,N37:N45)</f>
        <v>4</v>
      </c>
      <c r="N48" s="133">
        <f>(M37+N37)/2</f>
        <v>-5.6975486961820809E-2</v>
      </c>
      <c r="P48" s="121">
        <v>-5.2153081856401211E-2</v>
      </c>
      <c r="Q48" s="122">
        <v>4</v>
      </c>
      <c r="R48" s="123">
        <v>1.7937219730941704E-2</v>
      </c>
    </row>
    <row r="49" spans="1:18" x14ac:dyDescent="0.25">
      <c r="A49" s="126">
        <v>42520</v>
      </c>
      <c r="B49" s="114">
        <v>-1.2160729944239406E-2</v>
      </c>
      <c r="C49" s="114">
        <v>-1.7021687569430524E-2</v>
      </c>
      <c r="D49" s="125">
        <v>1.6465263015515791E-2</v>
      </c>
      <c r="E49" s="94"/>
      <c r="F49" s="124">
        <v>2</v>
      </c>
      <c r="G49" s="94">
        <v>18</v>
      </c>
      <c r="H49" s="133">
        <f t="shared" si="6"/>
        <v>-4.2168913294716739E-2</v>
      </c>
      <c r="I49" s="124">
        <v>2</v>
      </c>
      <c r="J49" s="94">
        <v>14</v>
      </c>
      <c r="K49" s="133">
        <f t="shared" si="7"/>
        <v>-4.3891189886492127E-2</v>
      </c>
      <c r="L49" s="124">
        <v>2</v>
      </c>
      <c r="M49" s="125">
        <v>16</v>
      </c>
      <c r="N49" s="133">
        <f t="shared" ref="N49:N56" si="8">(M38+N38)/2</f>
        <v>-4.0554501116071215E-2</v>
      </c>
      <c r="P49" s="121">
        <v>-3.562929791658305E-2</v>
      </c>
      <c r="Q49" s="122">
        <v>14</v>
      </c>
      <c r="R49" s="123">
        <v>8.0717488789237665E-2</v>
      </c>
    </row>
    <row r="50" spans="1:18" x14ac:dyDescent="0.25">
      <c r="A50" s="126">
        <v>42681</v>
      </c>
      <c r="B50" s="114">
        <v>5.9556780835624393E-2</v>
      </c>
      <c r="C50" s="114">
        <v>-1.8570107472127711E-3</v>
      </c>
      <c r="D50" s="125">
        <v>1.5642777070453542E-2</v>
      </c>
      <c r="E50" s="94"/>
      <c r="F50" s="124">
        <v>3</v>
      </c>
      <c r="G50" s="94">
        <v>31</v>
      </c>
      <c r="H50" s="133">
        <f t="shared" si="6"/>
        <v>-2.391333352542151E-2</v>
      </c>
      <c r="I50" s="124">
        <v>3</v>
      </c>
      <c r="J50" s="94">
        <v>32</v>
      </c>
      <c r="K50" s="133">
        <f t="shared" si="7"/>
        <v>-2.7367405946673969E-2</v>
      </c>
      <c r="L50" s="124">
        <v>3</v>
      </c>
      <c r="M50" s="125">
        <v>40</v>
      </c>
      <c r="N50" s="133">
        <f t="shared" si="8"/>
        <v>-2.413351527032161E-2</v>
      </c>
      <c r="P50" s="121">
        <v>-1.9105513976764889E-2</v>
      </c>
      <c r="Q50" s="122">
        <v>32</v>
      </c>
      <c r="R50" s="123">
        <v>0.22421524663677131</v>
      </c>
    </row>
    <row r="51" spans="1:18" x14ac:dyDescent="0.25">
      <c r="A51" s="126">
        <v>43486</v>
      </c>
      <c r="B51" s="114">
        <v>1.6935044630998482E-2</v>
      </c>
      <c r="C51" s="114">
        <v>5.2185753170570247E-2</v>
      </c>
      <c r="D51" s="125">
        <v>1.5460603106378279E-2</v>
      </c>
      <c r="E51" s="94"/>
      <c r="F51" s="124">
        <v>4</v>
      </c>
      <c r="G51" s="94">
        <v>45</v>
      </c>
      <c r="H51" s="133">
        <f t="shared" si="6"/>
        <v>-5.6577537561262846E-3</v>
      </c>
      <c r="I51" s="124">
        <v>4</v>
      </c>
      <c r="J51" s="94">
        <v>53</v>
      </c>
      <c r="K51" s="133">
        <f t="shared" si="7"/>
        <v>-1.0843622006855808E-2</v>
      </c>
      <c r="L51" s="124">
        <v>4</v>
      </c>
      <c r="M51" s="125">
        <v>69</v>
      </c>
      <c r="N51" s="133">
        <f t="shared" si="8"/>
        <v>-7.7125294245720087E-3</v>
      </c>
      <c r="P51" s="121">
        <v>-2.5817300369467278E-3</v>
      </c>
      <c r="Q51" s="122">
        <v>53</v>
      </c>
      <c r="R51" s="123">
        <v>0.46188340807174888</v>
      </c>
    </row>
    <row r="52" spans="1:18" x14ac:dyDescent="0.25">
      <c r="A52" s="126">
        <v>43766</v>
      </c>
      <c r="B52" s="114">
        <v>-1.5113637810048184E-2</v>
      </c>
      <c r="C52" s="114">
        <v>3.4071583216141346E-3</v>
      </c>
      <c r="D52" s="125">
        <v>1.3778702356164255E-2</v>
      </c>
      <c r="E52" s="94"/>
      <c r="F52" s="124">
        <v>5</v>
      </c>
      <c r="G52" s="94">
        <v>63</v>
      </c>
      <c r="H52" s="133">
        <f t="shared" si="6"/>
        <v>1.2597826013168941E-2</v>
      </c>
      <c r="I52" s="124">
        <v>5</v>
      </c>
      <c r="J52" s="94">
        <v>64</v>
      </c>
      <c r="K52" s="133">
        <f t="shared" si="7"/>
        <v>5.6801619329623527E-3</v>
      </c>
      <c r="L52" s="124">
        <v>5</v>
      </c>
      <c r="M52" s="125">
        <v>48</v>
      </c>
      <c r="N52" s="133">
        <f t="shared" si="8"/>
        <v>8.7084564211775926E-3</v>
      </c>
      <c r="P52" s="121">
        <v>1.3942053902871433E-2</v>
      </c>
      <c r="Q52" s="122">
        <v>64</v>
      </c>
      <c r="R52" s="123">
        <v>0.7488789237668162</v>
      </c>
    </row>
    <row r="53" spans="1:18" x14ac:dyDescent="0.25">
      <c r="A53" s="126">
        <v>42562</v>
      </c>
      <c r="B53" s="114">
        <v>2.7228042438734713E-2</v>
      </c>
      <c r="C53" s="114">
        <v>-4.2181614036294675E-2</v>
      </c>
      <c r="D53" s="125">
        <v>1.357486909106885E-2</v>
      </c>
      <c r="E53" s="94"/>
      <c r="F53" s="124">
        <v>6</v>
      </c>
      <c r="G53" s="94">
        <v>33</v>
      </c>
      <c r="H53" s="133">
        <f t="shared" si="6"/>
        <v>3.0853405782464167E-2</v>
      </c>
      <c r="I53" s="124">
        <v>6</v>
      </c>
      <c r="J53" s="94">
        <v>28</v>
      </c>
      <c r="K53" s="133">
        <f t="shared" si="7"/>
        <v>2.2203945872780514E-2</v>
      </c>
      <c r="L53" s="124">
        <v>6</v>
      </c>
      <c r="M53" s="125">
        <v>31</v>
      </c>
      <c r="N53" s="133">
        <f t="shared" si="8"/>
        <v>2.5129442266927194E-2</v>
      </c>
      <c r="P53" s="121">
        <v>3.0465837842689594E-2</v>
      </c>
      <c r="Q53" s="122">
        <v>28</v>
      </c>
      <c r="R53" s="123">
        <v>0.87443946188340804</v>
      </c>
    </row>
    <row r="54" spans="1:18" x14ac:dyDescent="0.25">
      <c r="A54" s="126">
        <v>43633</v>
      </c>
      <c r="B54" s="114">
        <v>-3.2716777641532812E-3</v>
      </c>
      <c r="C54" s="114">
        <v>0</v>
      </c>
      <c r="D54" s="125">
        <v>1.3371736965889241E-2</v>
      </c>
      <c r="E54" s="94"/>
      <c r="F54" s="124">
        <v>7</v>
      </c>
      <c r="G54" s="94">
        <v>13</v>
      </c>
      <c r="H54" s="133">
        <f t="shared" si="6"/>
        <v>4.9108985551759396E-2</v>
      </c>
      <c r="I54" s="124">
        <v>7</v>
      </c>
      <c r="J54" s="94">
        <v>22</v>
      </c>
      <c r="K54" s="133">
        <f t="shared" si="7"/>
        <v>3.8727729812598671E-2</v>
      </c>
      <c r="L54" s="124">
        <v>7</v>
      </c>
      <c r="M54" s="125">
        <v>10</v>
      </c>
      <c r="N54" s="133">
        <f t="shared" si="8"/>
        <v>4.1550428112676799E-2</v>
      </c>
      <c r="P54" s="121">
        <v>4.6989621782507755E-2</v>
      </c>
      <c r="Q54" s="122">
        <v>22</v>
      </c>
      <c r="R54" s="123">
        <v>0.97309417040358748</v>
      </c>
    </row>
    <row r="55" spans="1:18" x14ac:dyDescent="0.25">
      <c r="A55" s="126">
        <v>43276</v>
      </c>
      <c r="B55" s="114">
        <v>1.6511718007949636E-2</v>
      </c>
      <c r="C55" s="114">
        <v>-2.6202372394024072E-2</v>
      </c>
      <c r="D55" s="125">
        <v>1.309109604687942E-2</v>
      </c>
      <c r="E55" s="94"/>
      <c r="F55" s="124">
        <v>8</v>
      </c>
      <c r="G55" s="94">
        <v>13</v>
      </c>
      <c r="H55" s="133">
        <f t="shared" si="6"/>
        <v>6.7364565321054615E-2</v>
      </c>
      <c r="I55" s="124">
        <v>8</v>
      </c>
      <c r="J55" s="94">
        <v>5</v>
      </c>
      <c r="K55" s="133">
        <f t="shared" si="7"/>
        <v>5.5251513752416839E-2</v>
      </c>
      <c r="L55" s="124">
        <v>8</v>
      </c>
      <c r="M55" s="125">
        <v>5</v>
      </c>
      <c r="N55" s="133">
        <f t="shared" si="8"/>
        <v>5.7971413958426393E-2</v>
      </c>
      <c r="P55" s="121">
        <v>6.3513405722325916E-2</v>
      </c>
      <c r="Q55" s="122">
        <v>5</v>
      </c>
      <c r="R55" s="123">
        <v>0.99551569506726456</v>
      </c>
    </row>
    <row r="56" spans="1:18" x14ac:dyDescent="0.25">
      <c r="A56" s="126">
        <v>43556</v>
      </c>
      <c r="B56" s="114">
        <v>5.9213529962911494E-2</v>
      </c>
      <c r="C56" s="114">
        <v>6.944472352810995E-3</v>
      </c>
      <c r="D56" s="125">
        <v>1.3081581897489385E-2</v>
      </c>
      <c r="E56" s="94"/>
      <c r="F56" s="124">
        <v>9</v>
      </c>
      <c r="G56" s="94">
        <v>1</v>
      </c>
      <c r="H56" s="133">
        <f t="shared" si="6"/>
        <v>8.5620145090349847E-2</v>
      </c>
      <c r="I56" s="124">
        <v>9</v>
      </c>
      <c r="J56" s="94">
        <v>1</v>
      </c>
      <c r="K56" s="133">
        <f t="shared" si="7"/>
        <v>7.1775297692234993E-2</v>
      </c>
      <c r="L56" s="124">
        <v>9</v>
      </c>
      <c r="M56" s="125">
        <v>0</v>
      </c>
      <c r="N56" s="133">
        <f t="shared" si="8"/>
        <v>7.4392399804176002E-2</v>
      </c>
      <c r="P56" s="121">
        <v>8.003718966214407E-2</v>
      </c>
      <c r="Q56" s="122">
        <v>1</v>
      </c>
      <c r="R56" s="123">
        <v>1</v>
      </c>
    </row>
    <row r="57" spans="1:18" ht="15.75" thickBot="1" x14ac:dyDescent="0.3">
      <c r="A57" s="126">
        <v>42429</v>
      </c>
      <c r="B57" s="114">
        <v>2.5555449173096548E-2</v>
      </c>
      <c r="C57" s="114">
        <v>3.188367840522198E-2</v>
      </c>
      <c r="D57" s="125">
        <v>1.2804272245987749E-2</v>
      </c>
      <c r="E57" s="94"/>
      <c r="F57" s="130"/>
      <c r="G57" s="117">
        <v>0</v>
      </c>
      <c r="H57" s="134"/>
      <c r="I57" s="130"/>
      <c r="J57" s="117">
        <v>0</v>
      </c>
      <c r="K57" s="134"/>
      <c r="L57" s="130"/>
      <c r="M57" s="135">
        <v>0</v>
      </c>
      <c r="N57" s="134"/>
      <c r="P57" s="127" t="s">
        <v>77</v>
      </c>
      <c r="Q57" s="128">
        <v>0</v>
      </c>
      <c r="R57" s="129">
        <v>1</v>
      </c>
    </row>
    <row r="58" spans="1:18" ht="15.75" thickBot="1" x14ac:dyDescent="0.3">
      <c r="A58" s="126">
        <v>42534</v>
      </c>
      <c r="B58" s="114">
        <v>-3.6617363238223309E-2</v>
      </c>
      <c r="C58" s="114">
        <v>-8.8692377407796601E-3</v>
      </c>
      <c r="D58" s="125">
        <v>1.2518218357403138E-2</v>
      </c>
      <c r="E58" s="94"/>
      <c r="F58" s="94"/>
      <c r="G58" s="136">
        <f>SUM(_xlfn.ANCHORARRAY(G48))</f>
        <v>223</v>
      </c>
      <c r="H58" s="94"/>
      <c r="I58" s="94"/>
      <c r="J58" s="136">
        <f>SUM(_xlfn.ANCHORARRAY(J48))</f>
        <v>223</v>
      </c>
      <c r="K58" s="94"/>
      <c r="L58" s="94"/>
      <c r="M58" s="136">
        <f>SUM(_xlfn.ANCHORARRAY(M48))</f>
        <v>223</v>
      </c>
      <c r="N58" s="94"/>
    </row>
    <row r="59" spans="1:18" ht="15.75" thickBot="1" x14ac:dyDescent="0.3">
      <c r="A59" s="126">
        <v>42996</v>
      </c>
      <c r="B59" s="114">
        <v>-6.3779116012377228E-3</v>
      </c>
      <c r="C59" s="114">
        <v>-3.5153004417896136E-2</v>
      </c>
      <c r="D59" s="125">
        <v>1.2450641878787961E-2</v>
      </c>
      <c r="E59" s="94"/>
      <c r="F59" s="94"/>
      <c r="G59" s="94"/>
      <c r="H59" s="94"/>
      <c r="I59" s="94"/>
      <c r="J59" s="94"/>
      <c r="K59" s="94"/>
      <c r="L59" s="94"/>
      <c r="M59" s="94"/>
      <c r="N59" s="94"/>
      <c r="P59" s="118" t="s">
        <v>71</v>
      </c>
      <c r="Q59" s="119" t="s">
        <v>72</v>
      </c>
      <c r="R59" s="120" t="s">
        <v>73</v>
      </c>
    </row>
    <row r="60" spans="1:18" ht="15.75" thickBot="1" x14ac:dyDescent="0.3">
      <c r="A60" s="126">
        <v>43220</v>
      </c>
      <c r="B60" s="114">
        <v>1.6543886758217469E-2</v>
      </c>
      <c r="C60" s="114">
        <v>1.0221554071538009E-2</v>
      </c>
      <c r="D60" s="125">
        <v>1.2170535620255114E-2</v>
      </c>
      <c r="E60" s="94"/>
      <c r="F60" s="199" t="s">
        <v>81</v>
      </c>
      <c r="G60" s="200"/>
      <c r="H60" s="94"/>
      <c r="I60" s="199" t="s">
        <v>81</v>
      </c>
      <c r="J60" s="200"/>
      <c r="K60" s="94"/>
      <c r="L60" s="199" t="s">
        <v>81</v>
      </c>
      <c r="M60" s="200"/>
      <c r="N60" s="94"/>
      <c r="P60" s="121">
        <v>-4.8764994038946012E-2</v>
      </c>
      <c r="Q60" s="122">
        <v>4</v>
      </c>
      <c r="R60" s="123">
        <v>1.7937219730941704E-2</v>
      </c>
    </row>
    <row r="61" spans="1:18" x14ac:dyDescent="0.25">
      <c r="A61" s="126">
        <v>42800</v>
      </c>
      <c r="B61" s="114">
        <v>-4.2877024356391881E-2</v>
      </c>
      <c r="C61" s="114">
        <v>2.6964361638355201E-2</v>
      </c>
      <c r="D61" s="125">
        <v>1.1287959773851355E-2</v>
      </c>
      <c r="E61" s="94"/>
      <c r="F61" s="124" t="s">
        <v>80</v>
      </c>
      <c r="G61" s="125" t="s">
        <v>72</v>
      </c>
      <c r="H61" s="94"/>
      <c r="I61" s="124" t="s">
        <v>80</v>
      </c>
      <c r="J61" s="125" t="s">
        <v>72</v>
      </c>
      <c r="K61" s="94"/>
      <c r="L61" s="124" t="s">
        <v>80</v>
      </c>
      <c r="M61" s="125" t="s">
        <v>72</v>
      </c>
      <c r="N61" s="94"/>
      <c r="P61" s="121">
        <v>-3.2344008193196411E-2</v>
      </c>
      <c r="Q61" s="122">
        <v>16</v>
      </c>
      <c r="R61" s="123">
        <v>8.9686098654708515E-2</v>
      </c>
    </row>
    <row r="62" spans="1:18" x14ac:dyDescent="0.25">
      <c r="A62" s="126">
        <v>43059</v>
      </c>
      <c r="B62" s="114">
        <v>1.0360502681430503E-2</v>
      </c>
      <c r="C62" s="114">
        <v>-1.668249995993602E-2</v>
      </c>
      <c r="D62" s="125">
        <v>1.0644689511414007E-2</v>
      </c>
      <c r="E62" s="94"/>
      <c r="F62" s="124">
        <v>1</v>
      </c>
      <c r="G62" s="125">
        <f>(_xlfn.NORM.DIST(H37,G$4,G$8,TRUE)-_xlfn.NORM.DIST(-10000,G$4,G$8,TRUE))*G$16</f>
        <v>6.6343686052535586</v>
      </c>
      <c r="H62" s="94"/>
      <c r="I62" s="124">
        <v>1</v>
      </c>
      <c r="J62" s="125">
        <f>(_xlfn.NORM.DIST(K37,J$4,J$8,TRUE)-_xlfn.NORM.DIST(-10000,J$4,J$8,TRUE))*J$16</f>
        <v>5.0494941106020432</v>
      </c>
      <c r="K62" s="94"/>
      <c r="L62" s="124">
        <v>1</v>
      </c>
      <c r="M62" s="125">
        <f>(_xlfn.NORM.DIST(N37,M$4,M$8,TRUE)-_xlfn.NORM.DIST(-10000,M$4,M$8,TRUE))*M$16</f>
        <v>4.7351256331384892</v>
      </c>
      <c r="N62" s="94"/>
      <c r="P62" s="121">
        <v>-1.5923022347446809E-2</v>
      </c>
      <c r="Q62" s="122">
        <v>40</v>
      </c>
      <c r="R62" s="123">
        <v>0.26905829596412556</v>
      </c>
    </row>
    <row r="63" spans="1:18" x14ac:dyDescent="0.25">
      <c r="A63" s="126">
        <v>43339</v>
      </c>
      <c r="B63" s="114">
        <v>8.8855133572084532E-3</v>
      </c>
      <c r="C63" s="114">
        <v>2.9631797606371149E-2</v>
      </c>
      <c r="D63" s="125">
        <v>1.0050335853501506E-2</v>
      </c>
      <c r="E63" s="94"/>
      <c r="F63" s="124">
        <v>2</v>
      </c>
      <c r="G63" s="125">
        <f t="shared" ref="G63:G69" si="9">(_xlfn.NORM.DIST(H38,G$4,G$8,TRUE)-_xlfn.NORM.DIST(H37,G$4,G$8,TRUE))*G$16</f>
        <v>15.729623126112569</v>
      </c>
      <c r="H63" s="94"/>
      <c r="I63" s="124">
        <v>2</v>
      </c>
      <c r="J63" s="125">
        <f t="shared" ref="J63:J68" si="10">(_xlfn.NORM.DIST(K38,J$4,J$8,TRUE)-_xlfn.NORM.DIST(K37,J$4,J$8,TRUE))*J$16</f>
        <v>14.399780601791958</v>
      </c>
      <c r="K63" s="94"/>
      <c r="L63" s="124">
        <v>2</v>
      </c>
      <c r="M63" s="125">
        <f t="shared" ref="M63:M68" si="11">(_xlfn.NORM.DIST(N38,M$4,M$8,TRUE)-_xlfn.NORM.DIST(N37,M$4,M$8,TRUE))*M$16</f>
        <v>16.104344362622932</v>
      </c>
      <c r="N63" s="94"/>
      <c r="P63" s="121">
        <v>4.9796349830279196E-4</v>
      </c>
      <c r="Q63" s="122">
        <v>69</v>
      </c>
      <c r="R63" s="123">
        <v>0.57847533632286996</v>
      </c>
    </row>
    <row r="64" spans="1:18" x14ac:dyDescent="0.25">
      <c r="A64" s="126">
        <v>43010</v>
      </c>
      <c r="B64" s="114">
        <v>9.469914751070254E-3</v>
      </c>
      <c r="C64" s="114">
        <v>-4.4059989794030543E-2</v>
      </c>
      <c r="D64" s="125">
        <v>9.0294067193941573E-3</v>
      </c>
      <c r="E64" s="94"/>
      <c r="F64" s="124">
        <v>3</v>
      </c>
      <c r="G64" s="125">
        <f t="shared" si="9"/>
        <v>33.324099380048814</v>
      </c>
      <c r="H64" s="94"/>
      <c r="I64" s="124">
        <v>3</v>
      </c>
      <c r="J64" s="125">
        <f t="shared" si="10"/>
        <v>33.523785520710646</v>
      </c>
      <c r="K64" s="94"/>
      <c r="L64" s="124">
        <v>3</v>
      </c>
      <c r="M64" s="125">
        <f t="shared" si="11"/>
        <v>39.526821130010255</v>
      </c>
      <c r="N64" s="94"/>
      <c r="P64" s="121">
        <v>1.6918949344052393E-2</v>
      </c>
      <c r="Q64" s="122">
        <v>48</v>
      </c>
      <c r="R64" s="123">
        <v>0.79372197309417036</v>
      </c>
    </row>
    <row r="65" spans="1:18" x14ac:dyDescent="0.25">
      <c r="A65" s="126">
        <v>43388</v>
      </c>
      <c r="B65" s="114">
        <v>-4.2865606771374618E-2</v>
      </c>
      <c r="C65" s="114">
        <v>3.0459207484708439E-2</v>
      </c>
      <c r="D65" s="125">
        <v>8.6580627431145311E-3</v>
      </c>
      <c r="E65" s="94"/>
      <c r="F65" s="124">
        <v>4</v>
      </c>
      <c r="G65" s="125">
        <f>(_xlfn.NORM.DIST(H40,G$4,G$8,TRUE)-_xlfn.NORM.DIST(H39,G$4,G$8,TRUE))*G$16</f>
        <v>49.517699129724065</v>
      </c>
      <c r="H65" s="94"/>
      <c r="I65" s="124">
        <v>4</v>
      </c>
      <c r="J65" s="125">
        <f t="shared" si="10"/>
        <v>52.275100871224225</v>
      </c>
      <c r="K65" s="94"/>
      <c r="L65" s="124">
        <v>4</v>
      </c>
      <c r="M65" s="125">
        <f t="shared" si="11"/>
        <v>59.874803080146521</v>
      </c>
      <c r="N65" s="94"/>
      <c r="P65" s="121">
        <v>3.3339935189801995E-2</v>
      </c>
      <c r="Q65" s="122">
        <v>31</v>
      </c>
      <c r="R65" s="123">
        <v>0.93273542600896864</v>
      </c>
    </row>
    <row r="66" spans="1:18" x14ac:dyDescent="0.25">
      <c r="A66" s="126">
        <v>43367</v>
      </c>
      <c r="B66" s="114">
        <v>4.9813705712219172E-2</v>
      </c>
      <c r="C66" s="114">
        <v>-3.0459207484708459E-2</v>
      </c>
      <c r="D66" s="125">
        <v>8.5960414697980377E-3</v>
      </c>
      <c r="E66" s="94"/>
      <c r="F66" s="124">
        <v>5</v>
      </c>
      <c r="G66" s="125">
        <f t="shared" si="9"/>
        <v>51.616989404219375</v>
      </c>
      <c r="H66" s="94"/>
      <c r="I66" s="124">
        <v>5</v>
      </c>
      <c r="J66" s="125">
        <f>(_xlfn.NORM.DIST(K41,J$4,J$8,TRUE)-_xlfn.NORM.DIST(K40,J$4,J$8,TRUE))*J$16</f>
        <v>54.61254332184258</v>
      </c>
      <c r="K66" s="94"/>
      <c r="L66" s="124">
        <v>5</v>
      </c>
      <c r="M66" s="125">
        <f t="shared" si="11"/>
        <v>55.9995054501019</v>
      </c>
      <c r="N66" s="94"/>
      <c r="P66" s="121">
        <v>4.9760921035551596E-2</v>
      </c>
      <c r="Q66" s="122">
        <v>10</v>
      </c>
      <c r="R66" s="123">
        <v>0.97757847533632292</v>
      </c>
    </row>
    <row r="67" spans="1:18" x14ac:dyDescent="0.25">
      <c r="A67" s="126">
        <v>43563</v>
      </c>
      <c r="B67" s="114">
        <v>5.1403178459964852E-2</v>
      </c>
      <c r="C67" s="114">
        <v>-1.7452449951226166E-2</v>
      </c>
      <c r="D67" s="125">
        <v>7.9108647008787995E-3</v>
      </c>
      <c r="E67" s="94"/>
      <c r="F67" s="124">
        <v>6</v>
      </c>
      <c r="G67" s="125">
        <f t="shared" si="9"/>
        <v>37.745250215447243</v>
      </c>
      <c r="H67" s="94"/>
      <c r="I67" s="124">
        <v>6</v>
      </c>
      <c r="J67" s="125">
        <f t="shared" si="10"/>
        <v>38.225813229772065</v>
      </c>
      <c r="K67" s="94"/>
      <c r="L67" s="124">
        <v>6</v>
      </c>
      <c r="M67" s="125">
        <f t="shared" si="11"/>
        <v>32.335681682191485</v>
      </c>
      <c r="N67" s="94"/>
      <c r="P67" s="121">
        <v>6.6181906881301197E-2</v>
      </c>
      <c r="Q67" s="122">
        <v>5</v>
      </c>
      <c r="R67" s="123">
        <v>1</v>
      </c>
    </row>
    <row r="68" spans="1:18" x14ac:dyDescent="0.25">
      <c r="A68" s="126">
        <v>42443</v>
      </c>
      <c r="B68" s="114">
        <v>2.833357449201902E-2</v>
      </c>
      <c r="C68" s="114">
        <v>0</v>
      </c>
      <c r="D68" s="125">
        <v>7.38010729762246E-3</v>
      </c>
      <c r="E68" s="94"/>
      <c r="F68" s="124">
        <v>7</v>
      </c>
      <c r="G68" s="125">
        <f t="shared" si="9"/>
        <v>19.360437910976849</v>
      </c>
      <c r="H68" s="94"/>
      <c r="I68" s="124">
        <v>7</v>
      </c>
      <c r="J68" s="125">
        <f t="shared" si="10"/>
        <v>17.922483233944945</v>
      </c>
      <c r="K68" s="94"/>
      <c r="L68" s="124">
        <v>7</v>
      </c>
      <c r="M68" s="125">
        <f t="shared" si="11"/>
        <v>11.521159032766588</v>
      </c>
      <c r="N68" s="94"/>
      <c r="P68" s="121">
        <v>8.2602892727050792E-2</v>
      </c>
      <c r="Q68" s="122">
        <v>0</v>
      </c>
      <c r="R68" s="123">
        <v>1</v>
      </c>
    </row>
    <row r="69" spans="1:18" ht="15.75" thickBot="1" x14ac:dyDescent="0.3">
      <c r="A69" s="126">
        <v>43542</v>
      </c>
      <c r="B69" s="114">
        <v>2.018305593307863E-2</v>
      </c>
      <c r="C69" s="114">
        <v>0</v>
      </c>
      <c r="D69" s="125">
        <v>7.3421768890805338E-3</v>
      </c>
      <c r="E69" s="94"/>
      <c r="F69" s="124">
        <v>8</v>
      </c>
      <c r="G69" s="125">
        <f t="shared" si="9"/>
        <v>6.9636817457354914</v>
      </c>
      <c r="H69" s="94"/>
      <c r="I69" s="124">
        <v>8</v>
      </c>
      <c r="J69" s="125">
        <f>(_xlfn.NORM.DIST(K44,J$4,J$8,TRUE)-_xlfn.NORM.DIST(K43,J$4,J$8,TRUE))*J$16</f>
        <v>5.6264331005304413</v>
      </c>
      <c r="K69" s="94"/>
      <c r="L69" s="124">
        <v>8</v>
      </c>
      <c r="M69" s="125">
        <f>(_xlfn.NORM.DIST(N44,M$4,M$8,TRUE)-_xlfn.NORM.DIST(N43,M$4,M$8,TRUE))*M$16</f>
        <v>2.5304653190463711</v>
      </c>
      <c r="N69" s="94"/>
      <c r="P69" s="127" t="s">
        <v>77</v>
      </c>
      <c r="Q69" s="128">
        <v>0</v>
      </c>
      <c r="R69" s="129">
        <v>1</v>
      </c>
    </row>
    <row r="70" spans="1:18" ht="15.75" thickBot="1" x14ac:dyDescent="0.3">
      <c r="A70" s="126">
        <v>43353</v>
      </c>
      <c r="B70" s="114">
        <v>7.5997063116447952E-2</v>
      </c>
      <c r="C70" s="114">
        <v>-3.4029748586311373E-2</v>
      </c>
      <c r="D70" s="125">
        <v>7.2411612565594736E-3</v>
      </c>
      <c r="E70" s="94"/>
      <c r="F70" s="124">
        <v>9</v>
      </c>
      <c r="G70" s="125">
        <f>(_xlfn.NORM.DIST(10000,G$4,G$8,TRUE)-_xlfn.NORM.DIST(H44,G$4,G$8,TRUE))*G$16</f>
        <v>2.1078504824820383</v>
      </c>
      <c r="H70" s="94"/>
      <c r="I70" s="124">
        <v>9</v>
      </c>
      <c r="J70" s="125">
        <f>(_xlfn.NORM.DIST(10000,J$4,J$8,TRUE)-_xlfn.NORM.DIST(K44,J$4,J$8,TRUE))*J$16</f>
        <v>1.3645660095810999</v>
      </c>
      <c r="K70" s="94"/>
      <c r="L70" s="124">
        <v>9</v>
      </c>
      <c r="M70" s="125">
        <f>(_xlfn.NORM.DIST(10000,M$4,M$8,TRUE)-_xlfn.NORM.DIST(N44,M$4,M$8,TRUE))*M$16</f>
        <v>0.37209430997546655</v>
      </c>
      <c r="N70" s="94"/>
    </row>
    <row r="71" spans="1:18" ht="15.75" thickBot="1" x14ac:dyDescent="0.3">
      <c r="A71" s="126">
        <v>43591</v>
      </c>
      <c r="B71" s="114">
        <v>-2.402622535174723E-2</v>
      </c>
      <c r="C71" s="114">
        <v>-1.0850016024065818E-2</v>
      </c>
      <c r="D71" s="125">
        <v>7.0922283094918366E-3</v>
      </c>
      <c r="E71" s="94"/>
      <c r="F71" s="130"/>
      <c r="G71" s="136">
        <f>SUM(G62:G70)</f>
        <v>223</v>
      </c>
      <c r="H71" s="94"/>
      <c r="I71" s="130"/>
      <c r="J71" s="136">
        <f>SUM(J62:J70)</f>
        <v>223</v>
      </c>
      <c r="K71" s="94"/>
      <c r="L71" s="130"/>
      <c r="M71" s="136">
        <f>SUM(M62:M70)</f>
        <v>223</v>
      </c>
      <c r="N71" s="94"/>
    </row>
    <row r="72" spans="1:18" ht="15.75" thickBot="1" x14ac:dyDescent="0.3">
      <c r="A72" s="126">
        <v>43206</v>
      </c>
      <c r="B72" s="114">
        <v>5.0765553789119282E-2</v>
      </c>
      <c r="C72" s="114">
        <v>8.6580627431145311E-3</v>
      </c>
      <c r="D72" s="125">
        <v>6.9979291876446368E-3</v>
      </c>
      <c r="E72" s="94"/>
      <c r="F72" s="94"/>
      <c r="G72" s="94"/>
      <c r="H72" s="94"/>
      <c r="I72" s="94"/>
      <c r="J72" s="94"/>
      <c r="K72" s="94"/>
      <c r="L72" s="94"/>
      <c r="M72" s="94"/>
      <c r="N72" s="94"/>
    </row>
    <row r="73" spans="1:18" ht="15.75" thickBot="1" x14ac:dyDescent="0.3">
      <c r="A73" s="126">
        <v>42254</v>
      </c>
      <c r="B73" s="114">
        <v>1.8911257831171811E-3</v>
      </c>
      <c r="C73" s="114">
        <v>-1.3129291441792736E-2</v>
      </c>
      <c r="D73" s="125">
        <v>5.7971176843259146E-3</v>
      </c>
      <c r="E73" s="94"/>
      <c r="F73" s="201" t="s">
        <v>82</v>
      </c>
      <c r="G73" s="202"/>
      <c r="H73" s="94"/>
      <c r="I73" s="201" t="s">
        <v>82</v>
      </c>
      <c r="J73" s="202"/>
      <c r="K73" s="94"/>
      <c r="L73" s="203" t="s">
        <v>82</v>
      </c>
      <c r="M73" s="203"/>
      <c r="N73" s="94"/>
    </row>
    <row r="74" spans="1:18" x14ac:dyDescent="0.25">
      <c r="A74" s="126">
        <v>42142</v>
      </c>
      <c r="B74" s="114">
        <v>-9.3708851733068661E-3</v>
      </c>
      <c r="C74" s="114">
        <v>2.1436235432513691E-3</v>
      </c>
      <c r="D74" s="125">
        <v>5.5401803756153509E-3</v>
      </c>
      <c r="E74" s="94"/>
      <c r="F74" s="124" t="s">
        <v>80</v>
      </c>
      <c r="G74" s="125" t="s">
        <v>72</v>
      </c>
      <c r="H74" s="94"/>
      <c r="I74" s="124" t="s">
        <v>80</v>
      </c>
      <c r="J74" s="125" t="s">
        <v>72</v>
      </c>
      <c r="K74" s="94"/>
      <c r="L74" s="124" t="s">
        <v>80</v>
      </c>
      <c r="M74" s="125" t="s">
        <v>72</v>
      </c>
      <c r="N74" s="94"/>
    </row>
    <row r="75" spans="1:18" x14ac:dyDescent="0.25">
      <c r="A75" s="126">
        <v>42415</v>
      </c>
      <c r="B75" s="114">
        <v>7.6492355205702245E-2</v>
      </c>
      <c r="C75" s="114">
        <v>2.1436235432513691E-3</v>
      </c>
      <c r="D75" s="125">
        <v>5.2770571008438193E-3</v>
      </c>
      <c r="E75" s="94"/>
      <c r="F75" s="124">
        <v>1</v>
      </c>
      <c r="G75" s="125">
        <f t="shared" ref="G75:G81" si="12">(G48-G62)^2/G62</f>
        <v>6.0657396547529503E-2</v>
      </c>
      <c r="H75" s="94"/>
      <c r="I75" s="124">
        <v>1</v>
      </c>
      <c r="J75" s="125">
        <f t="shared" ref="J75:J81" si="13">(J48-J62)^2/J62</f>
        <v>0.21812836376534581</v>
      </c>
      <c r="K75" s="94"/>
      <c r="L75" s="124">
        <v>1</v>
      </c>
      <c r="M75" s="125">
        <f t="shared" ref="M75:M81" si="14">(M48-M62)^2/M62</f>
        <v>0.11412784757287964</v>
      </c>
      <c r="N75" s="94"/>
    </row>
    <row r="76" spans="1:18" x14ac:dyDescent="0.25">
      <c r="A76" s="126">
        <v>42506</v>
      </c>
      <c r="B76" s="114">
        <v>6.8321457675771108E-3</v>
      </c>
      <c r="C76" s="114">
        <v>1.2875714360045367E-2</v>
      </c>
      <c r="D76" s="125">
        <v>4.885207566049341E-3</v>
      </c>
      <c r="E76" s="94"/>
      <c r="F76" s="124">
        <v>2</v>
      </c>
      <c r="G76" s="125">
        <f t="shared" si="12"/>
        <v>0.32770086785650637</v>
      </c>
      <c r="H76" s="94"/>
      <c r="I76" s="124">
        <v>2</v>
      </c>
      <c r="J76" s="125">
        <f t="shared" si="13"/>
        <v>1.1099094770183596E-2</v>
      </c>
      <c r="K76" s="94"/>
      <c r="L76" s="124">
        <v>2</v>
      </c>
      <c r="M76" s="125">
        <f t="shared" si="14"/>
        <v>6.7607508669869298E-4</v>
      </c>
      <c r="N76" s="94"/>
    </row>
    <row r="77" spans="1:18" x14ac:dyDescent="0.25">
      <c r="A77" s="126">
        <v>43507</v>
      </c>
      <c r="B77" s="114">
        <v>-1.1614976549214102E-2</v>
      </c>
      <c r="C77" s="114">
        <v>0</v>
      </c>
      <c r="D77" s="125">
        <v>4.2826617920009493E-3</v>
      </c>
      <c r="E77" s="94"/>
      <c r="F77" s="124">
        <v>3</v>
      </c>
      <c r="G77" s="125">
        <f t="shared" si="12"/>
        <v>0.16208803925177137</v>
      </c>
      <c r="H77" s="94"/>
      <c r="I77" s="124">
        <v>3</v>
      </c>
      <c r="J77" s="125">
        <f t="shared" si="13"/>
        <v>6.9261936773010194E-2</v>
      </c>
      <c r="K77" s="94"/>
      <c r="L77" s="124">
        <v>3</v>
      </c>
      <c r="M77" s="125">
        <f t="shared" si="14"/>
        <v>5.664463688297464E-3</v>
      </c>
      <c r="N77" s="94"/>
    </row>
    <row r="78" spans="1:18" x14ac:dyDescent="0.25">
      <c r="A78" s="126">
        <v>42394</v>
      </c>
      <c r="B78" s="114">
        <v>5.3204036063464667E-2</v>
      </c>
      <c r="C78" s="114">
        <v>2.8355225755125005E-2</v>
      </c>
      <c r="D78" s="125">
        <v>3.9973404326203938E-3</v>
      </c>
      <c r="E78" s="94"/>
      <c r="F78" s="124">
        <v>4</v>
      </c>
      <c r="G78" s="125">
        <f t="shared" si="12"/>
        <v>0.41216788714761315</v>
      </c>
      <c r="H78" s="94"/>
      <c r="I78" s="124">
        <v>4</v>
      </c>
      <c r="J78" s="125">
        <f t="shared" si="13"/>
        <v>1.0052180448094295E-2</v>
      </c>
      <c r="K78" s="94"/>
      <c r="L78" s="124">
        <v>4</v>
      </c>
      <c r="M78" s="125">
        <f t="shared" si="14"/>
        <v>1.3907222160654438</v>
      </c>
      <c r="N78" s="94"/>
    </row>
    <row r="79" spans="1:18" x14ac:dyDescent="0.25">
      <c r="A79" s="126">
        <v>42352</v>
      </c>
      <c r="B79" s="114">
        <v>6.7018934844012617E-3</v>
      </c>
      <c r="C79" s="114">
        <v>-1.7391742711869107E-2</v>
      </c>
      <c r="D79" s="125">
        <v>3.9920212695374567E-3</v>
      </c>
      <c r="E79" s="94"/>
      <c r="F79" s="124">
        <v>5</v>
      </c>
      <c r="G79" s="125">
        <f t="shared" si="12"/>
        <v>2.510276785206349</v>
      </c>
      <c r="H79" s="94"/>
      <c r="I79" s="124">
        <v>5</v>
      </c>
      <c r="J79" s="125">
        <f t="shared" si="13"/>
        <v>1.613628253219193</v>
      </c>
      <c r="K79" s="94"/>
      <c r="L79" s="124">
        <v>5</v>
      </c>
      <c r="M79" s="125">
        <f t="shared" si="14"/>
        <v>1.142725938950119</v>
      </c>
      <c r="N79" s="94"/>
    </row>
    <row r="80" spans="1:18" x14ac:dyDescent="0.25">
      <c r="A80" s="126">
        <v>43465</v>
      </c>
      <c r="B80" s="114">
        <v>2.4862793047520322E-2</v>
      </c>
      <c r="C80" s="114">
        <v>2.6668247082161273E-2</v>
      </c>
      <c r="D80" s="125">
        <v>3.7807228399059311E-3</v>
      </c>
      <c r="E80" s="94"/>
      <c r="F80" s="124">
        <v>6</v>
      </c>
      <c r="G80" s="125">
        <f t="shared" si="12"/>
        <v>0.59656246756013975</v>
      </c>
      <c r="H80" s="94"/>
      <c r="I80" s="124">
        <v>6</v>
      </c>
      <c r="J80" s="125">
        <f t="shared" si="13"/>
        <v>2.7355142343640049</v>
      </c>
      <c r="K80" s="94"/>
      <c r="L80" s="124">
        <v>6</v>
      </c>
      <c r="M80" s="125">
        <f t="shared" si="14"/>
        <v>5.5172659530614364E-2</v>
      </c>
      <c r="N80" s="94"/>
    </row>
    <row r="81" spans="1:16" x14ac:dyDescent="0.25">
      <c r="A81" s="126">
        <v>43171</v>
      </c>
      <c r="B81" s="114">
        <v>-6.9552282948659575E-2</v>
      </c>
      <c r="C81" s="114">
        <v>-1.5666116744399352E-2</v>
      </c>
      <c r="D81" s="125">
        <v>3.742986278834297E-3</v>
      </c>
      <c r="E81" s="94"/>
      <c r="F81" s="124">
        <v>7</v>
      </c>
      <c r="G81" s="125">
        <f t="shared" si="12"/>
        <v>2.0895793062849339</v>
      </c>
      <c r="H81" s="94"/>
      <c r="I81" s="124">
        <v>7</v>
      </c>
      <c r="J81" s="125">
        <f t="shared" si="13"/>
        <v>0.92766960696441769</v>
      </c>
      <c r="K81" s="94"/>
      <c r="L81" s="124">
        <v>7</v>
      </c>
      <c r="M81" s="125">
        <f t="shared" si="14"/>
        <v>0.2008413212929791</v>
      </c>
      <c r="N81" s="94"/>
    </row>
    <row r="82" spans="1:16" x14ac:dyDescent="0.25">
      <c r="A82" s="126">
        <v>43780</v>
      </c>
      <c r="B82" s="114">
        <v>-7.0808258368028668E-4</v>
      </c>
      <c r="C82" s="114">
        <v>-3.3389012655147096E-3</v>
      </c>
      <c r="D82" s="125">
        <v>3.4423441909729197E-3</v>
      </c>
      <c r="E82" s="94"/>
      <c r="F82" s="124">
        <v>8</v>
      </c>
      <c r="G82" s="125">
        <f>(G56-G69)^2/G69</f>
        <v>5.1072839430375714</v>
      </c>
      <c r="H82" s="94"/>
      <c r="I82" s="124">
        <v>8</v>
      </c>
      <c r="J82" s="125">
        <f>(J56-J69)^2/J69</f>
        <v>3.8041655967909445</v>
      </c>
      <c r="K82" s="94"/>
      <c r="L82" s="124">
        <v>8</v>
      </c>
      <c r="M82" s="125">
        <f>(M56-M69)^2/M69</f>
        <v>2.5304653190463711</v>
      </c>
      <c r="N82" s="94"/>
    </row>
    <row r="83" spans="1:16" ht="15.75" thickBot="1" x14ac:dyDescent="0.3">
      <c r="A83" s="126">
        <v>42884</v>
      </c>
      <c r="B83" s="114">
        <v>-2.2402144995791396E-2</v>
      </c>
      <c r="C83" s="114">
        <v>0</v>
      </c>
      <c r="D83" s="125">
        <v>3.4423441909726986E-3</v>
      </c>
      <c r="E83" s="94"/>
      <c r="F83" s="124">
        <v>9</v>
      </c>
      <c r="G83" s="125">
        <f>(G57-G70)^2/G70</f>
        <v>2.1078504824820383</v>
      </c>
      <c r="H83" s="94"/>
      <c r="I83" s="124">
        <v>9</v>
      </c>
      <c r="J83" s="125">
        <f>(J57-J70)^2/J70</f>
        <v>1.3645660095810999</v>
      </c>
      <c r="K83" s="94"/>
      <c r="L83" s="124">
        <v>9</v>
      </c>
      <c r="M83" s="125">
        <f>(M57-M70)^2/M70</f>
        <v>0.3720943099754665</v>
      </c>
      <c r="N83" s="94"/>
    </row>
    <row r="84" spans="1:16" ht="14.45" customHeight="1" thickBot="1" x14ac:dyDescent="0.3">
      <c r="A84" s="126">
        <v>42639</v>
      </c>
      <c r="B84" s="114">
        <v>-4.1509799760933996E-2</v>
      </c>
      <c r="C84" s="114">
        <v>3.4803922194692097E-2</v>
      </c>
      <c r="D84" s="125">
        <v>3.1039859375910123E-3</v>
      </c>
      <c r="E84" s="94"/>
      <c r="F84" s="137" t="s">
        <v>83</v>
      </c>
      <c r="G84" s="138">
        <f>SUM(G75:G83)</f>
        <v>13.374167175374453</v>
      </c>
      <c r="H84" s="94"/>
      <c r="I84" s="137" t="s">
        <v>83</v>
      </c>
      <c r="J84" s="138">
        <f>SUM(J75:J83)</f>
        <v>10.754085276676294</v>
      </c>
      <c r="K84" s="94"/>
      <c r="L84" s="137" t="s">
        <v>83</v>
      </c>
      <c r="M84" s="138">
        <f>SUM(M75:M83)</f>
        <v>5.8124901512088689</v>
      </c>
      <c r="N84" s="94"/>
    </row>
    <row r="85" spans="1:16" ht="15.75" thickBot="1" x14ac:dyDescent="0.3">
      <c r="A85" s="126">
        <v>43283</v>
      </c>
      <c r="B85" s="114">
        <v>3.9176604911649274E-2</v>
      </c>
      <c r="C85" s="114">
        <v>-8.8889474172460393E-3</v>
      </c>
      <c r="D85" s="125">
        <v>2.8860048891348514E-3</v>
      </c>
      <c r="E85" s="94"/>
      <c r="F85" s="137" t="s">
        <v>84</v>
      </c>
      <c r="G85" s="138">
        <f>_xlfn.CHISQ.INV.RT(1-0.05,G16-1)</f>
        <v>188.51448064475113</v>
      </c>
      <c r="H85" s="94"/>
      <c r="I85" s="137" t="s">
        <v>84</v>
      </c>
      <c r="J85" s="138">
        <f>_xlfn.CHISQ.INV.RT(1-0.05,J16-1)</f>
        <v>188.51448064475113</v>
      </c>
      <c r="K85" s="94"/>
      <c r="L85" s="137" t="s">
        <v>84</v>
      </c>
      <c r="M85" s="138">
        <f>_xlfn.CHISQ.INV.RT(1-0.05,M16-1)</f>
        <v>188.51448064475113</v>
      </c>
      <c r="N85" s="94"/>
    </row>
    <row r="86" spans="1:16" ht="15.75" thickBot="1" x14ac:dyDescent="0.3">
      <c r="A86" s="126">
        <v>43605</v>
      </c>
      <c r="B86" s="114">
        <v>3.2556680172751887E-2</v>
      </c>
      <c r="C86" s="114">
        <v>3.5650661644961446E-3</v>
      </c>
      <c r="D86" s="125">
        <v>2.8169032711133734E-3</v>
      </c>
      <c r="E86" s="94"/>
      <c r="F86" s="94"/>
      <c r="G86" s="94"/>
      <c r="H86" s="94"/>
      <c r="I86" s="94"/>
      <c r="J86" s="94"/>
      <c r="K86" s="94"/>
      <c r="L86" s="94"/>
      <c r="M86" s="94"/>
      <c r="N86" s="94"/>
    </row>
    <row r="87" spans="1:16" x14ac:dyDescent="0.25">
      <c r="A87" s="126">
        <v>43255</v>
      </c>
      <c r="B87" s="114">
        <v>-3.4215080444514039E-2</v>
      </c>
      <c r="C87" s="114">
        <v>3.0930300691358773E-2</v>
      </c>
      <c r="D87" s="125">
        <v>2.7739268827252244E-3</v>
      </c>
      <c r="E87" s="94"/>
      <c r="F87" s="204" t="s">
        <v>85</v>
      </c>
      <c r="G87" s="205"/>
      <c r="H87" s="94"/>
      <c r="I87" s="204" t="s">
        <v>85</v>
      </c>
      <c r="J87" s="205"/>
      <c r="K87" s="94"/>
      <c r="L87" s="204" t="s">
        <v>85</v>
      </c>
      <c r="M87" s="205"/>
      <c r="N87" s="94"/>
    </row>
    <row r="88" spans="1:16" x14ac:dyDescent="0.25">
      <c r="A88" s="126">
        <v>43227</v>
      </c>
      <c r="B88" s="114">
        <v>3.088965519195918E-2</v>
      </c>
      <c r="C88" s="114">
        <v>0</v>
      </c>
      <c r="D88" s="125">
        <v>2.6845653706689828E-3</v>
      </c>
      <c r="E88" s="94"/>
      <c r="F88" s="206"/>
      <c r="G88" s="207"/>
      <c r="H88" s="94"/>
      <c r="I88" s="206"/>
      <c r="J88" s="207"/>
      <c r="K88" s="94"/>
      <c r="L88" s="206"/>
      <c r="M88" s="207"/>
      <c r="N88" s="94"/>
    </row>
    <row r="89" spans="1:16" x14ac:dyDescent="0.25">
      <c r="A89" s="126">
        <v>42891</v>
      </c>
      <c r="B89" s="114">
        <v>-4.5635542323461932E-2</v>
      </c>
      <c r="C89" s="114">
        <v>3.8099846232270383E-2</v>
      </c>
      <c r="D89" s="125">
        <v>2.2883305180122159E-3</v>
      </c>
      <c r="E89" s="94"/>
      <c r="F89" s="206"/>
      <c r="G89" s="207"/>
      <c r="H89" s="94"/>
      <c r="I89" s="206"/>
      <c r="J89" s="207"/>
      <c r="K89" s="94"/>
      <c r="L89" s="206"/>
      <c r="M89" s="207"/>
      <c r="N89" s="94"/>
    </row>
    <row r="90" spans="1:16" x14ac:dyDescent="0.25">
      <c r="A90" s="126">
        <v>43416</v>
      </c>
      <c r="B90" s="114">
        <v>1.7772169745797668E-2</v>
      </c>
      <c r="C90" s="114">
        <v>2.5807883955872503E-2</v>
      </c>
      <c r="D90" s="125">
        <v>2.1921820982210511E-3</v>
      </c>
      <c r="E90" s="94"/>
      <c r="F90" s="206"/>
      <c r="G90" s="207"/>
      <c r="H90" s="94"/>
      <c r="I90" s="206"/>
      <c r="J90" s="207"/>
      <c r="K90" s="94"/>
      <c r="L90" s="206"/>
      <c r="M90" s="207"/>
      <c r="N90" s="94"/>
    </row>
    <row r="91" spans="1:16" ht="15.75" thickBot="1" x14ac:dyDescent="0.3">
      <c r="A91" s="126">
        <v>43577</v>
      </c>
      <c r="B91" s="114">
        <v>-4.1341619327008791E-2</v>
      </c>
      <c r="C91" s="114">
        <v>0</v>
      </c>
      <c r="D91" s="125">
        <v>2.1731265343132582E-3</v>
      </c>
      <c r="E91" s="94"/>
      <c r="F91" s="208"/>
      <c r="G91" s="209"/>
      <c r="H91" s="94"/>
      <c r="I91" s="208"/>
      <c r="J91" s="209"/>
      <c r="K91" s="94"/>
      <c r="L91" s="208"/>
      <c r="M91" s="209"/>
      <c r="N91" s="94"/>
    </row>
    <row r="92" spans="1:16" ht="15.75" thickBot="1" x14ac:dyDescent="0.3">
      <c r="A92" s="126">
        <v>43598</v>
      </c>
      <c r="B92" s="114">
        <v>-2.6435211855928802E-4</v>
      </c>
      <c r="C92" s="114">
        <v>1.8018505502678212E-2</v>
      </c>
      <c r="D92" s="125">
        <v>2.1178970147346914E-3</v>
      </c>
      <c r="E92" s="94"/>
      <c r="F92" s="94"/>
      <c r="G92" s="94"/>
      <c r="H92" s="94"/>
      <c r="I92" s="94"/>
      <c r="J92" s="94"/>
      <c r="K92" s="94"/>
      <c r="L92" s="94"/>
      <c r="M92" s="94"/>
      <c r="N92" s="94"/>
    </row>
    <row r="93" spans="1:16" x14ac:dyDescent="0.25">
      <c r="A93" s="126">
        <v>42667</v>
      </c>
      <c r="B93" s="114">
        <v>5.2415952276730973E-3</v>
      </c>
      <c r="C93" s="114">
        <v>9.5694510161506725E-3</v>
      </c>
      <c r="D93" s="125">
        <v>1.1217051092001736E-3</v>
      </c>
      <c r="E93" s="94"/>
      <c r="F93" s="139"/>
      <c r="G93" s="140"/>
      <c r="H93" s="141"/>
      <c r="I93" s="139"/>
      <c r="J93" s="140"/>
      <c r="K93" s="141"/>
      <c r="L93" s="139"/>
      <c r="M93" s="140"/>
      <c r="N93" s="140"/>
      <c r="O93" s="142"/>
      <c r="P93" s="143"/>
    </row>
    <row r="94" spans="1:16" x14ac:dyDescent="0.25">
      <c r="A94" s="126">
        <v>42842</v>
      </c>
      <c r="B94" s="114">
        <v>6.7052278058137904E-2</v>
      </c>
      <c r="C94" s="114">
        <v>-4.8790164169431945E-2</v>
      </c>
      <c r="D94" s="125">
        <v>1.0542963549059923E-3</v>
      </c>
      <c r="E94" s="94"/>
      <c r="F94" s="124"/>
      <c r="G94" s="114"/>
      <c r="H94" s="125"/>
      <c r="I94" s="124"/>
      <c r="J94" s="114"/>
      <c r="K94" s="125"/>
      <c r="L94" s="124"/>
      <c r="M94" s="114"/>
      <c r="N94" s="114"/>
      <c r="O94" s="122"/>
      <c r="P94" s="144"/>
    </row>
    <row r="95" spans="1:16" x14ac:dyDescent="0.25">
      <c r="A95" s="126">
        <v>43535</v>
      </c>
      <c r="B95" s="114">
        <v>-1.9631908145795289E-3</v>
      </c>
      <c r="C95" s="114">
        <v>1.0471299867295437E-2</v>
      </c>
      <c r="D95" s="125">
        <v>7.3719133452813436E-4</v>
      </c>
      <c r="E95" s="94"/>
      <c r="F95" s="124"/>
      <c r="G95" s="114"/>
      <c r="H95" s="125"/>
      <c r="I95" s="124"/>
      <c r="J95" s="114"/>
      <c r="K95" s="125"/>
      <c r="L95" s="124"/>
      <c r="M95" s="114"/>
      <c r="N95" s="114"/>
      <c r="O95" s="122"/>
      <c r="P95" s="144"/>
    </row>
    <row r="96" spans="1:16" x14ac:dyDescent="0.25">
      <c r="A96" s="126">
        <v>42198</v>
      </c>
      <c r="B96" s="114">
        <v>6.0872931244364104E-2</v>
      </c>
      <c r="C96" s="114">
        <v>5.0727523509658222E-2</v>
      </c>
      <c r="D96" s="125">
        <v>0</v>
      </c>
      <c r="E96" s="94"/>
      <c r="F96" s="124"/>
      <c r="G96" s="114"/>
      <c r="H96" s="125"/>
      <c r="I96" s="124"/>
      <c r="J96" s="114"/>
      <c r="K96" s="125"/>
      <c r="L96" s="124"/>
      <c r="M96" s="114"/>
      <c r="N96" s="114"/>
      <c r="O96" s="122"/>
      <c r="P96" s="144"/>
    </row>
    <row r="97" spans="1:22" x14ac:dyDescent="0.25">
      <c r="A97" s="126">
        <v>42289</v>
      </c>
      <c r="B97" s="114">
        <v>3.1559220180518877E-2</v>
      </c>
      <c r="C97" s="114">
        <v>3.3522692038643644E-2</v>
      </c>
      <c r="D97" s="125">
        <v>0</v>
      </c>
      <c r="E97" s="94"/>
      <c r="F97" s="124"/>
      <c r="G97" s="114"/>
      <c r="H97" s="125"/>
      <c r="I97" s="124"/>
      <c r="J97" s="114"/>
      <c r="K97" s="125"/>
      <c r="L97" s="124"/>
      <c r="M97" s="114"/>
      <c r="N97" s="114"/>
      <c r="O97" s="122"/>
      <c r="P97" s="144"/>
    </row>
    <row r="98" spans="1:22" x14ac:dyDescent="0.25">
      <c r="A98" s="126">
        <v>42310</v>
      </c>
      <c r="B98" s="114">
        <v>3.8570483531325341E-2</v>
      </c>
      <c r="C98" s="114">
        <v>3.2505570404931308E-2</v>
      </c>
      <c r="D98" s="125">
        <v>0</v>
      </c>
      <c r="E98" s="94"/>
      <c r="F98" s="124"/>
      <c r="G98" s="114"/>
      <c r="H98" s="125"/>
      <c r="I98" s="124"/>
      <c r="J98" s="114"/>
      <c r="K98" s="125"/>
      <c r="L98" s="124"/>
      <c r="M98" s="114"/>
      <c r="N98" s="114"/>
      <c r="O98" s="122"/>
      <c r="P98" s="144"/>
    </row>
    <row r="99" spans="1:22" x14ac:dyDescent="0.25">
      <c r="A99" s="126">
        <v>43549</v>
      </c>
      <c r="B99" s="114">
        <v>3.1841977546027009E-2</v>
      </c>
      <c r="C99" s="114">
        <v>-3.47826437632492E-3</v>
      </c>
      <c r="D99" s="125">
        <v>0</v>
      </c>
      <c r="E99" s="94"/>
      <c r="F99" s="124"/>
      <c r="G99" s="114"/>
      <c r="H99" s="125"/>
      <c r="I99" s="124"/>
      <c r="J99" s="114"/>
      <c r="K99" s="125"/>
      <c r="L99" s="124"/>
      <c r="M99" s="114"/>
      <c r="N99" s="114"/>
      <c r="O99" s="122"/>
      <c r="P99" s="144"/>
    </row>
    <row r="100" spans="1:22" x14ac:dyDescent="0.25">
      <c r="A100" s="126">
        <v>42366</v>
      </c>
      <c r="B100" s="114">
        <v>-7.8973350600052743E-4</v>
      </c>
      <c r="C100" s="114">
        <v>-4.3573053689558126E-3</v>
      </c>
      <c r="D100" s="125">
        <v>0</v>
      </c>
      <c r="E100" s="94"/>
      <c r="F100" s="124"/>
      <c r="G100" s="114"/>
      <c r="H100" s="125"/>
      <c r="I100" s="124"/>
      <c r="J100" s="114"/>
      <c r="K100" s="125"/>
      <c r="L100" s="124"/>
      <c r="M100" s="114"/>
      <c r="N100" s="114"/>
      <c r="O100" s="122"/>
      <c r="P100" s="144"/>
    </row>
    <row r="101" spans="1:22" x14ac:dyDescent="0.25">
      <c r="A101" s="126">
        <v>42233</v>
      </c>
      <c r="B101" s="114">
        <v>-6.3365846993133537E-2</v>
      </c>
      <c r="C101" s="114">
        <v>-6.5430985889359475E-3</v>
      </c>
      <c r="D101" s="125">
        <v>0</v>
      </c>
      <c r="E101" s="94"/>
      <c r="F101" s="124"/>
      <c r="G101" s="114"/>
      <c r="H101" s="125"/>
      <c r="I101" s="124"/>
      <c r="J101" s="114"/>
      <c r="K101" s="125"/>
      <c r="L101" s="124"/>
      <c r="M101" s="114"/>
      <c r="N101" s="114"/>
      <c r="O101" s="122"/>
      <c r="P101" s="144"/>
    </row>
    <row r="102" spans="1:22" x14ac:dyDescent="0.25">
      <c r="A102" s="126">
        <v>43500</v>
      </c>
      <c r="B102" s="114">
        <v>-2.7467043554678182E-2</v>
      </c>
      <c r="C102" s="114">
        <v>0</v>
      </c>
      <c r="D102" s="125">
        <v>-7.1505187172565246E-4</v>
      </c>
      <c r="E102" s="94"/>
      <c r="F102" s="124"/>
      <c r="G102" s="114"/>
      <c r="H102" s="125"/>
      <c r="I102" s="124"/>
      <c r="J102" s="114"/>
      <c r="K102" s="125"/>
      <c r="L102" s="124"/>
      <c r="M102" s="114"/>
      <c r="N102" s="114"/>
      <c r="O102" s="122"/>
      <c r="P102" s="144"/>
    </row>
    <row r="103" spans="1:22" x14ac:dyDescent="0.25">
      <c r="A103" s="126">
        <v>43458</v>
      </c>
      <c r="B103" s="114">
        <v>-2.6267135636687707E-3</v>
      </c>
      <c r="C103" s="114">
        <v>1.3605652055778678E-2</v>
      </c>
      <c r="D103" s="125">
        <v>-7.5728894190869108E-4</v>
      </c>
      <c r="E103" s="94"/>
      <c r="F103" s="124"/>
      <c r="G103" s="114"/>
      <c r="H103" s="125"/>
      <c r="I103" s="124"/>
      <c r="J103" s="114"/>
      <c r="K103" s="125"/>
      <c r="L103" s="124"/>
      <c r="M103" s="114"/>
      <c r="N103" s="114"/>
      <c r="O103" s="122"/>
      <c r="P103" s="144"/>
    </row>
    <row r="104" spans="1:22" x14ac:dyDescent="0.25">
      <c r="A104" s="126">
        <v>43122</v>
      </c>
      <c r="B104" s="114">
        <v>1.8592833076615925E-2</v>
      </c>
      <c r="C104" s="114">
        <v>8.3682496705165792E-3</v>
      </c>
      <c r="D104" s="125">
        <v>-1.1648224962930943E-3</v>
      </c>
      <c r="E104" s="94"/>
      <c r="F104" s="124"/>
      <c r="G104" s="114"/>
      <c r="H104" s="125"/>
      <c r="I104" s="124"/>
      <c r="J104" s="114"/>
      <c r="K104" s="125"/>
      <c r="L104" s="124"/>
      <c r="M104" s="114"/>
      <c r="N104" s="114"/>
      <c r="O104" s="122"/>
      <c r="P104" s="144"/>
    </row>
    <row r="105" spans="1:22" ht="15.75" thickBot="1" x14ac:dyDescent="0.3">
      <c r="A105" s="126">
        <v>43682</v>
      </c>
      <c r="B105" s="114">
        <v>-6.3423033746905038E-4</v>
      </c>
      <c r="C105" s="114">
        <v>-1.6863806052004805E-2</v>
      </c>
      <c r="D105" s="125">
        <v>-1.3342230131366103E-3</v>
      </c>
      <c r="E105" s="94"/>
      <c r="F105" s="130"/>
      <c r="G105" s="117"/>
      <c r="H105" s="135"/>
      <c r="I105" s="130"/>
      <c r="J105" s="117"/>
      <c r="K105" s="135"/>
      <c r="L105" s="130"/>
      <c r="M105" s="117"/>
      <c r="N105" s="117"/>
      <c r="O105" s="128"/>
      <c r="P105" s="145"/>
    </row>
    <row r="106" spans="1:22" x14ac:dyDescent="0.25">
      <c r="A106" s="126">
        <v>43619</v>
      </c>
      <c r="B106" s="114">
        <v>6.2489175191496771E-2</v>
      </c>
      <c r="C106" s="114">
        <v>2.4692612590371414E-2</v>
      </c>
      <c r="D106" s="125">
        <v>-1.3717423275807702E-3</v>
      </c>
      <c r="E106" s="94"/>
      <c r="F106" s="94"/>
      <c r="G106" s="94"/>
      <c r="H106" s="94"/>
      <c r="I106" s="94"/>
      <c r="J106" s="94"/>
      <c r="K106" s="94"/>
      <c r="L106" s="94"/>
      <c r="M106" s="94"/>
      <c r="N106" s="94"/>
    </row>
    <row r="107" spans="1:22" ht="15.75" thickBot="1" x14ac:dyDescent="0.3">
      <c r="A107" s="126">
        <v>43325</v>
      </c>
      <c r="B107" s="114">
        <v>1.8100041643617937E-2</v>
      </c>
      <c r="C107" s="114">
        <v>-3.2670782289548707E-2</v>
      </c>
      <c r="D107" s="125">
        <v>-1.413427797146964E-3</v>
      </c>
      <c r="E107" s="94"/>
      <c r="F107" s="94"/>
      <c r="G107" s="94"/>
      <c r="H107" s="94"/>
      <c r="I107" s="94"/>
      <c r="J107" s="94"/>
      <c r="K107" s="94"/>
      <c r="L107" s="94"/>
      <c r="M107" s="94"/>
      <c r="N107" s="94"/>
    </row>
    <row r="108" spans="1:22" ht="15.75" thickBot="1" x14ac:dyDescent="0.3">
      <c r="A108" s="126">
        <v>43430</v>
      </c>
      <c r="B108" s="114">
        <v>-1.6867253965241635E-2</v>
      </c>
      <c r="C108" s="114">
        <v>-2.2472855852058628E-2</v>
      </c>
      <c r="D108" s="125">
        <v>-1.4792902105891703E-3</v>
      </c>
      <c r="E108" s="94"/>
      <c r="F108" s="196" t="s">
        <v>86</v>
      </c>
      <c r="G108" s="197"/>
      <c r="H108" s="197"/>
      <c r="I108" s="197"/>
      <c r="J108" s="197"/>
      <c r="K108" s="197"/>
      <c r="L108" s="197"/>
      <c r="M108" s="198"/>
      <c r="N108" s="94"/>
      <c r="O108" s="146"/>
      <c r="P108" s="147"/>
      <c r="Q108" s="147"/>
      <c r="R108" s="147"/>
      <c r="S108" s="147"/>
      <c r="T108" s="147"/>
      <c r="U108" s="147"/>
      <c r="V108" s="148"/>
    </row>
    <row r="109" spans="1:22" x14ac:dyDescent="0.25">
      <c r="A109" s="126">
        <v>42863</v>
      </c>
      <c r="B109" s="114">
        <v>1.139442612796833E-2</v>
      </c>
      <c r="C109" s="114">
        <v>-4.3802622658392888E-2</v>
      </c>
      <c r="D109" s="125">
        <v>-2.0325210249223578E-3</v>
      </c>
      <c r="E109" s="94"/>
      <c r="F109" s="124" t="s">
        <v>76</v>
      </c>
      <c r="G109" s="114" t="s">
        <v>71</v>
      </c>
      <c r="H109" s="114" t="s">
        <v>87</v>
      </c>
      <c r="I109" s="114" t="s">
        <v>72</v>
      </c>
      <c r="J109" s="114" t="s">
        <v>88</v>
      </c>
      <c r="K109" s="114" t="s">
        <v>89</v>
      </c>
      <c r="L109" s="114" t="s">
        <v>90</v>
      </c>
      <c r="M109" s="125" t="s">
        <v>91</v>
      </c>
      <c r="N109" s="94"/>
      <c r="O109" s="149"/>
      <c r="P109" s="150"/>
      <c r="Q109" s="150"/>
      <c r="R109" s="150"/>
      <c r="S109" s="150"/>
      <c r="T109" s="150"/>
      <c r="U109" s="150"/>
      <c r="V109" s="151"/>
    </row>
    <row r="110" spans="1:22" x14ac:dyDescent="0.25">
      <c r="A110" s="126">
        <v>42982</v>
      </c>
      <c r="B110" s="114">
        <v>1.2068878733676451E-2</v>
      </c>
      <c r="C110" s="114">
        <v>-1.5398080111121606E-2</v>
      </c>
      <c r="D110" s="125">
        <v>-2.2446698538238618E-3</v>
      </c>
      <c r="E110" s="94"/>
      <c r="F110" s="124">
        <v>-6.9552282948659575E-2</v>
      </c>
      <c r="G110" s="114">
        <v>-5.1296703179364349E-2</v>
      </c>
      <c r="H110" s="114">
        <f>AVERAGE(F110:G110)</f>
        <v>-6.0424493064011958E-2</v>
      </c>
      <c r="I110" s="114">
        <v>6</v>
      </c>
      <c r="J110" s="114">
        <v>2.6905829596412557E-2</v>
      </c>
      <c r="K110" s="114">
        <f>H110/((G110-F110)*I$119)</f>
        <v>-1.4842686769155788E-2</v>
      </c>
      <c r="L110" s="114">
        <f>_xlfn.NORM.DIST(H110,G$4,G$8,FALSE)</f>
        <v>1.2094247773156772</v>
      </c>
      <c r="M110" s="125">
        <f>_xlfn.NORM.DIST(H110,G$4,G$8,TRUE)</f>
        <v>1.4380390762293738E-2</v>
      </c>
      <c r="N110" s="94"/>
      <c r="O110" s="149"/>
      <c r="P110" s="150"/>
      <c r="Q110" s="150"/>
      <c r="R110" s="150"/>
      <c r="S110" s="150"/>
      <c r="T110" s="150"/>
      <c r="U110" s="150"/>
      <c r="V110" s="151"/>
    </row>
    <row r="111" spans="1:22" x14ac:dyDescent="0.25">
      <c r="A111" s="126">
        <v>43150</v>
      </c>
      <c r="B111" s="114">
        <v>3.8573691985798665E-2</v>
      </c>
      <c r="C111" s="114">
        <v>2.6340416614408564E-2</v>
      </c>
      <c r="D111" s="125">
        <v>-2.4721891453890368E-3</v>
      </c>
      <c r="E111" s="94"/>
      <c r="F111" s="124">
        <v>-5.1296703179364349E-2</v>
      </c>
      <c r="G111" s="114">
        <v>-3.3041123410069123E-2</v>
      </c>
      <c r="H111" s="114">
        <f t="shared" ref="H111:H118" si="15">AVERAGE(F111:G111)</f>
        <v>-4.2168913294716739E-2</v>
      </c>
      <c r="I111" s="114">
        <v>18</v>
      </c>
      <c r="J111" s="114">
        <v>0.10762331838565023</v>
      </c>
      <c r="K111" s="114">
        <f t="shared" ref="K111:K118" si="16">H111/((G111-F111)*I$119)</f>
        <v>-1.0358381836420365E-2</v>
      </c>
      <c r="L111" s="114">
        <f>_xlfn.NORM.DIST(H111,G$4,G$8,FALSE)</f>
        <v>3.7788184177295516</v>
      </c>
      <c r="M111" s="125">
        <f t="shared" ref="M111:M118" si="17">_xlfn.NORM.DIST(H111,G$4,G$8,TRUE)</f>
        <v>5.6802480953266982E-2</v>
      </c>
      <c r="N111" s="94"/>
      <c r="O111" s="149"/>
      <c r="P111" s="150"/>
      <c r="Q111" s="150"/>
      <c r="R111" s="150"/>
      <c r="S111" s="150"/>
      <c r="T111" s="150"/>
      <c r="U111" s="150"/>
      <c r="V111" s="151"/>
    </row>
    <row r="112" spans="1:22" x14ac:dyDescent="0.25">
      <c r="A112" s="126">
        <v>43514</v>
      </c>
      <c r="B112" s="114">
        <v>-1.330933136878038E-2</v>
      </c>
      <c r="C112" s="114">
        <v>-6.5653970221436778E-2</v>
      </c>
      <c r="D112" s="125">
        <v>-2.8530689824063991E-3</v>
      </c>
      <c r="E112" s="94"/>
      <c r="F112" s="124">
        <v>-3.3041123410069123E-2</v>
      </c>
      <c r="G112" s="114">
        <v>-1.4785543640773897E-2</v>
      </c>
      <c r="H112" s="114">
        <f t="shared" si="15"/>
        <v>-2.391333352542151E-2</v>
      </c>
      <c r="I112" s="114">
        <v>31</v>
      </c>
      <c r="J112" s="114">
        <v>0.24663677130044842</v>
      </c>
      <c r="K112" s="114">
        <f t="shared" si="16"/>
        <v>-5.8740769036849383E-3</v>
      </c>
      <c r="L112" s="114">
        <f t="shared" ref="L112:L118" si="18">_xlfn.NORM.DIST(H112,G$4,G$8,FALSE)</f>
        <v>8.1922755583387215</v>
      </c>
      <c r="M112" s="125">
        <f t="shared" si="17"/>
        <v>0.1641259800750704</v>
      </c>
      <c r="N112" s="94"/>
      <c r="O112" s="149"/>
      <c r="P112" s="150"/>
      <c r="Q112" s="150"/>
      <c r="R112" s="150"/>
      <c r="S112" s="150"/>
      <c r="T112" s="150"/>
      <c r="U112" s="150"/>
      <c r="V112" s="151"/>
    </row>
    <row r="113" spans="1:22" x14ac:dyDescent="0.25">
      <c r="A113" s="126">
        <v>42730</v>
      </c>
      <c r="B113" s="114">
        <v>1.2195273093818206E-2</v>
      </c>
      <c r="C113" s="114">
        <v>3.2894766503987053E-3</v>
      </c>
      <c r="D113" s="125">
        <v>-3.3351893061383505E-3</v>
      </c>
      <c r="E113" s="94"/>
      <c r="F113" s="124">
        <v>-1.4785543640773897E-2</v>
      </c>
      <c r="G113" s="114">
        <v>3.4700361285213283E-3</v>
      </c>
      <c r="H113" s="114">
        <f t="shared" si="15"/>
        <v>-5.6577537561262846E-3</v>
      </c>
      <c r="I113" s="114">
        <v>45</v>
      </c>
      <c r="J113" s="114">
        <v>0.44843049327354262</v>
      </c>
      <c r="K113" s="114">
        <f t="shared" si="16"/>
        <v>-1.389771970949513E-3</v>
      </c>
      <c r="L113" s="114">
        <f t="shared" si="18"/>
        <v>12.323226967743656</v>
      </c>
      <c r="M113" s="125">
        <f t="shared" si="17"/>
        <v>0.35454208199338555</v>
      </c>
      <c r="N113" s="94"/>
      <c r="O113" s="149"/>
      <c r="P113" s="150"/>
      <c r="Q113" s="150"/>
      <c r="R113" s="150"/>
      <c r="S113" s="150"/>
      <c r="T113" s="150"/>
      <c r="U113" s="150"/>
      <c r="V113" s="151"/>
    </row>
    <row r="114" spans="1:22" x14ac:dyDescent="0.25">
      <c r="A114" s="126">
        <v>43101</v>
      </c>
      <c r="B114" s="114">
        <v>5.7799613398280346E-2</v>
      </c>
      <c r="C114" s="114">
        <v>-1.8331810816609605E-3</v>
      </c>
      <c r="D114" s="125">
        <v>-3.3426214966898373E-3</v>
      </c>
      <c r="E114" s="94"/>
      <c r="F114" s="124">
        <v>3.4700361285213283E-3</v>
      </c>
      <c r="G114" s="114">
        <v>2.1725615897816554E-2</v>
      </c>
      <c r="H114" s="114">
        <f t="shared" si="15"/>
        <v>1.2597826013168941E-2</v>
      </c>
      <c r="I114" s="114">
        <v>63</v>
      </c>
      <c r="J114" s="114">
        <v>0.73094170403587444</v>
      </c>
      <c r="K114" s="114">
        <f t="shared" si="16"/>
        <v>3.0945329617859127E-3</v>
      </c>
      <c r="L114" s="114">
        <f t="shared" si="18"/>
        <v>12.862213363090401</v>
      </c>
      <c r="M114" s="125">
        <f t="shared" si="17"/>
        <v>0.59152444300035301</v>
      </c>
      <c r="N114" s="94"/>
      <c r="O114" s="149"/>
      <c r="P114" s="150"/>
      <c r="Q114" s="150"/>
      <c r="R114" s="150"/>
      <c r="S114" s="150"/>
      <c r="T114" s="150"/>
      <c r="U114" s="150"/>
      <c r="V114" s="151"/>
    </row>
    <row r="115" spans="1:22" x14ac:dyDescent="0.25">
      <c r="A115" s="126">
        <v>42471</v>
      </c>
      <c r="B115" s="114">
        <v>5.4961725718581711E-2</v>
      </c>
      <c r="C115" s="114">
        <v>-2.2751756983416069E-2</v>
      </c>
      <c r="D115" s="125">
        <v>-3.5398267051240623E-3</v>
      </c>
      <c r="E115" s="94"/>
      <c r="F115" s="124">
        <v>2.1725615897816554E-2</v>
      </c>
      <c r="G115" s="114">
        <v>3.998119566711178E-2</v>
      </c>
      <c r="H115" s="114">
        <f t="shared" si="15"/>
        <v>3.0853405782464167E-2</v>
      </c>
      <c r="I115" s="114">
        <v>33</v>
      </c>
      <c r="J115" s="114">
        <v>0.87892376681614348</v>
      </c>
      <c r="K115" s="114">
        <f t="shared" si="16"/>
        <v>7.5788378945213387E-3</v>
      </c>
      <c r="L115" s="114">
        <f t="shared" si="18"/>
        <v>9.3149030387379614</v>
      </c>
      <c r="M115" s="125">
        <f t="shared" si="17"/>
        <v>0.79842893351228572</v>
      </c>
      <c r="N115" s="94"/>
      <c r="O115" s="149"/>
      <c r="P115" s="150"/>
      <c r="Q115" s="150"/>
      <c r="R115" s="150"/>
      <c r="S115" s="150"/>
      <c r="T115" s="150"/>
      <c r="U115" s="150"/>
      <c r="V115" s="151"/>
    </row>
    <row r="116" spans="1:22" x14ac:dyDescent="0.25">
      <c r="A116" s="126">
        <v>42933</v>
      </c>
      <c r="B116" s="114">
        <v>4.3276729057820278E-3</v>
      </c>
      <c r="C116" s="114">
        <v>5.7971176843259146E-3</v>
      </c>
      <c r="D116" s="125">
        <v>-3.5566131148471155E-3</v>
      </c>
      <c r="E116" s="94"/>
      <c r="F116" s="124">
        <v>3.998119566711178E-2</v>
      </c>
      <c r="G116" s="114">
        <v>5.8236775436407005E-2</v>
      </c>
      <c r="H116" s="114">
        <f t="shared" si="15"/>
        <v>4.9108985551759396E-2</v>
      </c>
      <c r="I116" s="114">
        <v>13</v>
      </c>
      <c r="J116" s="114">
        <v>0.93721973094170408</v>
      </c>
      <c r="K116" s="114">
        <f t="shared" si="16"/>
        <v>1.2063142827256765E-2</v>
      </c>
      <c r="L116" s="114">
        <f t="shared" si="18"/>
        <v>4.6807164644206125</v>
      </c>
      <c r="M116" s="125">
        <f t="shared" si="17"/>
        <v>0.92514792199941176</v>
      </c>
      <c r="N116" s="94"/>
      <c r="O116" s="149"/>
      <c r="P116" s="150"/>
      <c r="Q116" s="150"/>
      <c r="R116" s="150"/>
      <c r="S116" s="150"/>
      <c r="T116" s="150"/>
      <c r="U116" s="150"/>
      <c r="V116" s="151"/>
    </row>
    <row r="117" spans="1:22" x14ac:dyDescent="0.25">
      <c r="A117" s="126">
        <v>42345</v>
      </c>
      <c r="B117" s="114">
        <v>-4.8717386613997875E-2</v>
      </c>
      <c r="C117" s="114">
        <v>3.7325957612686346E-2</v>
      </c>
      <c r="D117" s="125">
        <v>-3.9920212695374498E-3</v>
      </c>
      <c r="E117" s="94"/>
      <c r="F117" s="124">
        <v>5.8236775436407005E-2</v>
      </c>
      <c r="G117" s="114">
        <v>7.6492355205702231E-2</v>
      </c>
      <c r="H117" s="114">
        <f t="shared" si="15"/>
        <v>6.7364565321054615E-2</v>
      </c>
      <c r="I117" s="114">
        <v>13</v>
      </c>
      <c r="J117" s="114">
        <v>0.99551569506726456</v>
      </c>
      <c r="K117" s="114">
        <f t="shared" si="16"/>
        <v>1.6547447759992191E-2</v>
      </c>
      <c r="L117" s="114">
        <f t="shared" si="18"/>
        <v>1.631990765903218</v>
      </c>
      <c r="M117" s="125">
        <f t="shared" si="17"/>
        <v>0.97957906544366646</v>
      </c>
      <c r="N117" s="94"/>
      <c r="O117" s="149"/>
      <c r="P117" s="150"/>
      <c r="Q117" s="150"/>
      <c r="R117" s="150"/>
      <c r="S117" s="150"/>
      <c r="T117" s="150"/>
      <c r="U117" s="150"/>
      <c r="V117" s="151"/>
    </row>
    <row r="118" spans="1:22" x14ac:dyDescent="0.25">
      <c r="A118" s="126">
        <v>42359</v>
      </c>
      <c r="B118" s="114">
        <v>2.5282385840892256E-2</v>
      </c>
      <c r="C118" s="114">
        <v>8.7336799687546315E-3</v>
      </c>
      <c r="D118" s="125">
        <v>-3.9920212695374498E-3</v>
      </c>
      <c r="E118" s="94"/>
      <c r="F118" s="124">
        <v>7.6492355205702231E-2</v>
      </c>
      <c r="G118" s="114">
        <v>9.474793497499745E-2</v>
      </c>
      <c r="H118" s="114">
        <f t="shared" si="15"/>
        <v>8.5620145090349847E-2</v>
      </c>
      <c r="I118" s="114">
        <v>1</v>
      </c>
      <c r="J118" s="114">
        <v>1</v>
      </c>
      <c r="K118" s="114">
        <f t="shared" si="16"/>
        <v>2.1031752692727626E-2</v>
      </c>
      <c r="L118" s="114">
        <f t="shared" si="18"/>
        <v>0.3948157112611515</v>
      </c>
      <c r="M118" s="125">
        <f t="shared" si="17"/>
        <v>0.99597167305355505</v>
      </c>
      <c r="N118" s="94"/>
      <c r="O118" s="149"/>
      <c r="P118" s="150"/>
      <c r="Q118" s="150"/>
      <c r="R118" s="150"/>
      <c r="S118" s="150"/>
      <c r="T118" s="150"/>
      <c r="U118" s="150"/>
      <c r="V118" s="151"/>
    </row>
    <row r="119" spans="1:22" x14ac:dyDescent="0.25">
      <c r="A119" s="126">
        <v>43248</v>
      </c>
      <c r="B119" s="114">
        <v>0</v>
      </c>
      <c r="C119" s="114">
        <v>-4.4375881400709832E-2</v>
      </c>
      <c r="D119" s="125">
        <v>-4.158010148663677E-3</v>
      </c>
      <c r="E119" s="94"/>
      <c r="F119" s="124"/>
      <c r="G119" s="114"/>
      <c r="H119" s="114"/>
      <c r="I119" s="114">
        <f>SUM(I110:I118)</f>
        <v>223</v>
      </c>
      <c r="J119" s="114"/>
      <c r="K119" s="114"/>
      <c r="L119" s="114"/>
      <c r="M119" s="125"/>
      <c r="N119" s="94"/>
      <c r="O119" s="149"/>
      <c r="P119" s="150"/>
      <c r="Q119" s="150"/>
      <c r="R119" s="150"/>
      <c r="S119" s="150"/>
      <c r="T119" s="150"/>
      <c r="U119" s="150"/>
      <c r="V119" s="151"/>
    </row>
    <row r="120" spans="1:22" x14ac:dyDescent="0.25">
      <c r="A120" s="126">
        <v>42674</v>
      </c>
      <c r="B120" s="114">
        <v>-4.4192839233540823E-2</v>
      </c>
      <c r="C120" s="114">
        <v>2.6317308317373358E-2</v>
      </c>
      <c r="D120" s="125">
        <v>-4.4943895878393264E-3</v>
      </c>
      <c r="E120" s="94"/>
      <c r="F120" s="124" t="s">
        <v>92</v>
      </c>
      <c r="G120" s="114" t="s">
        <v>91</v>
      </c>
      <c r="H120" s="114" t="s">
        <v>93</v>
      </c>
      <c r="I120" s="114"/>
      <c r="J120" s="114" t="s">
        <v>48</v>
      </c>
      <c r="K120" s="114" t="s">
        <v>50</v>
      </c>
      <c r="L120" s="114"/>
      <c r="M120" s="125"/>
      <c r="N120" s="94"/>
      <c r="O120" s="149"/>
      <c r="P120" s="150"/>
      <c r="Q120" s="150"/>
      <c r="R120" s="150"/>
      <c r="S120" s="150"/>
      <c r="T120" s="150"/>
      <c r="U120" s="150"/>
      <c r="V120" s="151"/>
    </row>
    <row r="121" spans="1:22" x14ac:dyDescent="0.25">
      <c r="A121" s="126">
        <v>42492</v>
      </c>
      <c r="B121" s="114">
        <v>-2.3835028174973068E-2</v>
      </c>
      <c r="C121" s="114">
        <v>1.7021687569430524E-2</v>
      </c>
      <c r="D121" s="125">
        <v>-4.8239360308528229E-3</v>
      </c>
      <c r="E121" s="94"/>
      <c r="F121" s="124">
        <v>2.6905829596412557E-2</v>
      </c>
      <c r="G121" s="114">
        <v>1.4380390762293738E-2</v>
      </c>
      <c r="H121" s="114">
        <f>F121-G121</f>
        <v>1.2525438834118819E-2</v>
      </c>
      <c r="I121" s="114"/>
      <c r="J121" s="114">
        <f>MAX(H121:H129)</f>
        <v>0.13941726103552143</v>
      </c>
      <c r="K121" s="114">
        <f>I119</f>
        <v>223</v>
      </c>
      <c r="L121" s="114"/>
      <c r="M121" s="125"/>
      <c r="N121" s="94"/>
      <c r="O121" s="149"/>
      <c r="P121" s="150"/>
      <c r="Q121" s="150"/>
      <c r="R121" s="150"/>
      <c r="S121" s="150"/>
      <c r="T121" s="150"/>
      <c r="U121" s="150"/>
      <c r="V121" s="151"/>
    </row>
    <row r="122" spans="1:22" ht="15.75" thickBot="1" x14ac:dyDescent="0.3">
      <c r="A122" s="126">
        <v>42450</v>
      </c>
      <c r="B122" s="114">
        <v>-2.979904462056561E-2</v>
      </c>
      <c r="C122" s="114">
        <v>-8.3857933762739589E-3</v>
      </c>
      <c r="D122" s="125">
        <v>-4.9140148024289293E-3</v>
      </c>
      <c r="E122" s="94"/>
      <c r="F122" s="124">
        <v>0.10762331838565023</v>
      </c>
      <c r="G122" s="114">
        <v>5.6802480953266982E-2</v>
      </c>
      <c r="H122" s="114">
        <f t="shared" ref="H122:H129" si="19">F122-G122</f>
        <v>5.0820837432383248E-2</v>
      </c>
      <c r="I122" s="114"/>
      <c r="J122" s="114"/>
      <c r="K122" s="114"/>
      <c r="L122" s="114"/>
      <c r="M122" s="125"/>
      <c r="N122" s="94"/>
      <c r="O122" s="152"/>
      <c r="P122" s="153"/>
      <c r="Q122" s="153"/>
      <c r="R122" s="153"/>
      <c r="S122" s="153"/>
      <c r="T122" s="153"/>
      <c r="U122" s="153"/>
      <c r="V122" s="154"/>
    </row>
    <row r="123" spans="1:22" x14ac:dyDescent="0.25">
      <c r="A123" s="126">
        <v>42457</v>
      </c>
      <c r="B123" s="114">
        <v>-5.3304050482941142E-3</v>
      </c>
      <c r="C123" s="114">
        <v>1.6701849617931353E-2</v>
      </c>
      <c r="D123" s="125">
        <v>-4.9382816405825663E-3</v>
      </c>
      <c r="E123" s="94"/>
      <c r="F123" s="124">
        <v>0.24663677130044842</v>
      </c>
      <c r="G123" s="114">
        <v>0.1641259800750704</v>
      </c>
      <c r="H123" s="114">
        <f t="shared" si="19"/>
        <v>8.2510791225378022E-2</v>
      </c>
      <c r="I123" s="114"/>
      <c r="J123" s="114">
        <f>SQRT(J121)*K121</f>
        <v>83.265124596288487</v>
      </c>
      <c r="K123" s="114"/>
      <c r="L123" s="114"/>
      <c r="M123" s="125"/>
      <c r="N123" s="94"/>
    </row>
    <row r="124" spans="1:22" ht="15.75" thickBot="1" x14ac:dyDescent="0.3">
      <c r="A124" s="126">
        <v>43157</v>
      </c>
      <c r="B124" s="114">
        <v>-1.6313101316179971E-2</v>
      </c>
      <c r="C124" s="114">
        <v>-1.7346058122083075E-3</v>
      </c>
      <c r="D124" s="125">
        <v>-4.9627893421290139E-3</v>
      </c>
      <c r="E124" s="94"/>
      <c r="F124" s="124">
        <v>0.44843049327354262</v>
      </c>
      <c r="G124" s="114">
        <v>0.35454208199338555</v>
      </c>
      <c r="H124" s="114">
        <f t="shared" si="19"/>
        <v>9.3888411280157069E-2</v>
      </c>
      <c r="I124" s="114"/>
      <c r="J124" s="114"/>
      <c r="K124" s="114"/>
      <c r="L124" s="114"/>
      <c r="M124" s="125"/>
      <c r="N124" s="94"/>
    </row>
    <row r="125" spans="1:22" ht="16.5" thickBot="1" x14ac:dyDescent="0.3">
      <c r="A125" s="126">
        <v>43164</v>
      </c>
      <c r="B125" s="114">
        <v>5.8436981489109214E-3</v>
      </c>
      <c r="C125" s="114">
        <v>5.19481687710393E-3</v>
      </c>
      <c r="D125" s="125">
        <v>-4.9875415110390512E-3</v>
      </c>
      <c r="E125" s="94"/>
      <c r="F125" s="124">
        <v>0.73094170403587444</v>
      </c>
      <c r="G125" s="114">
        <v>0.59152444300035301</v>
      </c>
      <c r="H125" s="114">
        <f t="shared" si="19"/>
        <v>0.13941726103552143</v>
      </c>
      <c r="I125" s="114"/>
      <c r="J125" s="158" t="s">
        <v>94</v>
      </c>
      <c r="K125" s="114"/>
      <c r="L125" s="114"/>
      <c r="M125" s="125"/>
      <c r="N125" s="94"/>
    </row>
    <row r="126" spans="1:22" x14ac:dyDescent="0.25">
      <c r="A126" s="126">
        <v>42107</v>
      </c>
      <c r="B126" s="114">
        <v>1.3889112160667093E-2</v>
      </c>
      <c r="C126" s="114">
        <v>-4.3017385083690816E-2</v>
      </c>
      <c r="D126" s="125">
        <v>-5.0377940299571808E-3</v>
      </c>
      <c r="E126" s="94"/>
      <c r="F126" s="124">
        <v>0.87892376681614348</v>
      </c>
      <c r="G126" s="114">
        <v>0.79842893351228572</v>
      </c>
      <c r="H126" s="114">
        <f t="shared" si="19"/>
        <v>8.049483330385776E-2</v>
      </c>
      <c r="I126" s="114"/>
      <c r="J126" s="114"/>
      <c r="K126" s="114"/>
      <c r="L126" s="114"/>
      <c r="M126" s="125"/>
      <c r="N126" s="94"/>
    </row>
    <row r="127" spans="1:22" x14ac:dyDescent="0.25">
      <c r="A127" s="126">
        <v>43444</v>
      </c>
      <c r="B127" s="114">
        <v>-5.3073464203364125E-2</v>
      </c>
      <c r="C127" s="114">
        <v>-4.6365920557925537E-2</v>
      </c>
      <c r="D127" s="125">
        <v>-5.229746697277265E-3</v>
      </c>
      <c r="E127" s="94"/>
      <c r="F127" s="124">
        <v>0.93721973094170408</v>
      </c>
      <c r="G127" s="114">
        <v>0.92514792199941176</v>
      </c>
      <c r="H127" s="114">
        <f t="shared" si="19"/>
        <v>1.2071808942292317E-2</v>
      </c>
      <c r="I127" s="114"/>
      <c r="J127" s="114"/>
      <c r="K127" s="114"/>
      <c r="L127" s="114"/>
      <c r="M127" s="125"/>
      <c r="N127" s="94"/>
    </row>
    <row r="128" spans="1:22" x14ac:dyDescent="0.25">
      <c r="A128" s="126">
        <v>42128</v>
      </c>
      <c r="B128" s="114">
        <v>-1.8373220256619294E-2</v>
      </c>
      <c r="C128" s="114">
        <v>-2.8049303809899555E-2</v>
      </c>
      <c r="D128" s="125">
        <v>-5.449604767564703E-3</v>
      </c>
      <c r="E128" s="94"/>
      <c r="F128" s="124">
        <v>0.99551569506726456</v>
      </c>
      <c r="G128" s="114">
        <v>0.97957906544366646</v>
      </c>
      <c r="H128" s="114">
        <f t="shared" si="19"/>
        <v>1.5936629623598098E-2</v>
      </c>
      <c r="I128" s="114"/>
      <c r="J128" s="114"/>
      <c r="K128" s="114"/>
      <c r="L128" s="114"/>
      <c r="M128" s="125"/>
      <c r="N128" s="94"/>
    </row>
    <row r="129" spans="1:22" ht="15.75" thickBot="1" x14ac:dyDescent="0.3">
      <c r="A129" s="126">
        <v>42548</v>
      </c>
      <c r="B129" s="114">
        <v>3.3676364848380792E-3</v>
      </c>
      <c r="C129" s="114">
        <v>-3.2186686495901444E-2</v>
      </c>
      <c r="D129" s="125">
        <v>-5.5834874257005684E-3</v>
      </c>
      <c r="E129" s="94"/>
      <c r="F129" s="130">
        <v>1</v>
      </c>
      <c r="G129" s="117">
        <v>0.99597167305355505</v>
      </c>
      <c r="H129" s="117">
        <f t="shared" si="19"/>
        <v>4.0283269464449489E-3</v>
      </c>
      <c r="I129" s="117"/>
      <c r="J129" s="117"/>
      <c r="K129" s="117"/>
      <c r="L129" s="117"/>
      <c r="M129" s="135"/>
      <c r="N129" s="94"/>
    </row>
    <row r="130" spans="1:22" ht="15.75" thickBot="1" x14ac:dyDescent="0.3">
      <c r="A130" s="126">
        <v>42695</v>
      </c>
      <c r="B130" s="114">
        <v>6.6452715887930142E-2</v>
      </c>
      <c r="C130" s="114">
        <v>-8.795131452827289E-3</v>
      </c>
      <c r="D130" s="125">
        <v>-5.7175684632034081E-3</v>
      </c>
      <c r="E130" s="94"/>
      <c r="F130" s="94"/>
      <c r="G130" s="94"/>
      <c r="H130" s="94"/>
      <c r="I130" s="94"/>
      <c r="J130" s="94"/>
      <c r="K130" s="94"/>
      <c r="L130" s="94"/>
      <c r="M130" s="94"/>
      <c r="N130" s="94"/>
    </row>
    <row r="131" spans="1:22" ht="15.75" thickBot="1" x14ac:dyDescent="0.3">
      <c r="A131" s="126">
        <v>42226</v>
      </c>
      <c r="B131" s="114">
        <v>3.0949361984845243E-3</v>
      </c>
      <c r="C131" s="114">
        <v>2.17627942259567E-3</v>
      </c>
      <c r="D131" s="125">
        <v>-6.0060240602119218E-3</v>
      </c>
      <c r="E131" s="94"/>
      <c r="F131" s="196" t="s">
        <v>95</v>
      </c>
      <c r="G131" s="197"/>
      <c r="H131" s="197"/>
      <c r="I131" s="197"/>
      <c r="J131" s="197"/>
      <c r="K131" s="197"/>
      <c r="L131" s="197"/>
      <c r="M131" s="198"/>
      <c r="N131" s="94"/>
      <c r="O131" s="146"/>
      <c r="P131" s="147"/>
      <c r="Q131" s="147"/>
      <c r="R131" s="147"/>
      <c r="S131" s="147"/>
      <c r="T131" s="147"/>
      <c r="U131" s="147"/>
      <c r="V131" s="148"/>
    </row>
    <row r="132" spans="1:22" x14ac:dyDescent="0.25">
      <c r="A132" s="126">
        <v>43661</v>
      </c>
      <c r="B132" s="114">
        <v>-1.7750056331916422E-2</v>
      </c>
      <c r="C132" s="114">
        <v>-3.9609138095045827E-2</v>
      </c>
      <c r="D132" s="125">
        <v>-6.2047768868829815E-3</v>
      </c>
      <c r="E132" s="94"/>
      <c r="F132" s="124" t="s">
        <v>76</v>
      </c>
      <c r="G132" s="114" t="s">
        <v>71</v>
      </c>
      <c r="H132" s="114" t="s">
        <v>87</v>
      </c>
      <c r="I132" s="114" t="s">
        <v>72</v>
      </c>
      <c r="J132" s="114" t="s">
        <v>88</v>
      </c>
      <c r="K132" s="114" t="s">
        <v>89</v>
      </c>
      <c r="L132" s="114" t="s">
        <v>90</v>
      </c>
      <c r="M132" s="125" t="s">
        <v>91</v>
      </c>
      <c r="N132" s="94"/>
      <c r="O132" s="149"/>
      <c r="P132" s="150"/>
      <c r="Q132" s="150"/>
      <c r="R132" s="150"/>
      <c r="S132" s="150"/>
      <c r="T132" s="150"/>
      <c r="U132" s="150"/>
      <c r="V132" s="151"/>
    </row>
    <row r="133" spans="1:22" x14ac:dyDescent="0.25">
      <c r="A133" s="126">
        <v>42296</v>
      </c>
      <c r="B133" s="114">
        <v>2.1568696658455202E-2</v>
      </c>
      <c r="C133" s="114">
        <v>-8.8300794482720369E-3</v>
      </c>
      <c r="D133" s="125">
        <v>-6.2305497506360864E-3</v>
      </c>
      <c r="E133" s="94"/>
      <c r="F133" s="124">
        <v>-6.8676865796219372E-2</v>
      </c>
      <c r="G133" s="114">
        <v>-5.2153081856401211E-2</v>
      </c>
      <c r="H133" s="114">
        <f>AVERAGE(F133:G133)</f>
        <v>-6.0414973826310295E-2</v>
      </c>
      <c r="I133" s="114">
        <v>4</v>
      </c>
      <c r="J133" s="114">
        <v>1.7937219730941704E-2</v>
      </c>
      <c r="K133" s="114">
        <f>H133/((G133-F133)*I$119)</f>
        <v>-1.6395709731326001E-2</v>
      </c>
      <c r="L133" s="114">
        <f>_xlfn.NORM.DIST(H133,G$4,G$8,FALSE)</f>
        <v>1.2102587242162319</v>
      </c>
      <c r="M133" s="125">
        <f>_xlfn.NORM.DIST(H133,G$4,G$8,TRUE)</f>
        <v>1.4391907533140054E-2</v>
      </c>
      <c r="N133" s="94"/>
      <c r="O133" s="149"/>
      <c r="P133" s="150"/>
      <c r="Q133" s="150"/>
      <c r="R133" s="150"/>
      <c r="S133" s="150"/>
      <c r="T133" s="150"/>
      <c r="U133" s="150"/>
      <c r="V133" s="151"/>
    </row>
    <row r="134" spans="1:22" x14ac:dyDescent="0.25">
      <c r="A134" s="126">
        <v>42744</v>
      </c>
      <c r="B134" s="114">
        <v>-3.4509816210688313E-2</v>
      </c>
      <c r="C134" s="114">
        <v>5.6338177182560642E-3</v>
      </c>
      <c r="D134" s="125">
        <v>-6.4377904748485299E-3</v>
      </c>
      <c r="E134" s="94"/>
      <c r="F134" s="124">
        <v>-5.2153081856401211E-2</v>
      </c>
      <c r="G134" s="114">
        <v>-3.562929791658305E-2</v>
      </c>
      <c r="H134" s="114">
        <f t="shared" ref="H134:H141" si="20">AVERAGE(F134:G134)</f>
        <v>-4.3891189886492127E-2</v>
      </c>
      <c r="I134" s="114">
        <v>14</v>
      </c>
      <c r="J134" s="114">
        <v>8.0717488789237665E-2</v>
      </c>
      <c r="K134" s="114">
        <f t="shared" ref="K134:K141" si="21">H134/((G134-F134)*I$119)</f>
        <v>-1.1911404798590573E-2</v>
      </c>
      <c r="L134" s="114">
        <f t="shared" ref="L134:L141" si="22">_xlfn.NORM.DIST(H134,G$4,G$8,FALSE)</f>
        <v>3.4471371655386283</v>
      </c>
      <c r="M134" s="125">
        <f t="shared" ref="M134:M141" si="23">_xlfn.NORM.DIST(H134,G$4,G$8,TRUE)</f>
        <v>5.0582620816857528E-2</v>
      </c>
      <c r="N134" s="94"/>
      <c r="O134" s="149"/>
      <c r="P134" s="150"/>
      <c r="Q134" s="150"/>
      <c r="R134" s="150"/>
      <c r="S134" s="150"/>
      <c r="T134" s="150"/>
      <c r="U134" s="150"/>
      <c r="V134" s="151"/>
    </row>
    <row r="135" spans="1:22" x14ac:dyDescent="0.25">
      <c r="A135" s="126">
        <v>43437</v>
      </c>
      <c r="B135" s="114">
        <v>5.1926802368212205E-3</v>
      </c>
      <c r="C135" s="114">
        <v>3.2414939241710229E-3</v>
      </c>
      <c r="D135" s="125">
        <v>-6.6840204285717143E-3</v>
      </c>
      <c r="E135" s="94"/>
      <c r="F135" s="124">
        <v>-3.562929791658305E-2</v>
      </c>
      <c r="G135" s="114">
        <v>-1.9105513976764889E-2</v>
      </c>
      <c r="H135" s="114">
        <f t="shared" si="20"/>
        <v>-2.7367405946673969E-2</v>
      </c>
      <c r="I135" s="114">
        <v>32</v>
      </c>
      <c r="J135" s="114">
        <v>0.22421524663677131</v>
      </c>
      <c r="K135" s="114">
        <f t="shared" si="21"/>
        <v>-7.4270998658551475E-3</v>
      </c>
      <c r="L135" s="114">
        <f t="shared" si="22"/>
        <v>7.277749278543661</v>
      </c>
      <c r="M135" s="125">
        <f t="shared" si="23"/>
        <v>0.13741072989583977</v>
      </c>
      <c r="N135" s="94"/>
      <c r="O135" s="149"/>
      <c r="P135" s="150"/>
      <c r="Q135" s="150"/>
      <c r="R135" s="150"/>
      <c r="S135" s="150"/>
      <c r="T135" s="150"/>
      <c r="U135" s="150"/>
      <c r="V135" s="151"/>
    </row>
    <row r="136" spans="1:22" x14ac:dyDescent="0.25">
      <c r="A136" s="126">
        <v>42786</v>
      </c>
      <c r="B136" s="114">
        <v>1.2084592159701689E-4</v>
      </c>
      <c r="C136" s="114">
        <v>2.6501940745506627E-2</v>
      </c>
      <c r="D136" s="125">
        <v>-6.9548218733697219E-3</v>
      </c>
      <c r="E136" s="94"/>
      <c r="F136" s="124">
        <v>-1.9105513976764889E-2</v>
      </c>
      <c r="G136" s="114">
        <v>-2.5817300369467278E-3</v>
      </c>
      <c r="H136" s="114">
        <f t="shared" si="20"/>
        <v>-1.0843622006855808E-2</v>
      </c>
      <c r="I136" s="114">
        <v>53</v>
      </c>
      <c r="J136" s="114">
        <v>0.46188340807174888</v>
      </c>
      <c r="K136" s="114">
        <f t="shared" si="21"/>
        <v>-2.942794933119722E-3</v>
      </c>
      <c r="L136" s="114">
        <f t="shared" si="22"/>
        <v>11.389215149633763</v>
      </c>
      <c r="M136" s="125">
        <f t="shared" si="23"/>
        <v>0.29293784804592338</v>
      </c>
      <c r="N136" s="94"/>
      <c r="O136" s="149"/>
      <c r="P136" s="150"/>
      <c r="Q136" s="150"/>
      <c r="R136" s="150"/>
      <c r="S136" s="150"/>
      <c r="T136" s="150"/>
      <c r="U136" s="150"/>
      <c r="V136" s="151"/>
    </row>
    <row r="137" spans="1:22" x14ac:dyDescent="0.25">
      <c r="A137" s="126">
        <v>42954</v>
      </c>
      <c r="B137" s="114">
        <v>1.3576193070049527E-2</v>
      </c>
      <c r="C137" s="114">
        <v>-3.7523496185503527E-3</v>
      </c>
      <c r="D137" s="125">
        <v>-7.0588528396246884E-3</v>
      </c>
      <c r="E137" s="94"/>
      <c r="F137" s="124">
        <v>-2.5817300369467278E-3</v>
      </c>
      <c r="G137" s="114">
        <v>1.3942053902871433E-2</v>
      </c>
      <c r="H137" s="114">
        <f t="shared" si="20"/>
        <v>5.6801619329623527E-3</v>
      </c>
      <c r="I137" s="114">
        <v>64</v>
      </c>
      <c r="J137" s="114">
        <v>0.7488789237668162</v>
      </c>
      <c r="K137" s="114">
        <f t="shared" si="21"/>
        <v>1.5415099996157039E-3</v>
      </c>
      <c r="L137" s="114">
        <f t="shared" si="22"/>
        <v>13.211395276533105</v>
      </c>
      <c r="M137" s="125">
        <f t="shared" si="23"/>
        <v>0.50095018320946583</v>
      </c>
      <c r="N137" s="94"/>
      <c r="O137" s="149"/>
      <c r="P137" s="150"/>
      <c r="Q137" s="150"/>
      <c r="R137" s="150"/>
      <c r="S137" s="150"/>
      <c r="T137" s="150"/>
      <c r="U137" s="150"/>
      <c r="V137" s="151"/>
    </row>
    <row r="138" spans="1:22" x14ac:dyDescent="0.25">
      <c r="A138" s="126">
        <v>43017</v>
      </c>
      <c r="B138" s="114">
        <v>1.1878083540431576E-2</v>
      </c>
      <c r="C138" s="114">
        <v>2.3153304974716821E-2</v>
      </c>
      <c r="D138" s="125">
        <v>-7.8962621222255051E-3</v>
      </c>
      <c r="E138" s="94"/>
      <c r="F138" s="124">
        <v>1.3942053902871433E-2</v>
      </c>
      <c r="G138" s="114">
        <v>3.0465837842689594E-2</v>
      </c>
      <c r="H138" s="114">
        <f t="shared" si="20"/>
        <v>2.2203945872780514E-2</v>
      </c>
      <c r="I138" s="114">
        <v>28</v>
      </c>
      <c r="J138" s="114">
        <v>0.87443946188340804</v>
      </c>
      <c r="K138" s="114">
        <f t="shared" si="21"/>
        <v>6.0258149323511295E-3</v>
      </c>
      <c r="L138" s="114">
        <f t="shared" si="22"/>
        <v>11.359566497600939</v>
      </c>
      <c r="M138" s="125">
        <f t="shared" si="23"/>
        <v>0.70869827725846601</v>
      </c>
      <c r="N138" s="94"/>
      <c r="O138" s="149"/>
      <c r="P138" s="150"/>
      <c r="Q138" s="150"/>
      <c r="R138" s="150"/>
      <c r="S138" s="150"/>
      <c r="T138" s="150"/>
      <c r="U138" s="150"/>
      <c r="V138" s="151"/>
    </row>
    <row r="139" spans="1:22" x14ac:dyDescent="0.25">
      <c r="A139" s="126">
        <v>43003</v>
      </c>
      <c r="B139" s="114">
        <v>2.5167170139379347E-2</v>
      </c>
      <c r="C139" s="114">
        <v>3.6878630385365992E-2</v>
      </c>
      <c r="D139" s="125">
        <v>-7.9051795071132611E-3</v>
      </c>
      <c r="E139" s="94"/>
      <c r="F139" s="124">
        <v>3.0465837842689594E-2</v>
      </c>
      <c r="G139" s="114">
        <v>4.6989621782507755E-2</v>
      </c>
      <c r="H139" s="114">
        <f t="shared" si="20"/>
        <v>3.8727729812598671E-2</v>
      </c>
      <c r="I139" s="114">
        <v>22</v>
      </c>
      <c r="J139" s="114">
        <v>0.97309417040358748</v>
      </c>
      <c r="K139" s="114">
        <f t="shared" si="21"/>
        <v>1.0510119865086555E-2</v>
      </c>
      <c r="L139" s="114">
        <f t="shared" si="22"/>
        <v>7.2399074084172748</v>
      </c>
      <c r="M139" s="125">
        <f t="shared" si="23"/>
        <v>0.86363339921348037</v>
      </c>
      <c r="N139" s="94"/>
      <c r="O139" s="149"/>
      <c r="P139" s="150"/>
      <c r="Q139" s="150"/>
      <c r="R139" s="150"/>
      <c r="S139" s="150"/>
      <c r="T139" s="150"/>
      <c r="U139" s="150"/>
      <c r="V139" s="151"/>
    </row>
    <row r="140" spans="1:22" x14ac:dyDescent="0.25">
      <c r="A140" s="126">
        <v>42583</v>
      </c>
      <c r="B140" s="114">
        <v>-3.3112613036560315E-3</v>
      </c>
      <c r="C140" s="114">
        <v>3.7740327982846898E-2</v>
      </c>
      <c r="D140" s="125">
        <v>-8.528836347520323E-3</v>
      </c>
      <c r="E140" s="94"/>
      <c r="F140" s="124">
        <v>4.6989621782507755E-2</v>
      </c>
      <c r="G140" s="114">
        <v>6.3513405722325916E-2</v>
      </c>
      <c r="H140" s="114">
        <f t="shared" si="20"/>
        <v>5.5251513752416839E-2</v>
      </c>
      <c r="I140" s="114">
        <v>5</v>
      </c>
      <c r="J140" s="114">
        <v>0.99551569506726456</v>
      </c>
      <c r="K140" s="114">
        <f t="shared" si="21"/>
        <v>1.4994424797821983E-2</v>
      </c>
      <c r="L140" s="114">
        <f t="shared" si="22"/>
        <v>3.4202861991982649</v>
      </c>
      <c r="M140" s="125">
        <f t="shared" si="23"/>
        <v>0.94991129197472646</v>
      </c>
      <c r="N140" s="94"/>
      <c r="O140" s="149"/>
      <c r="P140" s="150"/>
      <c r="Q140" s="150"/>
      <c r="R140" s="150"/>
      <c r="S140" s="150"/>
      <c r="T140" s="150"/>
      <c r="U140" s="150"/>
      <c r="V140" s="151"/>
    </row>
    <row r="141" spans="1:22" x14ac:dyDescent="0.25">
      <c r="A141" s="126">
        <v>42527</v>
      </c>
      <c r="B141" s="114">
        <v>1.4410449678254994E-2</v>
      </c>
      <c r="C141" s="114">
        <v>-2.8293508642611976E-2</v>
      </c>
      <c r="D141" s="125">
        <v>-8.6831225734607699E-3</v>
      </c>
      <c r="E141" s="94"/>
      <c r="F141" s="124">
        <v>6.3513405722325916E-2</v>
      </c>
      <c r="G141" s="114">
        <v>8.003718966214407E-2</v>
      </c>
      <c r="H141" s="114">
        <f t="shared" si="20"/>
        <v>7.1775297692234993E-2</v>
      </c>
      <c r="I141" s="114">
        <v>1</v>
      </c>
      <c r="J141" s="114">
        <v>1</v>
      </c>
      <c r="K141" s="114">
        <f t="shared" si="21"/>
        <v>1.9478729730557417E-2</v>
      </c>
      <c r="L141" s="114">
        <f t="shared" si="22"/>
        <v>1.197705561592036</v>
      </c>
      <c r="M141" s="125">
        <f t="shared" si="23"/>
        <v>0.9857812752729177</v>
      </c>
      <c r="N141" s="94"/>
      <c r="O141" s="149"/>
      <c r="P141" s="150"/>
      <c r="Q141" s="150"/>
      <c r="R141" s="150"/>
      <c r="S141" s="150"/>
      <c r="T141" s="150"/>
      <c r="U141" s="150"/>
      <c r="V141" s="151"/>
    </row>
    <row r="142" spans="1:22" x14ac:dyDescent="0.25">
      <c r="A142" s="126">
        <v>43290</v>
      </c>
      <c r="B142" s="114">
        <v>1.3755254551498786E-2</v>
      </c>
      <c r="C142" s="114">
        <v>0</v>
      </c>
      <c r="D142" s="125">
        <v>-8.6831225734608809E-3</v>
      </c>
      <c r="E142" s="94"/>
      <c r="F142" s="124"/>
      <c r="G142" s="114"/>
      <c r="H142" s="114"/>
      <c r="I142" s="114">
        <f>SUM(I133:I141)</f>
        <v>223</v>
      </c>
      <c r="J142" s="114"/>
      <c r="K142" s="114"/>
      <c r="L142" s="114"/>
      <c r="M142" s="125"/>
      <c r="N142" s="94"/>
      <c r="O142" s="149"/>
      <c r="P142" s="150"/>
      <c r="Q142" s="150"/>
      <c r="R142" s="150"/>
      <c r="S142" s="150"/>
      <c r="T142" s="150"/>
      <c r="U142" s="150"/>
      <c r="V142" s="151"/>
    </row>
    <row r="143" spans="1:22" x14ac:dyDescent="0.25">
      <c r="A143" s="126">
        <v>43031</v>
      </c>
      <c r="B143" s="114">
        <v>1.5834992330076268E-2</v>
      </c>
      <c r="C143" s="114">
        <v>3.5153004417896094E-2</v>
      </c>
      <c r="D143" s="125">
        <v>-9.4229201345052607E-3</v>
      </c>
      <c r="E143" s="94"/>
      <c r="F143" s="124" t="s">
        <v>92</v>
      </c>
      <c r="G143" s="114" t="s">
        <v>91</v>
      </c>
      <c r="H143" s="114" t="s">
        <v>93</v>
      </c>
      <c r="I143" s="114"/>
      <c r="J143" s="114" t="s">
        <v>48</v>
      </c>
      <c r="K143" s="114" t="s">
        <v>50</v>
      </c>
      <c r="L143" s="114"/>
      <c r="M143" s="125"/>
      <c r="N143" s="94"/>
      <c r="O143" s="149"/>
      <c r="P143" s="150"/>
      <c r="Q143" s="150"/>
      <c r="R143" s="150"/>
      <c r="S143" s="150"/>
      <c r="T143" s="150"/>
      <c r="U143" s="150"/>
      <c r="V143" s="151"/>
    </row>
    <row r="144" spans="1:22" x14ac:dyDescent="0.25">
      <c r="A144" s="126">
        <v>43143</v>
      </c>
      <c r="B144" s="114">
        <v>6.5310383424709101E-2</v>
      </c>
      <c r="C144" s="114">
        <v>-7.0922283094917984E-3</v>
      </c>
      <c r="D144" s="125">
        <v>-9.8280889362624274E-3</v>
      </c>
      <c r="E144" s="94"/>
      <c r="F144" s="124">
        <v>1.7937219730941704E-2</v>
      </c>
      <c r="G144" s="114">
        <v>1.4391907533140054E-2</v>
      </c>
      <c r="H144" s="114">
        <f>F144-G144</f>
        <v>3.5453121978016502E-3</v>
      </c>
      <c r="I144" s="114"/>
      <c r="J144" s="114">
        <f>MAX(H144:H152)</f>
        <v>0.24792874055735037</v>
      </c>
      <c r="K144" s="114">
        <f>I142</f>
        <v>223</v>
      </c>
      <c r="L144" s="114"/>
      <c r="M144" s="125"/>
      <c r="N144" s="94"/>
      <c r="O144" s="149"/>
      <c r="P144" s="150"/>
      <c r="Q144" s="150"/>
      <c r="R144" s="150"/>
      <c r="S144" s="150"/>
      <c r="T144" s="150"/>
      <c r="U144" s="150"/>
      <c r="V144" s="151"/>
    </row>
    <row r="145" spans="1:22" x14ac:dyDescent="0.25">
      <c r="A145" s="126">
        <v>43451</v>
      </c>
      <c r="B145" s="114">
        <v>1.0007616074426413E-2</v>
      </c>
      <c r="C145" s="114">
        <v>-1.0221554071538139E-2</v>
      </c>
      <c r="D145" s="125">
        <v>-1.0542266312024545E-2</v>
      </c>
      <c r="E145" s="94"/>
      <c r="F145" s="124">
        <v>8.0717488789237665E-2</v>
      </c>
      <c r="G145" s="114">
        <v>5.0582620816857528E-2</v>
      </c>
      <c r="H145" s="114">
        <f t="shared" ref="H145:H152" si="24">F145-G145</f>
        <v>3.0134867972380137E-2</v>
      </c>
      <c r="I145" s="114"/>
      <c r="J145" s="114"/>
      <c r="K145" s="114"/>
      <c r="L145" s="114"/>
      <c r="M145" s="125"/>
      <c r="N145" s="94"/>
      <c r="O145" s="149"/>
      <c r="P145" s="150"/>
      <c r="Q145" s="150"/>
      <c r="R145" s="150"/>
      <c r="S145" s="150"/>
      <c r="T145" s="150"/>
      <c r="U145" s="150"/>
      <c r="V145" s="151"/>
    </row>
    <row r="146" spans="1:22" ht="15.75" thickBot="1" x14ac:dyDescent="0.3">
      <c r="A146" s="126">
        <v>42653</v>
      </c>
      <c r="B146" s="114">
        <v>-1.3605652055778709E-2</v>
      </c>
      <c r="C146" s="114">
        <v>-2.4292692569044587E-2</v>
      </c>
      <c r="D146" s="125">
        <v>-1.0672459890771759E-2</v>
      </c>
      <c r="E146" s="94"/>
      <c r="F146" s="124">
        <v>0.22421524663677131</v>
      </c>
      <c r="G146" s="114">
        <v>0.13741072989583977</v>
      </c>
      <c r="H146" s="114">
        <f t="shared" si="24"/>
        <v>8.6804516740931537E-2</v>
      </c>
      <c r="I146" s="114"/>
      <c r="J146" s="114">
        <f>SQRT(J144)*K144</f>
        <v>111.03714846472091</v>
      </c>
      <c r="K146" s="114"/>
      <c r="L146" s="114"/>
      <c r="M146" s="125"/>
      <c r="N146" s="94"/>
      <c r="O146" s="152"/>
      <c r="P146" s="153"/>
      <c r="Q146" s="153"/>
      <c r="R146" s="153"/>
      <c r="S146" s="153"/>
      <c r="T146" s="153"/>
      <c r="U146" s="153"/>
      <c r="V146" s="154"/>
    </row>
    <row r="147" spans="1:22" ht="15.75" thickBot="1" x14ac:dyDescent="0.3">
      <c r="A147" s="126">
        <v>43038</v>
      </c>
      <c r="B147" s="114">
        <v>-1.1543029281674812E-2</v>
      </c>
      <c r="C147" s="114">
        <v>5.1679701584425976E-3</v>
      </c>
      <c r="D147" s="125">
        <v>-1.0708014272472212E-2</v>
      </c>
      <c r="E147" s="94"/>
      <c r="F147" s="124">
        <v>0.46188340807174888</v>
      </c>
      <c r="G147" s="114">
        <v>0.29293784804592338</v>
      </c>
      <c r="H147" s="114">
        <f t="shared" si="24"/>
        <v>0.1689455600258255</v>
      </c>
      <c r="I147" s="114"/>
      <c r="J147" s="114"/>
      <c r="K147" s="114"/>
      <c r="L147" s="114"/>
      <c r="M147" s="125"/>
      <c r="N147" s="94"/>
    </row>
    <row r="148" spans="1:22" ht="16.5" thickBot="1" x14ac:dyDescent="0.3">
      <c r="A148" s="126">
        <v>42821</v>
      </c>
      <c r="B148" s="114">
        <v>-2.9109110030049078E-2</v>
      </c>
      <c r="C148" s="114">
        <v>-3.2841106189242332E-2</v>
      </c>
      <c r="D148" s="125">
        <v>-1.0972678669475556E-2</v>
      </c>
      <c r="E148" s="94"/>
      <c r="F148" s="124">
        <v>0.7488789237668162</v>
      </c>
      <c r="G148" s="114">
        <v>0.50095018320946583</v>
      </c>
      <c r="H148" s="114">
        <f t="shared" si="24"/>
        <v>0.24792874055735037</v>
      </c>
      <c r="I148" s="114"/>
      <c r="J148" s="158" t="s">
        <v>96</v>
      </c>
      <c r="K148" s="114"/>
      <c r="L148" s="114"/>
      <c r="M148" s="125"/>
      <c r="N148" s="94"/>
    </row>
    <row r="149" spans="1:22" x14ac:dyDescent="0.25">
      <c r="A149" s="126">
        <v>43654</v>
      </c>
      <c r="B149" s="114">
        <v>-2.4217084276669135E-2</v>
      </c>
      <c r="C149" s="114">
        <v>2.9558802241544429E-2</v>
      </c>
      <c r="D149" s="125">
        <v>-1.1616119683228556E-2</v>
      </c>
      <c r="E149" s="94"/>
      <c r="F149" s="124">
        <v>0.87443946188340804</v>
      </c>
      <c r="G149" s="114">
        <v>0.70869827725846601</v>
      </c>
      <c r="H149" s="114">
        <f t="shared" si="24"/>
        <v>0.16574118462494203</v>
      </c>
      <c r="I149" s="114"/>
      <c r="J149" s="114"/>
      <c r="K149" s="114"/>
      <c r="L149" s="114"/>
      <c r="M149" s="125"/>
      <c r="N149" s="94"/>
    </row>
    <row r="150" spans="1:22" x14ac:dyDescent="0.25">
      <c r="A150" s="126">
        <v>42261</v>
      </c>
      <c r="B150" s="114">
        <v>1.8717123952937991E-2</v>
      </c>
      <c r="C150" s="114">
        <v>-2.0022915875107704E-2</v>
      </c>
      <c r="D150" s="125">
        <v>-1.1628037995119099E-2</v>
      </c>
      <c r="E150" s="94"/>
      <c r="F150" s="124">
        <v>0.97309417040358748</v>
      </c>
      <c r="G150" s="114">
        <v>0.86363339921348037</v>
      </c>
      <c r="H150" s="114">
        <f t="shared" si="24"/>
        <v>0.10946077119010711</v>
      </c>
      <c r="I150" s="114"/>
      <c r="J150" s="114"/>
      <c r="K150" s="114"/>
      <c r="L150" s="114"/>
      <c r="M150" s="125"/>
      <c r="N150" s="94"/>
    </row>
    <row r="151" spans="1:22" x14ac:dyDescent="0.25">
      <c r="A151" s="126">
        <v>42205</v>
      </c>
      <c r="B151" s="114">
        <v>-6.9494283492555972E-2</v>
      </c>
      <c r="C151" s="114">
        <v>-2.8355225755125009E-2</v>
      </c>
      <c r="D151" s="125">
        <v>-1.212136053234485E-2</v>
      </c>
      <c r="E151" s="94"/>
      <c r="F151" s="124">
        <v>0.99551569506726456</v>
      </c>
      <c r="G151" s="114">
        <v>0.94991129197472646</v>
      </c>
      <c r="H151" s="114">
        <f t="shared" si="24"/>
        <v>4.5604403092538104E-2</v>
      </c>
      <c r="I151" s="114"/>
      <c r="J151" s="114"/>
      <c r="K151" s="114"/>
      <c r="L151" s="114"/>
      <c r="M151" s="125"/>
      <c r="N151" s="94"/>
    </row>
    <row r="152" spans="1:22" ht="15.75" thickBot="1" x14ac:dyDescent="0.3">
      <c r="A152" s="126">
        <v>43570</v>
      </c>
      <c r="B152" s="114">
        <v>-2.9233176766405865E-2</v>
      </c>
      <c r="C152" s="114">
        <v>-1.4184634991956413E-2</v>
      </c>
      <c r="D152" s="125">
        <v>-1.2252405529015889E-2</v>
      </c>
      <c r="E152" s="94"/>
      <c r="F152" s="130">
        <v>1</v>
      </c>
      <c r="G152" s="117">
        <v>0.9857812752729177</v>
      </c>
      <c r="H152" s="117">
        <f t="shared" si="24"/>
        <v>1.4218724727082299E-2</v>
      </c>
      <c r="I152" s="117"/>
      <c r="J152" s="117"/>
      <c r="K152" s="117"/>
      <c r="L152" s="117"/>
      <c r="M152" s="135"/>
      <c r="N152" s="94"/>
    </row>
    <row r="153" spans="1:22" ht="15.75" thickBot="1" x14ac:dyDescent="0.3">
      <c r="A153" s="126">
        <v>43423</v>
      </c>
      <c r="B153" s="114">
        <v>-9.8850915881404152E-3</v>
      </c>
      <c r="C153" s="114">
        <v>3.1796529173798056E-3</v>
      </c>
      <c r="D153" s="125">
        <v>-1.2486390651382646E-2</v>
      </c>
      <c r="E153" s="94"/>
      <c r="F153" s="94"/>
      <c r="G153" s="94"/>
      <c r="H153" s="94"/>
      <c r="I153" s="94"/>
      <c r="J153" s="94"/>
      <c r="K153" s="94"/>
      <c r="L153" s="94"/>
      <c r="M153" s="94"/>
      <c r="N153" s="94"/>
    </row>
    <row r="154" spans="1:22" ht="15.75" thickBot="1" x14ac:dyDescent="0.3">
      <c r="A154" s="126">
        <v>42499</v>
      </c>
      <c r="B154" s="114">
        <v>3.5579864600029155E-3</v>
      </c>
      <c r="C154" s="114">
        <v>-2.3480267608842472E-2</v>
      </c>
      <c r="D154" s="125">
        <v>-1.2652236903709001E-2</v>
      </c>
      <c r="E154" s="94"/>
      <c r="F154" s="196" t="s">
        <v>97</v>
      </c>
      <c r="G154" s="197"/>
      <c r="H154" s="197"/>
      <c r="I154" s="197"/>
      <c r="J154" s="197"/>
      <c r="K154" s="197"/>
      <c r="L154" s="197"/>
      <c r="M154" s="198"/>
      <c r="N154" s="94"/>
      <c r="O154" s="146"/>
      <c r="P154" s="147"/>
      <c r="Q154" s="147"/>
      <c r="R154" s="147"/>
      <c r="S154" s="147"/>
      <c r="T154" s="147"/>
      <c r="U154" s="147"/>
      <c r="V154" s="148"/>
    </row>
    <row r="155" spans="1:22" x14ac:dyDescent="0.25">
      <c r="A155" s="126">
        <v>42779</v>
      </c>
      <c r="B155" s="114">
        <v>-6.0424786265687625E-5</v>
      </c>
      <c r="C155" s="114">
        <v>-6.8676865796219372E-2</v>
      </c>
      <c r="D155" s="125">
        <v>-1.2789156116321223E-2</v>
      </c>
      <c r="E155" s="94"/>
      <c r="F155" s="124" t="s">
        <v>76</v>
      </c>
      <c r="G155" s="114" t="s">
        <v>71</v>
      </c>
      <c r="H155" s="114" t="s">
        <v>87</v>
      </c>
      <c r="I155" s="114" t="s">
        <v>72</v>
      </c>
      <c r="J155" s="114" t="s">
        <v>88</v>
      </c>
      <c r="K155" s="114" t="s">
        <v>89</v>
      </c>
      <c r="L155" s="114" t="s">
        <v>90</v>
      </c>
      <c r="M155" s="125" t="s">
        <v>91</v>
      </c>
      <c r="N155" s="94"/>
      <c r="O155" s="149"/>
      <c r="P155" s="150"/>
      <c r="Q155" s="150"/>
      <c r="R155" s="150"/>
      <c r="S155" s="150"/>
      <c r="T155" s="150"/>
      <c r="U155" s="150"/>
      <c r="V155" s="151"/>
    </row>
    <row r="156" spans="1:22" x14ac:dyDescent="0.25">
      <c r="A156" s="126">
        <v>43185</v>
      </c>
      <c r="B156" s="114">
        <v>-3.2704584725580833E-2</v>
      </c>
      <c r="C156" s="114">
        <v>1.7256259674698574E-3</v>
      </c>
      <c r="D156" s="125">
        <v>-1.2903404835907954E-2</v>
      </c>
      <c r="E156" s="94"/>
      <c r="F156" s="124">
        <v>-6.5185979884695613E-2</v>
      </c>
      <c r="G156" s="114">
        <v>-4.8764994038946012E-2</v>
      </c>
      <c r="H156" s="114">
        <f>AVERAGE(F156:G156)</f>
        <v>-5.6975486961820809E-2</v>
      </c>
      <c r="I156" s="114">
        <v>4</v>
      </c>
      <c r="J156" s="114">
        <v>1.7937219730941704E-2</v>
      </c>
      <c r="K156" s="114">
        <f>H156/((G156-F156)*I$119)</f>
        <v>-1.5559081508740738E-2</v>
      </c>
      <c r="L156" s="114">
        <f>_xlfn.NORM.DIST(H156,G$4,G$8,FALSE)</f>
        <v>1.5424742564222547</v>
      </c>
      <c r="M156" s="125">
        <f>_xlfn.NORM.DIST(H156,G$4,G$8,TRUE)</f>
        <v>1.9107919957976709E-2</v>
      </c>
      <c r="N156" s="94"/>
      <c r="O156" s="149"/>
      <c r="P156" s="150"/>
      <c r="Q156" s="150"/>
      <c r="R156" s="150"/>
      <c r="S156" s="150"/>
      <c r="T156" s="150"/>
      <c r="U156" s="150"/>
      <c r="V156" s="151"/>
    </row>
    <row r="157" spans="1:22" x14ac:dyDescent="0.25">
      <c r="A157" s="126">
        <v>42408</v>
      </c>
      <c r="B157" s="114">
        <v>-2.4474015085370251E-2</v>
      </c>
      <c r="C157" s="114">
        <v>4.3010818993907017E-3</v>
      </c>
      <c r="D157" s="125">
        <v>-1.3140793561058368E-2</v>
      </c>
      <c r="E157" s="94"/>
      <c r="F157" s="124">
        <v>-4.8764994038946012E-2</v>
      </c>
      <c r="G157" s="114">
        <v>-3.2344008193196411E-2</v>
      </c>
      <c r="H157" s="114">
        <f t="shared" ref="H157:H164" si="25">AVERAGE(F157:G157)</f>
        <v>-4.0554501116071215E-2</v>
      </c>
      <c r="I157" s="114">
        <v>16</v>
      </c>
      <c r="J157" s="114">
        <v>8.9686098654708515E-2</v>
      </c>
      <c r="K157" s="114">
        <f t="shared" ref="K157:K164" si="26">H157/((G157-F157)*I$119)</f>
        <v>-1.1074776576005314E-2</v>
      </c>
      <c r="L157" s="114">
        <f t="shared" ref="L157:L163" si="27">_xlfn.NORM.DIST(H157,G$4,G$8,FALSE)</f>
        <v>4.1065009707290123</v>
      </c>
      <c r="M157" s="125">
        <f t="shared" ref="M157:M164" si="28">_xlfn.NORM.DIST(H157,G$4,G$8,TRUE)</f>
        <v>6.3165408412661952E-2</v>
      </c>
      <c r="N157" s="94"/>
      <c r="O157" s="149"/>
      <c r="P157" s="150"/>
      <c r="Q157" s="150"/>
      <c r="R157" s="150"/>
      <c r="S157" s="150"/>
      <c r="T157" s="150"/>
      <c r="U157" s="150"/>
      <c r="V157" s="151"/>
    </row>
    <row r="158" spans="1:22" x14ac:dyDescent="0.25">
      <c r="A158" s="126">
        <v>43528</v>
      </c>
      <c r="B158" s="114">
        <v>-1.2619232479690485E-2</v>
      </c>
      <c r="C158" s="114">
        <v>2.4868066578013524E-2</v>
      </c>
      <c r="D158" s="125">
        <v>-1.3187004281953801E-2</v>
      </c>
      <c r="E158" s="94"/>
      <c r="F158" s="124">
        <v>-3.2344008193196411E-2</v>
      </c>
      <c r="G158" s="114">
        <v>-1.5923022347446809E-2</v>
      </c>
      <c r="H158" s="114">
        <f t="shared" si="25"/>
        <v>-2.413351527032161E-2</v>
      </c>
      <c r="I158" s="114">
        <v>40</v>
      </c>
      <c r="J158" s="114">
        <v>0.26905829596412556</v>
      </c>
      <c r="K158" s="114">
        <f t="shared" si="26"/>
        <v>-6.5904716432698867E-3</v>
      </c>
      <c r="L158" s="114">
        <f t="shared" si="27"/>
        <v>8.1338680294633718</v>
      </c>
      <c r="M158" s="125">
        <f t="shared" si="28"/>
        <v>0.16232862038847207</v>
      </c>
      <c r="N158" s="94"/>
      <c r="O158" s="149"/>
      <c r="P158" s="150"/>
      <c r="Q158" s="150"/>
      <c r="R158" s="150"/>
      <c r="S158" s="150"/>
      <c r="T158" s="150"/>
      <c r="U158" s="150"/>
      <c r="V158" s="151"/>
    </row>
    <row r="159" spans="1:22" x14ac:dyDescent="0.25">
      <c r="A159" s="126">
        <v>42023</v>
      </c>
      <c r="B159" s="114">
        <v>3.8916647671368348E-2</v>
      </c>
      <c r="C159" s="114">
        <v>6.7189502487447882E-3</v>
      </c>
      <c r="D159" s="125">
        <v>-1.3544225107757149E-2</v>
      </c>
      <c r="E159" s="94"/>
      <c r="F159" s="124">
        <v>-1.5923022347446809E-2</v>
      </c>
      <c r="G159" s="114">
        <v>4.9796349830279196E-4</v>
      </c>
      <c r="H159" s="114">
        <f t="shared" si="25"/>
        <v>-7.7125294245720087E-3</v>
      </c>
      <c r="I159" s="114">
        <v>69</v>
      </c>
      <c r="J159" s="114">
        <v>0.57847533632286996</v>
      </c>
      <c r="K159" s="114">
        <f t="shared" si="26"/>
        <v>-2.1061667105344607E-3</v>
      </c>
      <c r="L159" s="114">
        <f t="shared" si="27"/>
        <v>11.986530652822424</v>
      </c>
      <c r="M159" s="125">
        <f t="shared" si="28"/>
        <v>0.32955849135642745</v>
      </c>
      <c r="N159" s="94"/>
      <c r="O159" s="149"/>
      <c r="P159" s="150"/>
      <c r="Q159" s="150"/>
      <c r="R159" s="150"/>
      <c r="S159" s="150"/>
      <c r="T159" s="150"/>
      <c r="U159" s="150"/>
      <c r="V159" s="151"/>
    </row>
    <row r="160" spans="1:22" x14ac:dyDescent="0.25">
      <c r="A160" s="126">
        <v>42989</v>
      </c>
      <c r="B160" s="114">
        <v>1.5268287210081411E-2</v>
      </c>
      <c r="C160" s="114">
        <v>-1.7256259674698364E-3</v>
      </c>
      <c r="D160" s="125">
        <v>-1.3574869091068874E-2</v>
      </c>
      <c r="E160" s="94"/>
      <c r="F160" s="124">
        <v>4.9796349830279196E-4</v>
      </c>
      <c r="G160" s="114">
        <v>1.6918949344052393E-2</v>
      </c>
      <c r="H160" s="114">
        <f t="shared" si="25"/>
        <v>8.7084564211775926E-3</v>
      </c>
      <c r="I160" s="114">
        <v>48</v>
      </c>
      <c r="J160" s="114">
        <v>0.79372197309417036</v>
      </c>
      <c r="K160" s="114">
        <f t="shared" si="26"/>
        <v>2.3781382222009657E-3</v>
      </c>
      <c r="L160" s="114">
        <f t="shared" si="27"/>
        <v>13.141987975679623</v>
      </c>
      <c r="M160" s="125">
        <f t="shared" si="28"/>
        <v>0.54088645283469883</v>
      </c>
      <c r="N160" s="94"/>
      <c r="O160" s="149"/>
      <c r="P160" s="150"/>
      <c r="Q160" s="150"/>
      <c r="R160" s="150"/>
      <c r="S160" s="150"/>
      <c r="T160" s="150"/>
      <c r="U160" s="150"/>
      <c r="V160" s="151"/>
    </row>
    <row r="161" spans="1:22" x14ac:dyDescent="0.25">
      <c r="A161" s="126">
        <v>43192</v>
      </c>
      <c r="B161" s="114">
        <v>1.2501877408061296E-2</v>
      </c>
      <c r="C161" s="114">
        <v>1.878791386563327E-2</v>
      </c>
      <c r="D161" s="125">
        <v>-1.4388737452099669E-2</v>
      </c>
      <c r="E161" s="94"/>
      <c r="F161" s="124">
        <v>1.6918949344052393E-2</v>
      </c>
      <c r="G161" s="114">
        <v>3.3339935189801995E-2</v>
      </c>
      <c r="H161" s="114">
        <f t="shared" si="25"/>
        <v>2.5129442266927194E-2</v>
      </c>
      <c r="I161" s="114">
        <v>31</v>
      </c>
      <c r="J161" s="114">
        <v>0.93273542600896864</v>
      </c>
      <c r="K161" s="114">
        <f t="shared" si="26"/>
        <v>6.862443154936392E-3</v>
      </c>
      <c r="L161" s="114">
        <f t="shared" si="27"/>
        <v>10.720124206840074</v>
      </c>
      <c r="M161" s="125">
        <f t="shared" si="28"/>
        <v>0.74101153856277402</v>
      </c>
      <c r="N161" s="94"/>
      <c r="O161" s="149"/>
      <c r="P161" s="150"/>
      <c r="Q161" s="150"/>
      <c r="R161" s="150"/>
      <c r="S161" s="150"/>
      <c r="T161" s="150"/>
      <c r="U161" s="150"/>
      <c r="V161" s="151"/>
    </row>
    <row r="162" spans="1:22" x14ac:dyDescent="0.25">
      <c r="A162" s="126">
        <v>42905</v>
      </c>
      <c r="B162" s="114">
        <v>1.7289479779171415E-2</v>
      </c>
      <c r="C162" s="114">
        <v>3.8839833316263957E-2</v>
      </c>
      <c r="D162" s="125">
        <v>-1.472419239393645E-2</v>
      </c>
      <c r="E162" s="94"/>
      <c r="F162" s="124">
        <v>3.3339935189801995E-2</v>
      </c>
      <c r="G162" s="114">
        <v>4.9760921035551596E-2</v>
      </c>
      <c r="H162" s="114">
        <f t="shared" si="25"/>
        <v>4.1550428112676799E-2</v>
      </c>
      <c r="I162" s="114">
        <v>10</v>
      </c>
      <c r="J162" s="114">
        <v>0.97757847533632292</v>
      </c>
      <c r="K162" s="114">
        <f t="shared" si="26"/>
        <v>1.134674808767182E-2</v>
      </c>
      <c r="L162" s="114">
        <f t="shared" si="27"/>
        <v>6.5059355340792013</v>
      </c>
      <c r="M162" s="125">
        <f t="shared" si="28"/>
        <v>0.88302924798563576</v>
      </c>
      <c r="N162" s="94"/>
      <c r="O162" s="149"/>
      <c r="P162" s="150"/>
      <c r="Q162" s="150"/>
      <c r="R162" s="150"/>
      <c r="S162" s="150"/>
      <c r="T162" s="150"/>
      <c r="U162" s="150"/>
      <c r="V162" s="151"/>
    </row>
    <row r="163" spans="1:22" x14ac:dyDescent="0.25">
      <c r="A163" s="126">
        <v>43234</v>
      </c>
      <c r="B163" s="114">
        <v>-5.9066782764183041E-2</v>
      </c>
      <c r="C163" s="114">
        <v>1.3468217050866611E-2</v>
      </c>
      <c r="D163" s="125">
        <v>-1.4855100990924184E-2</v>
      </c>
      <c r="E163" s="94"/>
      <c r="F163" s="124">
        <v>4.9760921035551596E-2</v>
      </c>
      <c r="G163" s="114">
        <v>6.6181906881301197E-2</v>
      </c>
      <c r="H163" s="114">
        <f t="shared" si="25"/>
        <v>5.7971413958426393E-2</v>
      </c>
      <c r="I163" s="114">
        <v>5</v>
      </c>
      <c r="J163" s="114">
        <v>1</v>
      </c>
      <c r="K163" s="114">
        <f t="shared" si="26"/>
        <v>1.5831053020407243E-2</v>
      </c>
      <c r="L163" s="114">
        <f t="shared" si="27"/>
        <v>2.9375879673737613</v>
      </c>
      <c r="M163" s="125">
        <f t="shared" si="28"/>
        <v>0.95854687985739717</v>
      </c>
      <c r="N163" s="94"/>
      <c r="O163" s="149"/>
      <c r="P163" s="150"/>
      <c r="Q163" s="150"/>
      <c r="R163" s="150"/>
      <c r="S163" s="150"/>
      <c r="T163" s="150"/>
      <c r="U163" s="150"/>
      <c r="V163" s="151"/>
    </row>
    <row r="164" spans="1:22" x14ac:dyDescent="0.25">
      <c r="A164" s="126">
        <v>42947</v>
      </c>
      <c r="B164" s="114">
        <v>2.5842156583848929E-2</v>
      </c>
      <c r="C164" s="114">
        <v>4.4026248756490458E-2</v>
      </c>
      <c r="D164" s="125">
        <v>-1.5125361070756104E-2</v>
      </c>
      <c r="E164" s="94"/>
      <c r="F164" s="124">
        <v>6.6181906881301197E-2</v>
      </c>
      <c r="G164" s="114">
        <v>8.2602892727050792E-2</v>
      </c>
      <c r="H164" s="114">
        <f t="shared" si="25"/>
        <v>7.4392399804176002E-2</v>
      </c>
      <c r="I164" s="114">
        <v>0</v>
      </c>
      <c r="J164" s="114">
        <v>1</v>
      </c>
      <c r="K164" s="114">
        <f t="shared" si="26"/>
        <v>2.0315357953142679E-2</v>
      </c>
      <c r="L164" s="114">
        <f>_xlfn.NORM.DIST(H164,G$4,G$8,FALSE)</f>
        <v>0.98683192794044372</v>
      </c>
      <c r="M164" s="125">
        <f t="shared" si="28"/>
        <v>0.98863273644889382</v>
      </c>
      <c r="N164" s="94"/>
      <c r="O164" s="149"/>
      <c r="P164" s="150"/>
      <c r="Q164" s="150"/>
      <c r="R164" s="150"/>
      <c r="S164" s="150"/>
      <c r="T164" s="150"/>
      <c r="U164" s="150"/>
      <c r="V164" s="151"/>
    </row>
    <row r="165" spans="1:22" x14ac:dyDescent="0.25">
      <c r="A165" s="126">
        <v>43241</v>
      </c>
      <c r="B165" s="114">
        <v>-9.9503308531679793E-3</v>
      </c>
      <c r="C165" s="114">
        <v>1.6708441648177223E-3</v>
      </c>
      <c r="D165" s="125">
        <v>-1.6461277054071962E-2</v>
      </c>
      <c r="E165" s="94"/>
      <c r="F165" s="124"/>
      <c r="G165" s="114"/>
      <c r="H165" s="114"/>
      <c r="I165" s="114">
        <f>SUM(I156:I164)</f>
        <v>223</v>
      </c>
      <c r="J165" s="114"/>
      <c r="K165" s="114"/>
      <c r="L165" s="114"/>
      <c r="M165" s="125"/>
      <c r="N165" s="94"/>
      <c r="O165" s="149"/>
      <c r="P165" s="150"/>
      <c r="Q165" s="150"/>
      <c r="R165" s="150"/>
      <c r="S165" s="150"/>
      <c r="T165" s="150"/>
      <c r="U165" s="150"/>
      <c r="V165" s="151"/>
    </row>
    <row r="166" spans="1:22" x14ac:dyDescent="0.25">
      <c r="A166" s="126">
        <v>43794</v>
      </c>
      <c r="B166" s="114">
        <v>-1.7581101416396221E-2</v>
      </c>
      <c r="C166" s="114">
        <v>-1.0118130165584667E-2</v>
      </c>
      <c r="D166" s="125">
        <v>-1.6485113798047214E-2</v>
      </c>
      <c r="E166" s="94"/>
      <c r="F166" s="124" t="s">
        <v>92</v>
      </c>
      <c r="G166" s="114" t="s">
        <v>91</v>
      </c>
      <c r="H166" s="114" t="s">
        <v>93</v>
      </c>
      <c r="I166" s="114"/>
      <c r="J166" s="114" t="s">
        <v>48</v>
      </c>
      <c r="K166" s="114" t="s">
        <v>50</v>
      </c>
      <c r="L166" s="114"/>
      <c r="M166" s="125"/>
      <c r="N166" s="94"/>
      <c r="O166" s="149"/>
      <c r="P166" s="150"/>
      <c r="Q166" s="150"/>
      <c r="R166" s="150"/>
      <c r="S166" s="150"/>
      <c r="T166" s="150"/>
      <c r="U166" s="150"/>
      <c r="V166" s="151"/>
    </row>
    <row r="167" spans="1:22" x14ac:dyDescent="0.25">
      <c r="A167" s="126">
        <v>42135</v>
      </c>
      <c r="B167" s="114">
        <v>-5.9780981755080667E-3</v>
      </c>
      <c r="C167" s="114">
        <v>1.9502243231441101E-2</v>
      </c>
      <c r="D167" s="125">
        <v>-1.6529301951210582E-2</v>
      </c>
      <c r="E167" s="94"/>
      <c r="F167" s="124">
        <v>1.7937219730941704E-2</v>
      </c>
      <c r="G167" s="114">
        <v>1.9107919957976709E-2</v>
      </c>
      <c r="H167" s="114">
        <f>F167-G167</f>
        <v>-1.1707002270350056E-3</v>
      </c>
      <c r="I167" s="114"/>
      <c r="J167" s="114">
        <f>MAX(H167:H175)</f>
        <v>0.25283552025947154</v>
      </c>
      <c r="K167" s="114">
        <f>I165</f>
        <v>223</v>
      </c>
      <c r="L167" s="114"/>
      <c r="M167" s="125"/>
      <c r="N167" s="94"/>
      <c r="O167" s="149"/>
      <c r="P167" s="150"/>
      <c r="Q167" s="150"/>
      <c r="R167" s="150"/>
      <c r="S167" s="150"/>
      <c r="T167" s="150"/>
      <c r="U167" s="150"/>
      <c r="V167" s="151"/>
    </row>
    <row r="168" spans="1:22" ht="15.75" thickBot="1" x14ac:dyDescent="0.3">
      <c r="A168" s="126">
        <v>43066</v>
      </c>
      <c r="B168" s="114">
        <v>-2.8923039469250476E-2</v>
      </c>
      <c r="C168" s="114">
        <v>-7.5047256540676927E-3</v>
      </c>
      <c r="D168" s="125">
        <v>-1.6607736399660525E-2</v>
      </c>
      <c r="E168" s="94"/>
      <c r="F168" s="124">
        <v>8.9686098654708515E-2</v>
      </c>
      <c r="G168" s="114">
        <v>6.3165408412661952E-2</v>
      </c>
      <c r="H168" s="114">
        <f t="shared" ref="H168:H175" si="29">F168-G168</f>
        <v>2.6520690242046563E-2</v>
      </c>
      <c r="I168" s="114"/>
      <c r="J168" s="114"/>
      <c r="K168" s="114"/>
      <c r="L168" s="114"/>
      <c r="M168" s="125"/>
      <c r="N168" s="94"/>
      <c r="O168" s="152"/>
      <c r="P168" s="153"/>
      <c r="Q168" s="153"/>
      <c r="R168" s="153"/>
      <c r="S168" s="153"/>
      <c r="T168" s="153"/>
      <c r="U168" s="153"/>
      <c r="V168" s="154"/>
    </row>
    <row r="169" spans="1:22" x14ac:dyDescent="0.25">
      <c r="A169" s="126">
        <v>42149</v>
      </c>
      <c r="B169" s="114">
        <v>-1.1498266687373023E-2</v>
      </c>
      <c r="C169" s="114">
        <v>-2.6031838717946981E-2</v>
      </c>
      <c r="D169" s="125">
        <v>-1.6713480973740667E-2</v>
      </c>
      <c r="E169" s="94"/>
      <c r="F169" s="124">
        <v>0.26905829596412556</v>
      </c>
      <c r="G169" s="114">
        <v>0.16232862038847207</v>
      </c>
      <c r="H169" s="114">
        <f t="shared" si="29"/>
        <v>0.10672967557565349</v>
      </c>
      <c r="I169" s="114"/>
      <c r="J169" s="114">
        <f>SQRT(J167)*K167</f>
        <v>112.13053815523789</v>
      </c>
      <c r="K169" s="114"/>
      <c r="L169" s="114"/>
      <c r="M169" s="125"/>
      <c r="N169" s="94"/>
    </row>
    <row r="170" spans="1:22" ht="15.75" thickBot="1" x14ac:dyDescent="0.3">
      <c r="A170" s="126">
        <v>43108</v>
      </c>
      <c r="B170" s="114">
        <v>-3.5688082383160094E-3</v>
      </c>
      <c r="C170" s="114">
        <v>4.4850566165351713E-2</v>
      </c>
      <c r="D170" s="125">
        <v>-1.6882787038750929E-2</v>
      </c>
      <c r="E170" s="94"/>
      <c r="F170" s="124">
        <v>0.57847533632286996</v>
      </c>
      <c r="G170" s="114">
        <v>0.32955849135642745</v>
      </c>
      <c r="H170" s="114">
        <f t="shared" si="29"/>
        <v>0.24891684496644251</v>
      </c>
      <c r="I170" s="114"/>
      <c r="J170" s="114"/>
      <c r="K170" s="114"/>
      <c r="L170" s="114"/>
      <c r="M170" s="125"/>
      <c r="N170" s="94"/>
    </row>
    <row r="171" spans="1:22" ht="16.5" thickBot="1" x14ac:dyDescent="0.3">
      <c r="A171" s="126">
        <v>42338</v>
      </c>
      <c r="B171" s="114">
        <v>-1.4451118538174598E-2</v>
      </c>
      <c r="C171" s="114">
        <v>-6.6889881507965401E-3</v>
      </c>
      <c r="D171" s="125">
        <v>-1.7116941940697752E-2</v>
      </c>
      <c r="E171" s="94"/>
      <c r="F171" s="124">
        <v>0.79372197309417036</v>
      </c>
      <c r="G171" s="114">
        <v>0.54088645283469883</v>
      </c>
      <c r="H171" s="114">
        <f t="shared" si="29"/>
        <v>0.25283552025947154</v>
      </c>
      <c r="I171" s="114"/>
      <c r="J171" s="158" t="s">
        <v>98</v>
      </c>
      <c r="K171" s="114"/>
      <c r="L171" s="114"/>
      <c r="M171" s="125"/>
      <c r="N171" s="94"/>
    </row>
    <row r="172" spans="1:22" x14ac:dyDescent="0.25">
      <c r="A172" s="126">
        <v>43346</v>
      </c>
      <c r="B172" s="114">
        <v>-3.9792305052238935E-2</v>
      </c>
      <c r="C172" s="114">
        <v>-1.8416726786231151E-2</v>
      </c>
      <c r="D172" s="125">
        <v>-1.7291497110060994E-2</v>
      </c>
      <c r="E172" s="94"/>
      <c r="F172" s="124">
        <v>0.93273542600896864</v>
      </c>
      <c r="G172" s="114">
        <v>0.74101153856277402</v>
      </c>
      <c r="H172" s="114">
        <f t="shared" si="29"/>
        <v>0.19172388744619462</v>
      </c>
      <c r="I172" s="114"/>
      <c r="J172" s="114"/>
      <c r="K172" s="114"/>
      <c r="L172" s="114"/>
      <c r="M172" s="125"/>
      <c r="N172" s="94"/>
    </row>
    <row r="173" spans="1:22" x14ac:dyDescent="0.25">
      <c r="A173" s="126">
        <v>42191</v>
      </c>
      <c r="B173" s="114">
        <v>5.5034358901180185E-3</v>
      </c>
      <c r="C173" s="114">
        <v>-1.7937700686667207E-2</v>
      </c>
      <c r="D173" s="125">
        <v>-1.7910926566530219E-2</v>
      </c>
      <c r="E173" s="94"/>
      <c r="F173" s="124">
        <v>0.97757847533632292</v>
      </c>
      <c r="G173" s="114">
        <v>0.88302924798563576</v>
      </c>
      <c r="H173" s="114">
        <f t="shared" si="29"/>
        <v>9.4549227350687159E-2</v>
      </c>
      <c r="I173" s="114"/>
      <c r="J173" s="114"/>
      <c r="K173" s="114"/>
      <c r="L173" s="114"/>
      <c r="M173" s="125"/>
      <c r="N173" s="94"/>
    </row>
    <row r="174" spans="1:22" x14ac:dyDescent="0.25">
      <c r="A174" s="126">
        <v>42597</v>
      </c>
      <c r="B174" s="114">
        <v>-2.6522898948902019E-2</v>
      </c>
      <c r="C174" s="114">
        <v>0</v>
      </c>
      <c r="D174" s="125">
        <v>-1.8056783747242615E-2</v>
      </c>
      <c r="E174" s="94"/>
      <c r="F174" s="124">
        <v>1</v>
      </c>
      <c r="G174" s="114">
        <v>0.95854687985739717</v>
      </c>
      <c r="H174" s="114">
        <f t="shared" si="29"/>
        <v>4.1453120142602828E-2</v>
      </c>
      <c r="I174" s="114"/>
      <c r="J174" s="114"/>
      <c r="K174" s="114"/>
      <c r="L174" s="114"/>
      <c r="M174" s="125"/>
      <c r="N174" s="94"/>
    </row>
    <row r="175" spans="1:22" ht="15.75" thickBot="1" x14ac:dyDescent="0.3">
      <c r="A175" s="126">
        <v>42275</v>
      </c>
      <c r="B175" s="114">
        <v>-1.5729301908543918E-2</v>
      </c>
      <c r="C175" s="114">
        <v>6.7340321813441194E-3</v>
      </c>
      <c r="D175" s="125">
        <v>-1.8237587549780901E-2</v>
      </c>
      <c r="E175" s="94"/>
      <c r="F175" s="130">
        <v>1</v>
      </c>
      <c r="G175" s="117">
        <v>0.98863273644889382</v>
      </c>
      <c r="H175" s="117">
        <f t="shared" si="29"/>
        <v>1.1367263551106177E-2</v>
      </c>
      <c r="I175" s="117"/>
      <c r="J175" s="117"/>
      <c r="K175" s="117"/>
      <c r="L175" s="117"/>
      <c r="M175" s="135"/>
      <c r="N175" s="94"/>
    </row>
    <row r="176" spans="1:22" x14ac:dyDescent="0.25">
      <c r="A176" s="126">
        <v>42212</v>
      </c>
      <c r="B176" s="114">
        <v>2.5920890820029612E-2</v>
      </c>
      <c r="C176" s="114">
        <v>3.6920588614048074E-2</v>
      </c>
      <c r="D176" s="125">
        <v>-1.8462062839735331E-2</v>
      </c>
      <c r="E176" s="94"/>
      <c r="F176" s="94"/>
      <c r="G176" s="94"/>
      <c r="H176" s="94"/>
      <c r="I176" s="94"/>
      <c r="J176" s="94"/>
      <c r="K176" s="94"/>
      <c r="L176" s="94"/>
      <c r="M176" s="94"/>
      <c r="N176" s="94"/>
    </row>
    <row r="177" spans="1:14" x14ac:dyDescent="0.25">
      <c r="A177" s="126">
        <v>43521</v>
      </c>
      <c r="B177" s="114">
        <v>6.2653499107203281E-3</v>
      </c>
      <c r="C177" s="114">
        <v>-7.168489478612516E-3</v>
      </c>
      <c r="D177" s="125">
        <v>-1.8746042821055221E-2</v>
      </c>
      <c r="E177" s="94"/>
      <c r="F177" s="94"/>
      <c r="G177" s="94"/>
      <c r="H177" s="94"/>
      <c r="I177" s="94"/>
      <c r="J177" s="94"/>
      <c r="K177" s="94"/>
      <c r="L177" s="94"/>
      <c r="M177" s="94"/>
      <c r="N177" s="94"/>
    </row>
    <row r="178" spans="1:14" x14ac:dyDescent="0.25">
      <c r="A178" s="126">
        <v>43395</v>
      </c>
      <c r="B178" s="114">
        <v>-1.5351178655761022E-2</v>
      </c>
      <c r="C178" s="114">
        <v>2.6317308317373358E-2</v>
      </c>
      <c r="D178" s="125">
        <v>-1.885480076362946E-2</v>
      </c>
      <c r="E178" s="94"/>
      <c r="F178" s="94"/>
      <c r="G178" s="94"/>
      <c r="H178" s="94"/>
      <c r="I178" s="94"/>
      <c r="J178" s="94"/>
      <c r="K178" s="94"/>
      <c r="L178" s="94"/>
      <c r="M178" s="94"/>
      <c r="N178" s="94"/>
    </row>
    <row r="179" spans="1:14" x14ac:dyDescent="0.25">
      <c r="A179" s="126">
        <v>42856</v>
      </c>
      <c r="B179" s="114">
        <v>3.6253816143170577E-3</v>
      </c>
      <c r="C179" s="114">
        <v>-1.5943650397136001E-2</v>
      </c>
      <c r="D179" s="125">
        <v>-1.9105659079585606E-2</v>
      </c>
      <c r="E179" s="94"/>
      <c r="F179" s="94"/>
      <c r="G179" s="94"/>
      <c r="H179" s="94"/>
      <c r="I179" s="94"/>
      <c r="J179" s="94"/>
      <c r="K179" s="94"/>
      <c r="L179" s="94"/>
      <c r="M179" s="94"/>
      <c r="N179" s="94"/>
    </row>
    <row r="180" spans="1:14" x14ac:dyDescent="0.25">
      <c r="A180" s="126">
        <v>42093</v>
      </c>
      <c r="B180" s="114">
        <v>7.1176278467894954E-2</v>
      </c>
      <c r="C180" s="114">
        <v>-6.0913893934018172E-3</v>
      </c>
      <c r="D180" s="125">
        <v>-1.9802627296179754E-2</v>
      </c>
      <c r="E180" s="94"/>
      <c r="F180" s="94"/>
      <c r="G180" s="94"/>
      <c r="H180" s="94"/>
      <c r="I180" s="94"/>
      <c r="J180" s="94"/>
      <c r="K180" s="94"/>
      <c r="L180" s="94"/>
      <c r="M180" s="94"/>
      <c r="N180" s="94"/>
    </row>
    <row r="181" spans="1:14" x14ac:dyDescent="0.25">
      <c r="A181" s="126">
        <v>43332</v>
      </c>
      <c r="B181" s="114">
        <v>-4.9531668242757024E-2</v>
      </c>
      <c r="C181" s="114">
        <v>-1.8622512098001798E-2</v>
      </c>
      <c r="D181" s="125">
        <v>-2.0000666706669543E-2</v>
      </c>
      <c r="E181" s="94"/>
      <c r="F181" s="94"/>
      <c r="G181" s="94"/>
      <c r="H181" s="94"/>
      <c r="I181" s="94"/>
      <c r="J181" s="94"/>
      <c r="K181" s="94"/>
      <c r="L181" s="94"/>
      <c r="M181" s="94"/>
      <c r="N181" s="94"/>
    </row>
    <row r="182" spans="1:14" x14ac:dyDescent="0.25">
      <c r="A182" s="126">
        <v>43311</v>
      </c>
      <c r="B182" s="114">
        <v>-3.2548907214881823E-2</v>
      </c>
      <c r="C182" s="114">
        <v>-1.7699577099400975E-2</v>
      </c>
      <c r="D182" s="125">
        <v>-2.0676132838427303E-2</v>
      </c>
      <c r="E182" s="94"/>
      <c r="F182" s="94"/>
      <c r="G182" s="94"/>
      <c r="H182" s="94"/>
      <c r="I182" s="94"/>
      <c r="J182" s="94"/>
      <c r="K182" s="94"/>
      <c r="L182" s="94"/>
      <c r="M182" s="94"/>
      <c r="N182" s="94"/>
    </row>
    <row r="183" spans="1:14" x14ac:dyDescent="0.25">
      <c r="A183" s="126">
        <v>43129</v>
      </c>
      <c r="B183" s="114">
        <v>4.0932109914822455E-2</v>
      </c>
      <c r="C183" s="114">
        <v>-5.1293294387550578E-2</v>
      </c>
      <c r="D183" s="125">
        <v>-2.1202207650603051E-2</v>
      </c>
      <c r="E183" s="94"/>
      <c r="F183" s="94"/>
      <c r="G183" s="94"/>
      <c r="H183" s="94"/>
      <c r="I183" s="94"/>
      <c r="J183" s="94"/>
      <c r="K183" s="94"/>
      <c r="L183" s="94"/>
      <c r="M183" s="94"/>
      <c r="N183" s="94"/>
    </row>
    <row r="184" spans="1:14" x14ac:dyDescent="0.25">
      <c r="A184" s="126">
        <v>43381</v>
      </c>
      <c r="B184" s="114">
        <v>2.4536252649469736E-2</v>
      </c>
      <c r="C184" s="114">
        <v>-3.0459207484708459E-2</v>
      </c>
      <c r="D184" s="125">
        <v>-2.1506205220963619E-2</v>
      </c>
      <c r="E184" s="94"/>
      <c r="F184" s="94"/>
      <c r="G184" s="94"/>
      <c r="H184" s="94"/>
      <c r="I184" s="94"/>
      <c r="J184" s="94"/>
      <c r="K184" s="94"/>
      <c r="L184" s="94"/>
      <c r="M184" s="94"/>
      <c r="N184" s="94"/>
    </row>
    <row r="185" spans="1:14" x14ac:dyDescent="0.25">
      <c r="A185" s="126">
        <v>43409</v>
      </c>
      <c r="B185" s="114">
        <v>1.6222835506887384E-2</v>
      </c>
      <c r="C185" s="114">
        <v>-9.7561749453645725E-3</v>
      </c>
      <c r="D185" s="125">
        <v>-2.1708522533012291E-2</v>
      </c>
      <c r="E185" s="94"/>
      <c r="F185" s="94"/>
      <c r="G185" s="94"/>
      <c r="H185" s="94"/>
      <c r="I185" s="94"/>
      <c r="J185" s="94"/>
      <c r="K185" s="94"/>
      <c r="L185" s="94"/>
      <c r="M185" s="94"/>
      <c r="N185" s="94"/>
    </row>
    <row r="186" spans="1:14" x14ac:dyDescent="0.25">
      <c r="A186" s="126">
        <v>42912</v>
      </c>
      <c r="B186" s="114">
        <v>1.028694907975825E-2</v>
      </c>
      <c r="C186" s="114">
        <v>-1.7291497110060994E-2</v>
      </c>
      <c r="D186" s="125">
        <v>-2.2500949290837791E-2</v>
      </c>
      <c r="E186" s="94"/>
      <c r="F186" s="94"/>
      <c r="G186" s="94"/>
      <c r="H186" s="94"/>
      <c r="I186" s="94"/>
      <c r="J186" s="94"/>
      <c r="K186" s="94"/>
      <c r="L186" s="94"/>
      <c r="M186" s="94"/>
      <c r="N186" s="94"/>
    </row>
    <row r="187" spans="1:14" x14ac:dyDescent="0.25">
      <c r="A187" s="126">
        <v>42177</v>
      </c>
      <c r="B187" s="114">
        <v>-1.3506114141322108E-2</v>
      </c>
      <c r="C187" s="114">
        <v>8.7336799687546315E-3</v>
      </c>
      <c r="D187" s="125">
        <v>-2.2599831917240919E-2</v>
      </c>
      <c r="E187" s="94"/>
      <c r="F187" s="94"/>
      <c r="G187" s="94"/>
      <c r="H187" s="94"/>
      <c r="I187" s="94"/>
      <c r="J187" s="94"/>
      <c r="K187" s="94"/>
      <c r="L187" s="94"/>
      <c r="M187" s="94"/>
      <c r="N187" s="94"/>
    </row>
    <row r="188" spans="1:14" x14ac:dyDescent="0.25">
      <c r="A188" s="126">
        <v>43731</v>
      </c>
      <c r="B188" s="114">
        <v>-1.7172468508600502E-2</v>
      </c>
      <c r="C188" s="114">
        <v>2.6579637804712102E-2</v>
      </c>
      <c r="D188" s="125">
        <v>-2.3303128931847709E-2</v>
      </c>
      <c r="E188" s="94"/>
      <c r="F188" s="94"/>
      <c r="G188" s="94"/>
      <c r="H188" s="94"/>
      <c r="I188" s="94"/>
      <c r="J188" s="94"/>
      <c r="K188" s="94"/>
      <c r="L188" s="94"/>
      <c r="M188" s="94"/>
      <c r="N188" s="94"/>
    </row>
    <row r="189" spans="1:14" x14ac:dyDescent="0.25">
      <c r="A189" s="126">
        <v>42037</v>
      </c>
      <c r="B189" s="114">
        <v>4.4677965334299567E-2</v>
      </c>
      <c r="C189" s="114">
        <v>-6.2047768868828696E-3</v>
      </c>
      <c r="D189" s="125">
        <v>-2.3420274208098613E-2</v>
      </c>
      <c r="E189" s="94"/>
      <c r="F189" s="94"/>
      <c r="G189" s="94"/>
      <c r="H189" s="94"/>
      <c r="I189" s="94"/>
      <c r="J189" s="94"/>
      <c r="K189" s="94"/>
      <c r="L189" s="94"/>
      <c r="M189" s="94"/>
      <c r="N189" s="94"/>
    </row>
    <row r="190" spans="1:14" x14ac:dyDescent="0.25">
      <c r="A190" s="126">
        <v>43738</v>
      </c>
      <c r="B190" s="114">
        <v>-2.3469944436241629E-2</v>
      </c>
      <c r="C190" s="114">
        <v>-5.0430853626891967E-2</v>
      </c>
      <c r="D190" s="125">
        <v>-2.3859147482990541E-2</v>
      </c>
      <c r="E190" s="94"/>
      <c r="F190" s="94"/>
      <c r="G190" s="94"/>
      <c r="H190" s="94"/>
      <c r="I190" s="94"/>
      <c r="J190" s="94"/>
      <c r="K190" s="94"/>
      <c r="L190" s="94"/>
      <c r="M190" s="94"/>
      <c r="N190" s="94"/>
    </row>
    <row r="191" spans="1:14" x14ac:dyDescent="0.25">
      <c r="A191" s="126">
        <v>43724</v>
      </c>
      <c r="B191" s="114">
        <v>-4.3010818993905854E-3</v>
      </c>
      <c r="C191" s="114">
        <v>0</v>
      </c>
      <c r="D191" s="125">
        <v>-2.3870131392532152E-2</v>
      </c>
      <c r="E191" s="94"/>
      <c r="F191" s="94"/>
      <c r="G191" s="94"/>
      <c r="H191" s="94"/>
      <c r="I191" s="94"/>
      <c r="J191" s="94"/>
      <c r="K191" s="94"/>
      <c r="L191" s="94"/>
      <c r="M191" s="94"/>
      <c r="N191" s="94"/>
    </row>
    <row r="192" spans="1:14" x14ac:dyDescent="0.25">
      <c r="A192" s="126">
        <v>43073</v>
      </c>
      <c r="B192" s="114">
        <v>-2.7577494364552E-3</v>
      </c>
      <c r="C192" s="114">
        <v>-7.5614727005764749E-3</v>
      </c>
      <c r="D192" s="125">
        <v>-2.4214258120594627E-2</v>
      </c>
      <c r="E192" s="94"/>
      <c r="F192" s="94"/>
      <c r="G192" s="94"/>
      <c r="H192" s="94"/>
      <c r="I192" s="94"/>
      <c r="J192" s="94"/>
      <c r="K192" s="94"/>
      <c r="L192" s="94"/>
      <c r="M192" s="94"/>
      <c r="N192" s="94"/>
    </row>
    <row r="193" spans="1:14" x14ac:dyDescent="0.25">
      <c r="A193" s="126">
        <v>43269</v>
      </c>
      <c r="B193" s="114">
        <v>2.3928086559248857E-2</v>
      </c>
      <c r="C193" s="114">
        <v>-2.3851215822179909E-2</v>
      </c>
      <c r="D193" s="125">
        <v>-2.4585475472614454E-2</v>
      </c>
      <c r="E193" s="94"/>
      <c r="F193" s="94"/>
      <c r="G193" s="94"/>
      <c r="H193" s="94"/>
      <c r="I193" s="94"/>
      <c r="J193" s="94"/>
      <c r="K193" s="94"/>
      <c r="L193" s="94"/>
      <c r="M193" s="94"/>
      <c r="N193" s="94"/>
    </row>
    <row r="194" spans="1:14" x14ac:dyDescent="0.25">
      <c r="A194" s="126">
        <v>43493</v>
      </c>
      <c r="B194" s="114">
        <v>2.0033825133197732E-2</v>
      </c>
      <c r="C194" s="114">
        <v>1.3468217050866611E-2</v>
      </c>
      <c r="D194" s="125">
        <v>-2.4710046494084415E-2</v>
      </c>
      <c r="E194" s="94"/>
      <c r="F194" s="94"/>
      <c r="G194" s="94"/>
      <c r="H194" s="94"/>
      <c r="I194" s="94"/>
      <c r="J194" s="94"/>
      <c r="K194" s="94"/>
      <c r="L194" s="94"/>
      <c r="M194" s="94"/>
      <c r="N194" s="94"/>
    </row>
    <row r="195" spans="1:14" x14ac:dyDescent="0.25">
      <c r="A195" s="126">
        <v>43115</v>
      </c>
      <c r="B195" s="114">
        <v>1.9575802125861606E-2</v>
      </c>
      <c r="C195" s="114">
        <v>4.2925044717033844E-2</v>
      </c>
      <c r="D195" s="125">
        <v>-2.5288703951924195E-2</v>
      </c>
      <c r="E195" s="94"/>
      <c r="F195" s="94"/>
      <c r="G195" s="94"/>
      <c r="H195" s="94"/>
      <c r="I195" s="94"/>
      <c r="J195" s="94"/>
      <c r="K195" s="94"/>
      <c r="L195" s="94"/>
      <c r="M195" s="94"/>
      <c r="N195" s="94"/>
    </row>
    <row r="196" spans="1:14" x14ac:dyDescent="0.25">
      <c r="A196" s="126">
        <v>43136</v>
      </c>
      <c r="B196" s="114">
        <v>-2.8419625452167779E-2</v>
      </c>
      <c r="C196" s="114">
        <v>-7.0422826254129232E-3</v>
      </c>
      <c r="D196" s="125">
        <v>-2.6539555234612263E-2</v>
      </c>
      <c r="E196" s="94"/>
      <c r="F196" s="94"/>
      <c r="G196" s="94"/>
      <c r="H196" s="94"/>
      <c r="I196" s="94"/>
      <c r="J196" s="94"/>
      <c r="K196" s="94"/>
      <c r="L196" s="94"/>
      <c r="M196" s="94"/>
      <c r="N196" s="94"/>
    </row>
    <row r="197" spans="1:14" x14ac:dyDescent="0.25">
      <c r="A197" s="126">
        <v>42646</v>
      </c>
      <c r="B197" s="114">
        <v>2.3123990086664367E-2</v>
      </c>
      <c r="C197" s="114">
        <v>6.0180723255629448E-3</v>
      </c>
      <c r="D197" s="125">
        <v>-2.7226812700214039E-2</v>
      </c>
      <c r="E197" s="94"/>
      <c r="F197" s="94"/>
      <c r="G197" s="94"/>
      <c r="H197" s="94"/>
      <c r="I197" s="94"/>
      <c r="J197" s="94"/>
      <c r="K197" s="94"/>
      <c r="L197" s="94"/>
      <c r="M197" s="94"/>
      <c r="N197" s="94"/>
    </row>
    <row r="198" spans="1:14" x14ac:dyDescent="0.25">
      <c r="A198" s="126">
        <v>42828</v>
      </c>
      <c r="B198" s="114">
        <v>1.0520187908801302E-2</v>
      </c>
      <c r="C198" s="114">
        <v>-3.3956374734273591E-2</v>
      </c>
      <c r="D198" s="125">
        <v>-2.7454698464409826E-2</v>
      </c>
      <c r="E198" s="94"/>
      <c r="F198" s="94"/>
      <c r="G198" s="94"/>
      <c r="H198" s="94"/>
      <c r="I198" s="94"/>
      <c r="J198" s="94"/>
      <c r="K198" s="94"/>
      <c r="L198" s="94"/>
      <c r="M198" s="94"/>
      <c r="N198" s="94"/>
    </row>
    <row r="199" spans="1:14" x14ac:dyDescent="0.25">
      <c r="A199" s="126">
        <v>42688</v>
      </c>
      <c r="B199" s="114">
        <v>-9.6830574853678138E-3</v>
      </c>
      <c r="C199" s="114">
        <v>5.9530649494225936E-2</v>
      </c>
      <c r="D199" s="125">
        <v>-2.8107527690440611E-2</v>
      </c>
      <c r="E199" s="94"/>
      <c r="F199" s="94"/>
      <c r="G199" s="94"/>
      <c r="H199" s="94"/>
      <c r="I199" s="94"/>
      <c r="J199" s="94"/>
      <c r="K199" s="94"/>
      <c r="L199" s="94"/>
      <c r="M199" s="94"/>
      <c r="N199" s="94"/>
    </row>
    <row r="200" spans="1:14" x14ac:dyDescent="0.25">
      <c r="A200" s="126">
        <v>43178</v>
      </c>
      <c r="B200" s="114">
        <v>2.2581293375885568E-2</v>
      </c>
      <c r="C200" s="114">
        <v>1.5666116744399456E-2</v>
      </c>
      <c r="D200" s="125">
        <v>-2.9060794263124256E-2</v>
      </c>
      <c r="E200" s="94"/>
      <c r="F200" s="94"/>
      <c r="G200" s="94"/>
      <c r="H200" s="94"/>
      <c r="I200" s="94"/>
      <c r="J200" s="94"/>
      <c r="K200" s="94"/>
      <c r="L200" s="94"/>
      <c r="M200" s="94"/>
      <c r="N200" s="94"/>
    </row>
    <row r="201" spans="1:14" x14ac:dyDescent="0.25">
      <c r="A201" s="126">
        <v>42611</v>
      </c>
      <c r="B201" s="114">
        <v>1.1159531140159709E-2</v>
      </c>
      <c r="C201" s="114">
        <v>3.9879366231596325E-2</v>
      </c>
      <c r="D201" s="125">
        <v>-2.9569208122948609E-2</v>
      </c>
      <c r="E201" s="94"/>
      <c r="F201" s="94"/>
      <c r="G201" s="94"/>
      <c r="H201" s="94"/>
      <c r="I201" s="94"/>
      <c r="J201" s="94"/>
      <c r="K201" s="94"/>
      <c r="L201" s="94"/>
      <c r="M201" s="94"/>
      <c r="N201" s="94"/>
    </row>
    <row r="202" spans="1:14" x14ac:dyDescent="0.25">
      <c r="A202" s="126">
        <v>42268</v>
      </c>
      <c r="B202" s="114">
        <v>-7.0446227400083189E-3</v>
      </c>
      <c r="C202" s="114">
        <v>-2.2497197340154416E-3</v>
      </c>
      <c r="D202" s="125">
        <v>-2.9675768146116666E-2</v>
      </c>
      <c r="E202" s="94"/>
      <c r="F202" s="94"/>
      <c r="G202" s="94"/>
      <c r="H202" s="94"/>
      <c r="I202" s="94"/>
      <c r="J202" s="94"/>
      <c r="K202" s="94"/>
      <c r="L202" s="94"/>
      <c r="M202" s="94"/>
      <c r="N202" s="94"/>
    </row>
    <row r="203" spans="1:14" x14ac:dyDescent="0.25">
      <c r="A203" s="126">
        <v>42114</v>
      </c>
      <c r="B203" s="114">
        <v>4.385188252884941E-2</v>
      </c>
      <c r="C203" s="114">
        <v>5.3488684950986222E-2</v>
      </c>
      <c r="D203" s="125">
        <v>-3.077165866675366E-2</v>
      </c>
      <c r="E203" s="94"/>
      <c r="F203" s="94"/>
      <c r="G203" s="94"/>
      <c r="H203" s="94"/>
      <c r="I203" s="94"/>
      <c r="J203" s="94"/>
      <c r="K203" s="94"/>
      <c r="L203" s="94"/>
      <c r="M203" s="94"/>
      <c r="N203" s="94"/>
    </row>
    <row r="204" spans="1:14" x14ac:dyDescent="0.25">
      <c r="A204" s="126">
        <v>43262</v>
      </c>
      <c r="B204" s="114">
        <v>-1.5357207685957053E-2</v>
      </c>
      <c r="C204" s="114">
        <v>5.0633019565466345E-3</v>
      </c>
      <c r="D204" s="125">
        <v>-3.0944803849421599E-2</v>
      </c>
      <c r="E204" s="94"/>
      <c r="F204" s="94"/>
      <c r="G204" s="94"/>
      <c r="H204" s="94"/>
      <c r="I204" s="94"/>
      <c r="J204" s="94"/>
      <c r="K204" s="94"/>
      <c r="L204" s="94"/>
      <c r="M204" s="94"/>
      <c r="N204" s="94"/>
    </row>
    <row r="205" spans="1:14" x14ac:dyDescent="0.25">
      <c r="A205" s="126">
        <v>43689</v>
      </c>
      <c r="B205" s="114">
        <v>-2.579781366524378E-2</v>
      </c>
      <c r="C205" s="114">
        <v>-3.4071583216141975E-3</v>
      </c>
      <c r="D205" s="125">
        <v>-3.2567328662544755E-2</v>
      </c>
      <c r="E205" s="94"/>
      <c r="F205" s="94"/>
      <c r="G205" s="94"/>
      <c r="H205" s="94"/>
      <c r="I205" s="94"/>
      <c r="J205" s="94"/>
      <c r="K205" s="94"/>
      <c r="L205" s="94"/>
      <c r="M205" s="94"/>
      <c r="N205" s="94"/>
    </row>
    <row r="206" spans="1:14" x14ac:dyDescent="0.25">
      <c r="A206" s="126">
        <v>42877</v>
      </c>
      <c r="B206" s="114">
        <v>-4.9589915400578138E-2</v>
      </c>
      <c r="C206" s="114">
        <v>-2.8710105882431367E-2</v>
      </c>
      <c r="D206" s="125">
        <v>-3.3901551675681339E-2</v>
      </c>
      <c r="E206" s="94"/>
      <c r="F206" s="94"/>
      <c r="G206" s="94"/>
      <c r="H206" s="94"/>
      <c r="I206" s="94"/>
      <c r="J206" s="94"/>
      <c r="K206" s="94"/>
      <c r="L206" s="94"/>
      <c r="M206" s="94"/>
      <c r="N206" s="94"/>
    </row>
    <row r="207" spans="1:14" x14ac:dyDescent="0.25">
      <c r="A207" s="126">
        <v>42156</v>
      </c>
      <c r="B207" s="114">
        <v>-4.0113628690535509E-2</v>
      </c>
      <c r="C207" s="114">
        <v>-6.6152391187192048E-3</v>
      </c>
      <c r="D207" s="125">
        <v>-3.4289073478632193E-2</v>
      </c>
      <c r="E207" s="94"/>
      <c r="F207" s="94"/>
      <c r="G207" s="94"/>
      <c r="H207" s="94"/>
      <c r="I207" s="94"/>
      <c r="J207" s="94"/>
      <c r="K207" s="94"/>
      <c r="L207" s="94"/>
      <c r="M207" s="94"/>
      <c r="N207" s="94"/>
    </row>
    <row r="208" spans="1:14" x14ac:dyDescent="0.25">
      <c r="A208" s="126">
        <v>42793</v>
      </c>
      <c r="B208" s="114">
        <v>-6.7291333303695113E-3</v>
      </c>
      <c r="C208" s="114">
        <v>-4.4032270150503282E-2</v>
      </c>
      <c r="D208" s="125">
        <v>-3.4486176071169203E-2</v>
      </c>
      <c r="E208" s="94"/>
      <c r="F208" s="94"/>
      <c r="G208" s="94"/>
      <c r="H208" s="94"/>
      <c r="I208" s="94"/>
      <c r="J208" s="94"/>
      <c r="K208" s="94"/>
      <c r="L208" s="94"/>
      <c r="M208" s="94"/>
      <c r="N208" s="94"/>
    </row>
    <row r="209" spans="1:14" x14ac:dyDescent="0.25">
      <c r="A209" s="126">
        <v>43024</v>
      </c>
      <c r="B209" s="114">
        <v>-1.8025908550513114E-2</v>
      </c>
      <c r="C209" s="114">
        <v>-1.5971945566052113E-2</v>
      </c>
      <c r="D209" s="125">
        <v>-3.456565311228095E-2</v>
      </c>
      <c r="E209" s="94"/>
      <c r="F209" s="94"/>
      <c r="G209" s="94"/>
      <c r="H209" s="94"/>
      <c r="I209" s="94"/>
      <c r="J209" s="94"/>
      <c r="K209" s="94"/>
      <c r="L209" s="94"/>
      <c r="M209" s="94"/>
      <c r="N209" s="94"/>
    </row>
    <row r="210" spans="1:14" x14ac:dyDescent="0.25">
      <c r="A210" s="126">
        <v>43864</v>
      </c>
      <c r="B210" s="114">
        <v>8.2922488972549599E-3</v>
      </c>
      <c r="C210" s="114">
        <v>2.1918685707646275E-2</v>
      </c>
      <c r="D210" s="125">
        <v>-3.4619625060491446E-2</v>
      </c>
      <c r="E210" s="94"/>
      <c r="F210" s="94"/>
      <c r="G210" s="94"/>
      <c r="H210" s="94"/>
      <c r="I210" s="94"/>
      <c r="J210" s="94"/>
      <c r="K210" s="94"/>
      <c r="L210" s="94"/>
      <c r="M210" s="94"/>
      <c r="N210" s="94"/>
    </row>
    <row r="211" spans="1:14" x14ac:dyDescent="0.25">
      <c r="A211" s="126">
        <v>42184</v>
      </c>
      <c r="B211" s="114">
        <v>9.9101020356674578E-4</v>
      </c>
      <c r="C211" s="114">
        <v>-2.197890671877523E-2</v>
      </c>
      <c r="D211" s="125">
        <v>-3.4887259000440665E-2</v>
      </c>
      <c r="E211" s="94"/>
      <c r="F211" s="94"/>
      <c r="G211" s="94"/>
      <c r="H211" s="94"/>
      <c r="I211" s="94"/>
      <c r="J211" s="94"/>
      <c r="K211" s="94"/>
      <c r="L211" s="94"/>
      <c r="M211" s="94"/>
      <c r="N211" s="94"/>
    </row>
    <row r="212" spans="1:14" x14ac:dyDescent="0.25">
      <c r="A212" s="126">
        <v>42772</v>
      </c>
      <c r="B212" s="114">
        <v>-4.8934018014174151E-2</v>
      </c>
      <c r="C212" s="114">
        <v>-2.3324672566409004E-2</v>
      </c>
      <c r="D212" s="125">
        <v>-3.5529421154486512E-2</v>
      </c>
      <c r="E212" s="94"/>
      <c r="F212" s="94"/>
      <c r="G212" s="94"/>
      <c r="H212" s="94"/>
      <c r="I212" s="94"/>
      <c r="J212" s="94"/>
      <c r="K212" s="94"/>
      <c r="L212" s="94"/>
      <c r="M212" s="94"/>
      <c r="N212" s="94"/>
    </row>
    <row r="213" spans="1:14" x14ac:dyDescent="0.25">
      <c r="A213" s="126">
        <v>42065</v>
      </c>
      <c r="B213" s="114">
        <v>-3.5670180131500077E-2</v>
      </c>
      <c r="C213" s="114">
        <v>-3.3267100982939057E-2</v>
      </c>
      <c r="D213" s="125">
        <v>-3.6039936483196693E-2</v>
      </c>
      <c r="E213" s="94"/>
      <c r="F213" s="94"/>
      <c r="G213" s="94"/>
      <c r="H213" s="94"/>
      <c r="I213" s="94"/>
      <c r="J213" s="94"/>
      <c r="K213" s="94"/>
      <c r="L213" s="94"/>
      <c r="M213" s="94"/>
      <c r="N213" s="94"/>
    </row>
    <row r="214" spans="1:14" x14ac:dyDescent="0.25">
      <c r="A214" s="126">
        <v>43850</v>
      </c>
      <c r="B214" s="114">
        <v>1.1326093157551809E-2</v>
      </c>
      <c r="C214" s="114">
        <v>-5.1571807131308781E-2</v>
      </c>
      <c r="D214" s="125">
        <v>-3.9037625462088242E-2</v>
      </c>
      <c r="E214" s="94"/>
      <c r="F214" s="94"/>
      <c r="G214" s="94"/>
      <c r="H214" s="94"/>
      <c r="I214" s="94"/>
      <c r="J214" s="94"/>
      <c r="K214" s="94"/>
      <c r="L214" s="94"/>
      <c r="M214" s="94"/>
      <c r="N214" s="94"/>
    </row>
    <row r="215" spans="1:14" x14ac:dyDescent="0.25">
      <c r="A215" s="126">
        <v>42247</v>
      </c>
      <c r="B215" s="114">
        <v>-1.1560822401075971E-2</v>
      </c>
      <c r="C215" s="114">
        <v>1.092907053219023E-2</v>
      </c>
      <c r="D215" s="125">
        <v>-3.9891329027301969E-2</v>
      </c>
      <c r="E215" s="94"/>
      <c r="F215" s="94"/>
      <c r="G215" s="94"/>
      <c r="H215" s="94"/>
      <c r="I215" s="94"/>
      <c r="J215" s="94"/>
      <c r="K215" s="94"/>
      <c r="L215" s="94"/>
      <c r="M215" s="94"/>
      <c r="N215" s="94"/>
    </row>
    <row r="216" spans="1:14" x14ac:dyDescent="0.25">
      <c r="A216" s="126">
        <v>42814</v>
      </c>
      <c r="B216" s="114">
        <v>2.0696535100776455E-2</v>
      </c>
      <c r="C216" s="114">
        <v>-7.6628727455691371E-3</v>
      </c>
      <c r="D216" s="125">
        <v>-4.0821994520255166E-2</v>
      </c>
      <c r="E216" s="94"/>
      <c r="F216" s="94"/>
      <c r="G216" s="94"/>
      <c r="H216" s="94"/>
      <c r="I216" s="94"/>
      <c r="J216" s="94"/>
      <c r="K216" s="94"/>
      <c r="L216" s="94"/>
      <c r="M216" s="94"/>
      <c r="N216" s="94"/>
    </row>
    <row r="217" spans="1:14" x14ac:dyDescent="0.25">
      <c r="A217" s="126">
        <v>42121</v>
      </c>
      <c r="B217" s="114">
        <v>1.5067432122119926E-2</v>
      </c>
      <c r="C217" s="114">
        <v>-2.1053409197832381E-2</v>
      </c>
      <c r="D217" s="125">
        <v>-4.2559614418795889E-2</v>
      </c>
      <c r="E217" s="94"/>
      <c r="F217" s="94"/>
      <c r="G217" s="94"/>
      <c r="H217" s="94"/>
      <c r="I217" s="94"/>
      <c r="J217" s="94"/>
      <c r="K217" s="94"/>
      <c r="L217" s="94"/>
      <c r="M217" s="94"/>
      <c r="N217" s="94"/>
    </row>
    <row r="218" spans="1:14" x14ac:dyDescent="0.25">
      <c r="A218" s="126">
        <v>42660</v>
      </c>
      <c r="B218" s="114">
        <v>1.1451929322611933E-2</v>
      </c>
      <c r="C218" s="114">
        <v>6.351340572232593E-2</v>
      </c>
      <c r="D218" s="125">
        <v>-4.4988387214781933E-2</v>
      </c>
      <c r="E218" s="94"/>
      <c r="F218" s="94"/>
      <c r="G218" s="94"/>
      <c r="H218" s="94"/>
      <c r="I218" s="94"/>
      <c r="J218" s="94"/>
      <c r="K218" s="94"/>
      <c r="L218" s="94"/>
      <c r="M218" s="94"/>
      <c r="N218" s="94"/>
    </row>
    <row r="219" spans="1:14" x14ac:dyDescent="0.25">
      <c r="A219" s="126">
        <v>42317</v>
      </c>
      <c r="B219" s="114">
        <v>-7.3604257838773418E-3</v>
      </c>
      <c r="C219" s="114">
        <v>3.9712637406867833E-2</v>
      </c>
      <c r="D219" s="125">
        <v>-4.7155137917277719E-2</v>
      </c>
      <c r="E219" s="94"/>
      <c r="F219" s="94"/>
      <c r="G219" s="94"/>
      <c r="H219" s="94"/>
      <c r="I219" s="94"/>
      <c r="J219" s="94"/>
      <c r="K219" s="94"/>
      <c r="L219" s="94"/>
      <c r="M219" s="94"/>
      <c r="N219" s="94"/>
    </row>
    <row r="220" spans="1:14" x14ac:dyDescent="0.25">
      <c r="A220" s="126">
        <v>43843</v>
      </c>
      <c r="B220" s="114">
        <v>1.6555334036074128E-2</v>
      </c>
      <c r="C220" s="114">
        <v>-2.3530497410194272E-2</v>
      </c>
      <c r="D220" s="125">
        <v>-4.7937691451450888E-2</v>
      </c>
      <c r="E220" s="94"/>
      <c r="F220" s="94"/>
      <c r="G220" s="94"/>
      <c r="H220" s="94"/>
      <c r="I220" s="94"/>
      <c r="J220" s="94"/>
      <c r="K220" s="94"/>
      <c r="L220" s="94"/>
      <c r="M220" s="94"/>
      <c r="N220" s="94"/>
    </row>
    <row r="221" spans="1:14" x14ac:dyDescent="0.25">
      <c r="A221" s="126">
        <v>42331</v>
      </c>
      <c r="B221" s="114">
        <v>-2.5963223762010212E-2</v>
      </c>
      <c r="C221" s="114">
        <v>-4.1355185681913945E-2</v>
      </c>
      <c r="D221" s="125">
        <v>-5.4616747317900463E-2</v>
      </c>
      <c r="E221" s="94"/>
      <c r="F221" s="94"/>
      <c r="G221" s="94"/>
      <c r="H221" s="94"/>
      <c r="I221" s="94"/>
      <c r="J221" s="94"/>
      <c r="K221" s="94"/>
      <c r="L221" s="94"/>
      <c r="M221" s="94"/>
      <c r="N221" s="94"/>
    </row>
    <row r="222" spans="1:14" x14ac:dyDescent="0.25">
      <c r="A222" s="126">
        <v>42016</v>
      </c>
      <c r="B222" s="114">
        <v>-1.7747687833339434E-2</v>
      </c>
      <c r="C222" s="114">
        <v>3.4289073478632165E-2</v>
      </c>
      <c r="D222" s="125">
        <v>-5.666003356549127E-2</v>
      </c>
      <c r="E222" s="94"/>
      <c r="F222" s="94"/>
      <c r="G222" s="94"/>
      <c r="H222" s="94"/>
      <c r="I222" s="94"/>
      <c r="J222" s="94"/>
      <c r="K222" s="94"/>
      <c r="L222" s="94"/>
      <c r="M222" s="94"/>
      <c r="N222" s="94"/>
    </row>
    <row r="223" spans="1:14" x14ac:dyDescent="0.25">
      <c r="A223" s="126">
        <v>42898</v>
      </c>
      <c r="B223" s="114">
        <v>-5.8283562197908506E-2</v>
      </c>
      <c r="C223" s="114">
        <v>-5.770831762064673E-2</v>
      </c>
      <c r="D223" s="125">
        <v>-6.3700776905186218E-2</v>
      </c>
      <c r="E223" s="94"/>
      <c r="F223" s="94"/>
      <c r="G223" s="94"/>
      <c r="H223" s="94"/>
      <c r="I223" s="94"/>
      <c r="J223" s="94"/>
      <c r="K223" s="94"/>
      <c r="L223" s="94"/>
      <c r="M223" s="94"/>
      <c r="N223" s="94"/>
    </row>
    <row r="224" spans="1:14" ht="15.75" thickBot="1" x14ac:dyDescent="0.3">
      <c r="A224" s="155">
        <v>42632</v>
      </c>
      <c r="B224" s="117">
        <v>3.0153038170687457E-2</v>
      </c>
      <c r="C224" s="117">
        <v>-2.0811662038246232E-3</v>
      </c>
      <c r="D224" s="135">
        <v>-6.5185979884695613E-2</v>
      </c>
      <c r="E224" s="94"/>
      <c r="F224" s="94"/>
      <c r="G224" s="94"/>
      <c r="H224" s="94"/>
      <c r="I224" s="94"/>
      <c r="J224" s="94"/>
      <c r="K224" s="94"/>
      <c r="L224" s="94"/>
      <c r="M224" s="94"/>
      <c r="N224" s="94"/>
    </row>
  </sheetData>
  <mergeCells count="32">
    <mergeCell ref="F2:G3"/>
    <mergeCell ref="I2:J3"/>
    <mergeCell ref="L2:M3"/>
    <mergeCell ref="F21:G21"/>
    <mergeCell ref="I21:J21"/>
    <mergeCell ref="L21:M21"/>
    <mergeCell ref="P21:Q21"/>
    <mergeCell ref="P22:U24"/>
    <mergeCell ref="P25:U25"/>
    <mergeCell ref="F27:G27"/>
    <mergeCell ref="I27:J27"/>
    <mergeCell ref="L27:M27"/>
    <mergeCell ref="P27:Q27"/>
    <mergeCell ref="F31:M31"/>
    <mergeCell ref="F35:H35"/>
    <mergeCell ref="I35:K35"/>
    <mergeCell ref="L35:N35"/>
    <mergeCell ref="F46:G46"/>
    <mergeCell ref="I46:J46"/>
    <mergeCell ref="L46:M46"/>
    <mergeCell ref="F154:M154"/>
    <mergeCell ref="F60:G60"/>
    <mergeCell ref="I60:J60"/>
    <mergeCell ref="L60:M60"/>
    <mergeCell ref="F73:G73"/>
    <mergeCell ref="I73:J73"/>
    <mergeCell ref="L73:M73"/>
    <mergeCell ref="F87:G91"/>
    <mergeCell ref="I87:J91"/>
    <mergeCell ref="L87:M91"/>
    <mergeCell ref="F108:M108"/>
    <mergeCell ref="F131:M13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45D4-B300-4BCD-84B5-79860BC723D8}">
  <dimension ref="A1:H224"/>
  <sheetViews>
    <sheetView zoomScaleNormal="100" workbookViewId="0">
      <selection activeCell="K14" sqref="K14"/>
    </sheetView>
  </sheetViews>
  <sheetFormatPr defaultRowHeight="15" x14ac:dyDescent="0.25"/>
  <cols>
    <col min="1" max="1" width="10.140625" style="34" bestFit="1" customWidth="1"/>
    <col min="2" max="2" width="13.140625" style="23" bestFit="1" customWidth="1"/>
    <col min="3" max="3" width="14.28515625" style="23" bestFit="1" customWidth="1"/>
    <col min="4" max="4" width="12.7109375" style="23" bestFit="1" customWidth="1"/>
    <col min="5" max="5" width="9.140625" style="23"/>
    <col min="6" max="6" width="14.42578125" style="23" bestFit="1" customWidth="1"/>
    <col min="7" max="7" width="12.7109375" style="23" bestFit="1" customWidth="1"/>
    <col min="8" max="8" width="15.140625" style="23" bestFit="1" customWidth="1"/>
    <col min="9" max="16384" width="9.140625" style="23"/>
  </cols>
  <sheetData>
    <row r="1" spans="1:8" ht="15.75" thickBot="1" x14ac:dyDescent="0.3">
      <c r="A1" s="71" t="s">
        <v>10</v>
      </c>
      <c r="B1" s="37" t="s">
        <v>23</v>
      </c>
      <c r="C1" s="37" t="s">
        <v>24</v>
      </c>
      <c r="D1" s="38" t="s">
        <v>25</v>
      </c>
    </row>
    <row r="2" spans="1:8" ht="15.75" thickBot="1" x14ac:dyDescent="0.3">
      <c r="A2" s="66">
        <v>43773</v>
      </c>
      <c r="B2" s="50">
        <v>1.5821720393728457E-2</v>
      </c>
      <c r="C2" s="50">
        <v>2.0202707317519469E-2</v>
      </c>
      <c r="D2" s="43">
        <v>6.6181906881301183E-2</v>
      </c>
      <c r="F2" s="210" t="s">
        <v>23</v>
      </c>
      <c r="G2" s="211"/>
      <c r="H2" s="212"/>
    </row>
    <row r="3" spans="1:8" x14ac:dyDescent="0.25">
      <c r="A3" s="67">
        <v>42758</v>
      </c>
      <c r="B3" s="22">
        <v>6.6015130574268388E-2</v>
      </c>
      <c r="C3" s="22">
        <v>1.1851990587014548E-2</v>
      </c>
      <c r="D3" s="45">
        <v>6.5063593347061868E-2</v>
      </c>
      <c r="F3" s="78"/>
      <c r="G3" s="35" t="s">
        <v>99</v>
      </c>
      <c r="H3" s="70" t="s">
        <v>100</v>
      </c>
    </row>
    <row r="4" spans="1:8" x14ac:dyDescent="0.25">
      <c r="A4" s="67">
        <v>43815</v>
      </c>
      <c r="B4" s="22">
        <v>1.440591261716662E-2</v>
      </c>
      <c r="C4" s="22">
        <v>2.8243212313395154E-2</v>
      </c>
      <c r="D4" s="45">
        <v>6.2995852014577219E-2</v>
      </c>
      <c r="F4" s="44"/>
      <c r="G4" s="22">
        <v>0.05</v>
      </c>
      <c r="H4" s="45">
        <v>0.01</v>
      </c>
    </row>
    <row r="5" spans="1:8" x14ac:dyDescent="0.25">
      <c r="A5" s="67">
        <v>42849</v>
      </c>
      <c r="B5" s="22">
        <v>3.4548834675782604E-2</v>
      </c>
      <c r="C5" s="22">
        <v>-1.914766941413408E-2</v>
      </c>
      <c r="D5" s="45">
        <v>5.6338501641746599E-2</v>
      </c>
      <c r="F5" s="44" t="s">
        <v>101</v>
      </c>
      <c r="G5" s="22">
        <f>AVERAGE(B2:B224)*250^0.5/_xlfn.STDEV.S(B2:B224)</f>
        <v>2.9365438647191895</v>
      </c>
      <c r="H5" s="45"/>
    </row>
    <row r="6" spans="1:8" x14ac:dyDescent="0.25">
      <c r="A6" s="67">
        <v>43759</v>
      </c>
      <c r="B6" s="22">
        <v>1.871571819594112E-2</v>
      </c>
      <c r="C6" s="22">
        <v>-1.6920877488337177E-2</v>
      </c>
      <c r="D6" s="45">
        <v>5.3711539246252271E-2</v>
      </c>
      <c r="F6" s="44" t="s">
        <v>102</v>
      </c>
      <c r="G6" s="22">
        <f>_xlfn.T.INV(1-G4,223)</f>
        <v>1.6517153201227122</v>
      </c>
      <c r="H6" s="45">
        <f>_xlfn.T.INV(1-H4,223)</f>
        <v>2.3431858065149433</v>
      </c>
    </row>
    <row r="7" spans="1:8" x14ac:dyDescent="0.25">
      <c r="A7" s="67">
        <v>42464</v>
      </c>
      <c r="B7" s="22">
        <v>3.9745115594557651E-2</v>
      </c>
      <c r="C7" s="22">
        <v>1.2345835822299362E-2</v>
      </c>
      <c r="D7" s="45">
        <v>4.9497127790251873E-2</v>
      </c>
      <c r="F7" s="44"/>
      <c r="G7" s="22" t="s">
        <v>103</v>
      </c>
      <c r="H7" s="45" t="s">
        <v>103</v>
      </c>
    </row>
    <row r="8" spans="1:8" x14ac:dyDescent="0.25">
      <c r="A8" s="67">
        <v>42765</v>
      </c>
      <c r="B8" s="22">
        <v>-2.9033565733355533E-2</v>
      </c>
      <c r="C8" s="22">
        <v>2.1850832948108297E-2</v>
      </c>
      <c r="D8" s="45">
        <v>4.2395558967685765E-2</v>
      </c>
      <c r="F8" s="44" t="s">
        <v>104</v>
      </c>
      <c r="G8" s="22">
        <f>_xlfn.Z.TEST(B2:B224,0)</f>
        <v>2.773345506065639E-3</v>
      </c>
      <c r="H8" s="45" t="s">
        <v>105</v>
      </c>
    </row>
    <row r="9" spans="1:8" ht="15.75" thickBot="1" x14ac:dyDescent="0.3">
      <c r="A9" s="67">
        <v>43808</v>
      </c>
      <c r="B9" s="22">
        <v>2.5486841923837055E-2</v>
      </c>
      <c r="C9" s="22">
        <v>-2.3167059281534303E-2</v>
      </c>
      <c r="D9" s="45">
        <v>3.932834226347167E-2</v>
      </c>
      <c r="F9" s="46" t="s">
        <v>106</v>
      </c>
      <c r="G9" s="230" t="s">
        <v>107</v>
      </c>
      <c r="H9" s="231"/>
    </row>
    <row r="10" spans="1:8" ht="15.75" thickBot="1" x14ac:dyDescent="0.3">
      <c r="A10" s="67">
        <v>43080</v>
      </c>
      <c r="B10" s="22">
        <v>2.5212546434708723E-2</v>
      </c>
      <c r="C10" s="22">
        <v>3.7248253880618781E-2</v>
      </c>
      <c r="D10" s="45">
        <v>3.8466280827796143E-2</v>
      </c>
    </row>
    <row r="11" spans="1:8" ht="15.75" thickBot="1" x14ac:dyDescent="0.3">
      <c r="A11" s="67">
        <v>42219</v>
      </c>
      <c r="B11" s="22">
        <v>2.5940021008615886E-2</v>
      </c>
      <c r="C11" s="22">
        <v>-2.1552558385734191E-2</v>
      </c>
      <c r="D11" s="45">
        <v>3.6589447432291963E-2</v>
      </c>
      <c r="F11" s="210" t="s">
        <v>24</v>
      </c>
      <c r="G11" s="211"/>
      <c r="H11" s="212"/>
    </row>
    <row r="12" spans="1:8" x14ac:dyDescent="0.25">
      <c r="A12" s="67">
        <v>42058</v>
      </c>
      <c r="B12" s="22">
        <v>1.5399215757880917E-2</v>
      </c>
      <c r="C12" s="22">
        <v>-1.8237587549780901E-2</v>
      </c>
      <c r="D12" s="45">
        <v>3.6039936483196658E-2</v>
      </c>
      <c r="F12" s="78"/>
      <c r="G12" s="35" t="s">
        <v>99</v>
      </c>
      <c r="H12" s="70" t="s">
        <v>100</v>
      </c>
    </row>
    <row r="13" spans="1:8" x14ac:dyDescent="0.25">
      <c r="A13" s="67">
        <v>43836</v>
      </c>
      <c r="B13" s="22">
        <v>1.2432202837178103E-2</v>
      </c>
      <c r="C13" s="22">
        <v>-1.7926216268151895E-2</v>
      </c>
      <c r="D13" s="45">
        <v>3.5941684101862131E-2</v>
      </c>
      <c r="F13" s="44"/>
      <c r="G13" s="22">
        <v>0.05</v>
      </c>
      <c r="H13" s="45">
        <v>0.01</v>
      </c>
    </row>
    <row r="14" spans="1:8" x14ac:dyDescent="0.25">
      <c r="A14" s="67">
        <v>42919</v>
      </c>
      <c r="B14" s="22">
        <v>4.4138146711845593E-2</v>
      </c>
      <c r="C14" s="22">
        <v>3.9891329027302025E-2</v>
      </c>
      <c r="D14" s="45">
        <v>3.4786116085415389E-2</v>
      </c>
      <c r="F14" s="44" t="s">
        <v>101</v>
      </c>
      <c r="G14" s="22">
        <f>AVERAGE(C2:C224)*250^0.5/_xlfn.STDEV.S(C2:C224)</f>
        <v>-0.47862144473488155</v>
      </c>
      <c r="H14" s="45"/>
    </row>
    <row r="15" spans="1:8" x14ac:dyDescent="0.25">
      <c r="A15" s="67">
        <v>43696</v>
      </c>
      <c r="B15" s="22">
        <v>2.0481673285480565E-2</v>
      </c>
      <c r="C15" s="22">
        <v>1.3559529785632294E-2</v>
      </c>
      <c r="D15" s="45">
        <v>3.456799621884174E-2</v>
      </c>
      <c r="F15" s="44" t="s">
        <v>102</v>
      </c>
      <c r="G15" s="22">
        <f>_xlfn.T.INV(1-G13,223)</f>
        <v>1.6517153201227122</v>
      </c>
      <c r="H15" s="45">
        <f>_xlfn.T.INV(1-H13,223)</f>
        <v>2.3431858065149433</v>
      </c>
    </row>
    <row r="16" spans="1:8" x14ac:dyDescent="0.25">
      <c r="A16" s="67">
        <v>42478</v>
      </c>
      <c r="B16" s="22">
        <v>1.6213200713722214E-2</v>
      </c>
      <c r="C16" s="22">
        <v>-2.5425098365810056E-2</v>
      </c>
      <c r="D16" s="45">
        <v>3.3704526751391253E-2</v>
      </c>
      <c r="F16" s="44"/>
      <c r="G16" s="22" t="s">
        <v>108</v>
      </c>
      <c r="H16" s="45" t="s">
        <v>108</v>
      </c>
    </row>
    <row r="17" spans="1:8" x14ac:dyDescent="0.25">
      <c r="A17" s="67">
        <v>42569</v>
      </c>
      <c r="B17" s="22">
        <v>-2.319513942233386E-3</v>
      </c>
      <c r="C17" s="22">
        <v>1.3513719166722855E-2</v>
      </c>
      <c r="D17" s="45">
        <v>3.315220731690055E-2</v>
      </c>
      <c r="F17" s="44" t="s">
        <v>104</v>
      </c>
      <c r="G17" s="22">
        <f>_xlfn.Z.TEST(C2:C224,0)</f>
        <v>0.67437905979112522</v>
      </c>
      <c r="H17" s="45" t="s">
        <v>109</v>
      </c>
    </row>
    <row r="18" spans="1:8" ht="15.75" thickBot="1" x14ac:dyDescent="0.3">
      <c r="A18" s="67">
        <v>43304</v>
      </c>
      <c r="B18" s="22">
        <v>2.2070395399242521E-2</v>
      </c>
      <c r="C18" s="22">
        <v>1.7699577099400857E-2</v>
      </c>
      <c r="D18" s="45">
        <v>3.1880731851290346E-2</v>
      </c>
      <c r="F18" s="46" t="s">
        <v>106</v>
      </c>
      <c r="G18" s="230" t="s">
        <v>110</v>
      </c>
      <c r="H18" s="231"/>
    </row>
    <row r="19" spans="1:8" ht="15.75" thickBot="1" x14ac:dyDescent="0.3">
      <c r="A19" s="67">
        <v>43087</v>
      </c>
      <c r="B19" s="22">
        <v>-2.272571405413918E-2</v>
      </c>
      <c r="C19" s="22">
        <v>2.527210310071511E-2</v>
      </c>
      <c r="D19" s="45">
        <v>3.1343250565711335E-2</v>
      </c>
    </row>
    <row r="20" spans="1:8" ht="15.75" thickBot="1" x14ac:dyDescent="0.3">
      <c r="A20" s="67">
        <v>42926</v>
      </c>
      <c r="B20" s="22">
        <v>5.8953157038768307E-2</v>
      </c>
      <c r="C20" s="22">
        <v>-3.9891329027301969E-2</v>
      </c>
      <c r="D20" s="45">
        <v>3.125254350410453E-2</v>
      </c>
      <c r="F20" s="210" t="s">
        <v>25</v>
      </c>
      <c r="G20" s="211"/>
      <c r="H20" s="212"/>
    </row>
    <row r="21" spans="1:8" x14ac:dyDescent="0.25">
      <c r="A21" s="67">
        <v>42303</v>
      </c>
      <c r="B21" s="22">
        <v>8.8407564604479915E-4</v>
      </c>
      <c r="C21" s="22">
        <v>6.6298585386695818E-3</v>
      </c>
      <c r="D21" s="45">
        <v>3.0771658666753472E-2</v>
      </c>
      <c r="F21" s="78"/>
      <c r="G21" s="35" t="s">
        <v>99</v>
      </c>
      <c r="H21" s="70" t="s">
        <v>100</v>
      </c>
    </row>
    <row r="22" spans="1:8" x14ac:dyDescent="0.25">
      <c r="A22" s="67">
        <v>42436</v>
      </c>
      <c r="B22" s="22">
        <v>2.4742280663515004E-3</v>
      </c>
      <c r="C22" s="22">
        <v>2.0898649194592365E-3</v>
      </c>
      <c r="D22" s="45">
        <v>3.0077455237277954E-2</v>
      </c>
      <c r="F22" s="44"/>
      <c r="G22" s="22">
        <v>0.05</v>
      </c>
      <c r="H22" s="45">
        <v>0.01</v>
      </c>
    </row>
    <row r="23" spans="1:8" x14ac:dyDescent="0.25">
      <c r="A23" s="67">
        <v>42604</v>
      </c>
      <c r="B23" s="22">
        <v>6.7273180607424835E-2</v>
      </c>
      <c r="C23" s="22">
        <v>-4.2735107773819378E-3</v>
      </c>
      <c r="D23" s="45">
        <v>2.9569208122948661E-2</v>
      </c>
      <c r="F23" s="44" t="s">
        <v>101</v>
      </c>
      <c r="G23" s="22">
        <f>AVERAGE(D2:D224)*250^0.5/_xlfn.STDEV.S(D2:D224)</f>
        <v>-1.2160413733287119</v>
      </c>
      <c r="H23" s="45"/>
    </row>
    <row r="24" spans="1:8" x14ac:dyDescent="0.25">
      <c r="A24" s="67">
        <v>42618</v>
      </c>
      <c r="B24" s="22">
        <v>3.1629546336090913E-2</v>
      </c>
      <c r="C24" s="22">
        <v>3.6367644170874791E-2</v>
      </c>
      <c r="D24" s="45">
        <v>2.8528083614538031E-2</v>
      </c>
      <c r="F24" s="44" t="s">
        <v>102</v>
      </c>
      <c r="G24" s="22">
        <f>_xlfn.T.INV(1-G22,223)</f>
        <v>1.6517153201227122</v>
      </c>
      <c r="H24" s="45">
        <f>_xlfn.T.INV(1-H22,223)</f>
        <v>2.3431858065149433</v>
      </c>
    </row>
    <row r="25" spans="1:8" x14ac:dyDescent="0.25">
      <c r="A25" s="67">
        <v>42387</v>
      </c>
      <c r="B25" s="22">
        <v>4.7332211106255691E-2</v>
      </c>
      <c r="C25" s="22">
        <v>-3.2647077836666143E-2</v>
      </c>
      <c r="D25" s="45">
        <v>2.8437935320533625E-2</v>
      </c>
      <c r="F25" s="44"/>
      <c r="G25" s="22" t="s">
        <v>108</v>
      </c>
      <c r="H25" s="45" t="s">
        <v>108</v>
      </c>
    </row>
    <row r="26" spans="1:8" x14ac:dyDescent="0.25">
      <c r="A26" s="67">
        <v>42940</v>
      </c>
      <c r="B26" s="22">
        <v>2.0153353847960583E-2</v>
      </c>
      <c r="C26" s="22">
        <v>-1.553429296218412E-2</v>
      </c>
      <c r="D26" s="45">
        <v>2.8104894320108521E-2</v>
      </c>
      <c r="F26" s="44" t="s">
        <v>104</v>
      </c>
      <c r="G26" s="22">
        <f>_xlfn.Z.TEST(D2:D224,0)</f>
        <v>0.8746187728346374</v>
      </c>
      <c r="H26" s="45" t="s">
        <v>109</v>
      </c>
    </row>
    <row r="27" spans="1:8" ht="15.75" thickBot="1" x14ac:dyDescent="0.3">
      <c r="A27" s="67">
        <v>43094</v>
      </c>
      <c r="B27" s="22">
        <v>1.6837223836230465E-2</v>
      </c>
      <c r="C27" s="22">
        <v>-2.7101929777791269E-2</v>
      </c>
      <c r="D27" s="45">
        <v>2.7059148114005775E-2</v>
      </c>
      <c r="F27" s="46" t="s">
        <v>106</v>
      </c>
      <c r="G27" s="230" t="s">
        <v>110</v>
      </c>
      <c r="H27" s="231"/>
    </row>
    <row r="28" spans="1:8" x14ac:dyDescent="0.25">
      <c r="A28" s="67">
        <v>42373</v>
      </c>
      <c r="B28" s="22">
        <v>-4.4528076688758376E-2</v>
      </c>
      <c r="C28" s="22">
        <v>6.3446221738962263E-2</v>
      </c>
      <c r="D28" s="45">
        <v>2.6317308317373358E-2</v>
      </c>
    </row>
    <row r="29" spans="1:8" x14ac:dyDescent="0.25">
      <c r="A29" s="67">
        <v>43612</v>
      </c>
      <c r="B29" s="22">
        <v>-5.1743791816399893E-3</v>
      </c>
      <c r="C29" s="22">
        <v>-3.5650661644962569E-3</v>
      </c>
      <c r="D29" s="45">
        <v>2.5686938159599618E-2</v>
      </c>
    </row>
    <row r="30" spans="1:8" x14ac:dyDescent="0.25">
      <c r="A30" s="67">
        <v>43213</v>
      </c>
      <c r="B30" s="22">
        <v>4.2900071563173089E-2</v>
      </c>
      <c r="C30" s="22">
        <v>6.8728792877620504E-3</v>
      </c>
      <c r="D30" s="45">
        <v>2.4794658613216274E-2</v>
      </c>
    </row>
    <row r="31" spans="1:8" x14ac:dyDescent="0.25">
      <c r="A31" s="67">
        <v>43752</v>
      </c>
      <c r="B31" s="22">
        <v>2.2496977638133322E-2</v>
      </c>
      <c r="C31" s="22">
        <v>-1.3333530869465144E-2</v>
      </c>
      <c r="D31" s="45">
        <v>2.4509633836509281E-2</v>
      </c>
    </row>
    <row r="32" spans="1:8" x14ac:dyDescent="0.25">
      <c r="A32" s="67">
        <v>42751</v>
      </c>
      <c r="B32" s="22">
        <v>1.5584418424825499E-2</v>
      </c>
      <c r="C32" s="22">
        <v>-5.930877444029415E-2</v>
      </c>
      <c r="D32" s="45">
        <v>2.4456295977526715E-2</v>
      </c>
    </row>
    <row r="33" spans="1:4" x14ac:dyDescent="0.25">
      <c r="A33" s="67">
        <v>42576</v>
      </c>
      <c r="B33" s="22">
        <v>9.7491293923416336E-3</v>
      </c>
      <c r="C33" s="22">
        <v>-1.1248712535870653E-2</v>
      </c>
      <c r="D33" s="45">
        <v>2.3631604533277038E-2</v>
      </c>
    </row>
    <row r="34" spans="1:4" x14ac:dyDescent="0.25">
      <c r="A34" s="67">
        <v>43472</v>
      </c>
      <c r="B34" s="22">
        <v>2.9966913963089838E-2</v>
      </c>
      <c r="C34" s="22">
        <v>-6.6006840313520242E-3</v>
      </c>
      <c r="D34" s="45">
        <v>2.3126730080018375E-2</v>
      </c>
    </row>
    <row r="35" spans="1:4" x14ac:dyDescent="0.25">
      <c r="A35" s="67">
        <v>42170</v>
      </c>
      <c r="B35" s="22">
        <v>-1.3739720689678365E-2</v>
      </c>
      <c r="C35" s="22">
        <v>4.3956114730381293E-3</v>
      </c>
      <c r="D35" s="45">
        <v>2.2599831917240992E-2</v>
      </c>
    </row>
    <row r="36" spans="1:4" x14ac:dyDescent="0.25">
      <c r="A36" s="67">
        <v>43402</v>
      </c>
      <c r="B36" s="22">
        <v>6.2118468098199445E-2</v>
      </c>
      <c r="C36" s="22">
        <v>3.2414939241710229E-3</v>
      </c>
      <c r="D36" s="45">
        <v>2.2440319126226484E-2</v>
      </c>
    </row>
    <row r="37" spans="1:4" x14ac:dyDescent="0.25">
      <c r="A37" s="67">
        <v>43710</v>
      </c>
      <c r="B37" s="22">
        <v>2.1270825347133863E-2</v>
      </c>
      <c r="C37" s="22">
        <v>6.6666913581892974E-3</v>
      </c>
      <c r="D37" s="45">
        <v>2.1311752673717006E-2</v>
      </c>
    </row>
    <row r="38" spans="1:4" x14ac:dyDescent="0.25">
      <c r="A38" s="67">
        <v>42422</v>
      </c>
      <c r="B38" s="22">
        <v>3.6911634141398281E-2</v>
      </c>
      <c r="C38" s="22">
        <v>-8.602203582663415E-3</v>
      </c>
      <c r="D38" s="45">
        <v>2.0834086902842053E-2</v>
      </c>
    </row>
    <row r="39" spans="1:4" x14ac:dyDescent="0.25">
      <c r="A39" s="67">
        <v>43703</v>
      </c>
      <c r="B39" s="22">
        <v>2.1186278122833496E-2</v>
      </c>
      <c r="C39" s="22">
        <v>6.7114345879867778E-3</v>
      </c>
      <c r="D39" s="45">
        <v>2.0442518667074739E-2</v>
      </c>
    </row>
    <row r="40" spans="1:4" x14ac:dyDescent="0.25">
      <c r="A40" s="67">
        <v>42702</v>
      </c>
      <c r="B40" s="22">
        <v>-6.0045214181915982E-3</v>
      </c>
      <c r="C40" s="22">
        <v>-2.6859269050268413E-2</v>
      </c>
      <c r="D40" s="45">
        <v>2.0432038817205934E-2</v>
      </c>
    </row>
    <row r="41" spans="1:4" x14ac:dyDescent="0.25">
      <c r="A41" s="67">
        <v>43745</v>
      </c>
      <c r="B41" s="22">
        <v>3.3331268786449007E-2</v>
      </c>
      <c r="C41" s="22">
        <v>4.0546094394350009E-2</v>
      </c>
      <c r="D41" s="45">
        <v>2.0402922844313599E-2</v>
      </c>
    </row>
    <row r="42" spans="1:4" x14ac:dyDescent="0.25">
      <c r="A42" s="67">
        <v>43647</v>
      </c>
      <c r="B42" s="22">
        <v>1.778267807485566E-2</v>
      </c>
      <c r="C42" s="22">
        <v>1.0050335853501506E-2</v>
      </c>
      <c r="D42" s="45">
        <v>1.9204979836050046E-2</v>
      </c>
    </row>
    <row r="43" spans="1:4" x14ac:dyDescent="0.25">
      <c r="A43" s="67">
        <v>43675</v>
      </c>
      <c r="B43" s="22">
        <v>-4.3165155420256396E-2</v>
      </c>
      <c r="C43" s="22">
        <v>1.3468217050866611E-2</v>
      </c>
      <c r="D43" s="45">
        <v>1.8843087801479915E-2</v>
      </c>
    </row>
    <row r="44" spans="1:4" x14ac:dyDescent="0.25">
      <c r="A44" s="67">
        <v>42401</v>
      </c>
      <c r="B44" s="22">
        <v>7.2277031214532635E-3</v>
      </c>
      <c r="C44" s="22">
        <v>-2.1528533611010897E-3</v>
      </c>
      <c r="D44" s="45">
        <v>1.8445845790751432E-2</v>
      </c>
    </row>
    <row r="45" spans="1:4" x14ac:dyDescent="0.25">
      <c r="A45" s="67">
        <v>43668</v>
      </c>
      <c r="B45" s="22">
        <v>-9.9267107756716207E-3</v>
      </c>
      <c r="C45" s="22">
        <v>-6.7567824628797625E-3</v>
      </c>
      <c r="D45" s="45">
        <v>1.7820896570111489E-2</v>
      </c>
    </row>
    <row r="46" spans="1:4" x14ac:dyDescent="0.25">
      <c r="A46" s="67">
        <v>42163</v>
      </c>
      <c r="B46" s="22">
        <v>2.7104201801941275E-2</v>
      </c>
      <c r="C46" s="22">
        <v>4.4150182091166933E-3</v>
      </c>
      <c r="D46" s="45">
        <v>1.7291497110061043E-2</v>
      </c>
    </row>
    <row r="47" spans="1:4" x14ac:dyDescent="0.25">
      <c r="A47" s="67">
        <v>42590</v>
      </c>
      <c r="B47" s="22">
        <v>5.4648874052540741E-3</v>
      </c>
      <c r="C47" s="22">
        <v>2.1552558385734281E-2</v>
      </c>
      <c r="D47" s="45">
        <v>1.6985546365743807E-2</v>
      </c>
    </row>
    <row r="48" spans="1:4" x14ac:dyDescent="0.25">
      <c r="A48" s="67">
        <v>43584</v>
      </c>
      <c r="B48" s="22">
        <v>4.0997622075594681E-2</v>
      </c>
      <c r="C48" s="22">
        <v>-7.168489478612516E-3</v>
      </c>
      <c r="D48" s="45">
        <v>1.6505577440230998E-2</v>
      </c>
    </row>
    <row r="49" spans="1:4" x14ac:dyDescent="0.25">
      <c r="A49" s="67">
        <v>42520</v>
      </c>
      <c r="B49" s="22">
        <v>-1.2160729944239406E-2</v>
      </c>
      <c r="C49" s="22">
        <v>-1.7021687569430524E-2</v>
      </c>
      <c r="D49" s="45">
        <v>1.6465263015515791E-2</v>
      </c>
    </row>
    <row r="50" spans="1:4" x14ac:dyDescent="0.25">
      <c r="A50" s="67">
        <v>42681</v>
      </c>
      <c r="B50" s="22">
        <v>5.9556780835624393E-2</v>
      </c>
      <c r="C50" s="22">
        <v>-1.8570107472127711E-3</v>
      </c>
      <c r="D50" s="45">
        <v>1.5642777070453542E-2</v>
      </c>
    </row>
    <row r="51" spans="1:4" x14ac:dyDescent="0.25">
      <c r="A51" s="67">
        <v>43486</v>
      </c>
      <c r="B51" s="22">
        <v>1.6935044630998482E-2</v>
      </c>
      <c r="C51" s="22">
        <v>5.2185753170570247E-2</v>
      </c>
      <c r="D51" s="45">
        <v>1.5460603106378279E-2</v>
      </c>
    </row>
    <row r="52" spans="1:4" x14ac:dyDescent="0.25">
      <c r="A52" s="67">
        <v>43766</v>
      </c>
      <c r="B52" s="22">
        <v>-1.5113637810048184E-2</v>
      </c>
      <c r="C52" s="22">
        <v>3.4071583216141346E-3</v>
      </c>
      <c r="D52" s="45">
        <v>1.3778702356164255E-2</v>
      </c>
    </row>
    <row r="53" spans="1:4" x14ac:dyDescent="0.25">
      <c r="A53" s="67">
        <v>42562</v>
      </c>
      <c r="B53" s="22">
        <v>2.7228042438734713E-2</v>
      </c>
      <c r="C53" s="22">
        <v>-4.2181614036294675E-2</v>
      </c>
      <c r="D53" s="45">
        <v>1.357486909106885E-2</v>
      </c>
    </row>
    <row r="54" spans="1:4" x14ac:dyDescent="0.25">
      <c r="A54" s="67">
        <v>43633</v>
      </c>
      <c r="B54" s="22">
        <v>-3.2716777641532812E-3</v>
      </c>
      <c r="C54" s="22">
        <v>0</v>
      </c>
      <c r="D54" s="45">
        <v>1.3371736965889241E-2</v>
      </c>
    </row>
    <row r="55" spans="1:4" x14ac:dyDescent="0.25">
      <c r="A55" s="67">
        <v>43276</v>
      </c>
      <c r="B55" s="22">
        <v>1.6511718007949636E-2</v>
      </c>
      <c r="C55" s="22">
        <v>-2.6202372394024072E-2</v>
      </c>
      <c r="D55" s="45">
        <v>1.309109604687942E-2</v>
      </c>
    </row>
    <row r="56" spans="1:4" x14ac:dyDescent="0.25">
      <c r="A56" s="67">
        <v>43556</v>
      </c>
      <c r="B56" s="22">
        <v>5.9213529962911494E-2</v>
      </c>
      <c r="C56" s="22">
        <v>6.944472352810995E-3</v>
      </c>
      <c r="D56" s="45">
        <v>1.3081581897489385E-2</v>
      </c>
    </row>
    <row r="57" spans="1:4" x14ac:dyDescent="0.25">
      <c r="A57" s="67">
        <v>42429</v>
      </c>
      <c r="B57" s="22">
        <v>2.5555449173096548E-2</v>
      </c>
      <c r="C57" s="22">
        <v>3.188367840522198E-2</v>
      </c>
      <c r="D57" s="45">
        <v>1.2804272245987749E-2</v>
      </c>
    </row>
    <row r="58" spans="1:4" x14ac:dyDescent="0.25">
      <c r="A58" s="67">
        <v>42534</v>
      </c>
      <c r="B58" s="22">
        <v>-3.6617363238223309E-2</v>
      </c>
      <c r="C58" s="22">
        <v>-8.8692377407796601E-3</v>
      </c>
      <c r="D58" s="45">
        <v>1.2518218357403138E-2</v>
      </c>
    </row>
    <row r="59" spans="1:4" x14ac:dyDescent="0.25">
      <c r="A59" s="67">
        <v>42996</v>
      </c>
      <c r="B59" s="22">
        <v>-6.3779116012377228E-3</v>
      </c>
      <c r="C59" s="22">
        <v>-3.5153004417896136E-2</v>
      </c>
      <c r="D59" s="45">
        <v>1.2450641878787961E-2</v>
      </c>
    </row>
    <row r="60" spans="1:4" x14ac:dyDescent="0.25">
      <c r="A60" s="67">
        <v>43220</v>
      </c>
      <c r="B60" s="22">
        <v>1.6543886758217469E-2</v>
      </c>
      <c r="C60" s="22">
        <v>1.0221554071538009E-2</v>
      </c>
      <c r="D60" s="45">
        <v>1.2170535620255114E-2</v>
      </c>
    </row>
    <row r="61" spans="1:4" x14ac:dyDescent="0.25">
      <c r="A61" s="67">
        <v>42800</v>
      </c>
      <c r="B61" s="22">
        <v>-4.2877024356391881E-2</v>
      </c>
      <c r="C61" s="22">
        <v>2.6964361638355201E-2</v>
      </c>
      <c r="D61" s="45">
        <v>1.1287959773851355E-2</v>
      </c>
    </row>
    <row r="62" spans="1:4" x14ac:dyDescent="0.25">
      <c r="A62" s="67">
        <v>43059</v>
      </c>
      <c r="B62" s="22">
        <v>1.0360502681430503E-2</v>
      </c>
      <c r="C62" s="22">
        <v>-1.668249995993602E-2</v>
      </c>
      <c r="D62" s="45">
        <v>1.0644689511414007E-2</v>
      </c>
    </row>
    <row r="63" spans="1:4" x14ac:dyDescent="0.25">
      <c r="A63" s="67">
        <v>43339</v>
      </c>
      <c r="B63" s="22">
        <v>8.8855133572084532E-3</v>
      </c>
      <c r="C63" s="22">
        <v>2.9631797606371149E-2</v>
      </c>
      <c r="D63" s="45">
        <v>1.0050335853501506E-2</v>
      </c>
    </row>
    <row r="64" spans="1:4" x14ac:dyDescent="0.25">
      <c r="A64" s="67">
        <v>43010</v>
      </c>
      <c r="B64" s="22">
        <v>9.469914751070254E-3</v>
      </c>
      <c r="C64" s="22">
        <v>-4.4059989794030543E-2</v>
      </c>
      <c r="D64" s="45">
        <v>9.0294067193941573E-3</v>
      </c>
    </row>
    <row r="65" spans="1:4" x14ac:dyDescent="0.25">
      <c r="A65" s="67">
        <v>43388</v>
      </c>
      <c r="B65" s="22">
        <v>-4.2865606771374618E-2</v>
      </c>
      <c r="C65" s="22">
        <v>3.0459207484708439E-2</v>
      </c>
      <c r="D65" s="45">
        <v>8.6580627431145311E-3</v>
      </c>
    </row>
    <row r="66" spans="1:4" x14ac:dyDescent="0.25">
      <c r="A66" s="67">
        <v>43367</v>
      </c>
      <c r="B66" s="22">
        <v>4.9813705712219172E-2</v>
      </c>
      <c r="C66" s="22">
        <v>-3.0459207484708459E-2</v>
      </c>
      <c r="D66" s="45">
        <v>8.5960414697980377E-3</v>
      </c>
    </row>
    <row r="67" spans="1:4" x14ac:dyDescent="0.25">
      <c r="A67" s="67">
        <v>43563</v>
      </c>
      <c r="B67" s="22">
        <v>5.1403178459964852E-2</v>
      </c>
      <c r="C67" s="22">
        <v>-1.7452449951226166E-2</v>
      </c>
      <c r="D67" s="45">
        <v>7.9108647008787995E-3</v>
      </c>
    </row>
    <row r="68" spans="1:4" x14ac:dyDescent="0.25">
      <c r="A68" s="67">
        <v>42443</v>
      </c>
      <c r="B68" s="22">
        <v>2.833357449201902E-2</v>
      </c>
      <c r="C68" s="22">
        <v>0</v>
      </c>
      <c r="D68" s="45">
        <v>7.38010729762246E-3</v>
      </c>
    </row>
    <row r="69" spans="1:4" x14ac:dyDescent="0.25">
      <c r="A69" s="67">
        <v>43542</v>
      </c>
      <c r="B69" s="22">
        <v>2.018305593307863E-2</v>
      </c>
      <c r="C69" s="22">
        <v>0</v>
      </c>
      <c r="D69" s="45">
        <v>7.3421768890805338E-3</v>
      </c>
    </row>
    <row r="70" spans="1:4" x14ac:dyDescent="0.25">
      <c r="A70" s="67">
        <v>43353</v>
      </c>
      <c r="B70" s="22">
        <v>7.5997063116447952E-2</v>
      </c>
      <c r="C70" s="22">
        <v>-3.4029748586311373E-2</v>
      </c>
      <c r="D70" s="45">
        <v>7.2411612565594736E-3</v>
      </c>
    </row>
    <row r="71" spans="1:4" x14ac:dyDescent="0.25">
      <c r="A71" s="67">
        <v>43591</v>
      </c>
      <c r="B71" s="22">
        <v>-2.402622535174723E-2</v>
      </c>
      <c r="C71" s="22">
        <v>-1.0850016024065818E-2</v>
      </c>
      <c r="D71" s="45">
        <v>7.0922283094918366E-3</v>
      </c>
    </row>
    <row r="72" spans="1:4" x14ac:dyDescent="0.25">
      <c r="A72" s="67">
        <v>43206</v>
      </c>
      <c r="B72" s="22">
        <v>5.0765553789119282E-2</v>
      </c>
      <c r="C72" s="22">
        <v>8.6580627431145311E-3</v>
      </c>
      <c r="D72" s="45">
        <v>6.9979291876446368E-3</v>
      </c>
    </row>
    <row r="73" spans="1:4" x14ac:dyDescent="0.25">
      <c r="A73" s="67">
        <v>42254</v>
      </c>
      <c r="B73" s="22">
        <v>1.8911257831171811E-3</v>
      </c>
      <c r="C73" s="22">
        <v>-1.3129291441792736E-2</v>
      </c>
      <c r="D73" s="45">
        <v>5.7971176843259146E-3</v>
      </c>
    </row>
    <row r="74" spans="1:4" x14ac:dyDescent="0.25">
      <c r="A74" s="67">
        <v>42142</v>
      </c>
      <c r="B74" s="22">
        <v>-9.3708851733068661E-3</v>
      </c>
      <c r="C74" s="22">
        <v>2.1436235432513691E-3</v>
      </c>
      <c r="D74" s="45">
        <v>5.5401803756153509E-3</v>
      </c>
    </row>
    <row r="75" spans="1:4" x14ac:dyDescent="0.25">
      <c r="A75" s="67">
        <v>42415</v>
      </c>
      <c r="B75" s="22">
        <v>7.6492355205702245E-2</v>
      </c>
      <c r="C75" s="22">
        <v>2.1436235432513691E-3</v>
      </c>
      <c r="D75" s="45">
        <v>5.2770571008438193E-3</v>
      </c>
    </row>
    <row r="76" spans="1:4" x14ac:dyDescent="0.25">
      <c r="A76" s="67">
        <v>42506</v>
      </c>
      <c r="B76" s="22">
        <v>6.8321457675771108E-3</v>
      </c>
      <c r="C76" s="22">
        <v>1.2875714360045367E-2</v>
      </c>
      <c r="D76" s="45">
        <v>4.885207566049341E-3</v>
      </c>
    </row>
    <row r="77" spans="1:4" x14ac:dyDescent="0.25">
      <c r="A77" s="67">
        <v>43507</v>
      </c>
      <c r="B77" s="22">
        <v>-1.1614976549214102E-2</v>
      </c>
      <c r="C77" s="22">
        <v>0</v>
      </c>
      <c r="D77" s="45">
        <v>4.2826617920009493E-3</v>
      </c>
    </row>
    <row r="78" spans="1:4" x14ac:dyDescent="0.25">
      <c r="A78" s="67">
        <v>42394</v>
      </c>
      <c r="B78" s="22">
        <v>5.3204036063464667E-2</v>
      </c>
      <c r="C78" s="22">
        <v>2.8355225755125005E-2</v>
      </c>
      <c r="D78" s="45">
        <v>3.9973404326203938E-3</v>
      </c>
    </row>
    <row r="79" spans="1:4" x14ac:dyDescent="0.25">
      <c r="A79" s="67">
        <v>42352</v>
      </c>
      <c r="B79" s="22">
        <v>6.7018934844012617E-3</v>
      </c>
      <c r="C79" s="22">
        <v>-1.7391742711869107E-2</v>
      </c>
      <c r="D79" s="45">
        <v>3.9920212695374567E-3</v>
      </c>
    </row>
    <row r="80" spans="1:4" x14ac:dyDescent="0.25">
      <c r="A80" s="67">
        <v>43465</v>
      </c>
      <c r="B80" s="22">
        <v>2.4862793047520322E-2</v>
      </c>
      <c r="C80" s="22">
        <v>2.6668247082161273E-2</v>
      </c>
      <c r="D80" s="45">
        <v>3.7807228399059311E-3</v>
      </c>
    </row>
    <row r="81" spans="1:4" x14ac:dyDescent="0.25">
      <c r="A81" s="67">
        <v>43171</v>
      </c>
      <c r="B81" s="22">
        <v>-6.9552282948659575E-2</v>
      </c>
      <c r="C81" s="22">
        <v>-1.5666116744399352E-2</v>
      </c>
      <c r="D81" s="45">
        <v>3.742986278834297E-3</v>
      </c>
    </row>
    <row r="82" spans="1:4" x14ac:dyDescent="0.25">
      <c r="A82" s="67">
        <v>43780</v>
      </c>
      <c r="B82" s="22">
        <v>-7.0808258368028668E-4</v>
      </c>
      <c r="C82" s="22">
        <v>-3.3389012655147096E-3</v>
      </c>
      <c r="D82" s="45">
        <v>3.4423441909729197E-3</v>
      </c>
    </row>
    <row r="83" spans="1:4" x14ac:dyDescent="0.25">
      <c r="A83" s="67">
        <v>42884</v>
      </c>
      <c r="B83" s="22">
        <v>-2.2402144995791396E-2</v>
      </c>
      <c r="C83" s="22">
        <v>0</v>
      </c>
      <c r="D83" s="45">
        <v>3.4423441909726986E-3</v>
      </c>
    </row>
    <row r="84" spans="1:4" x14ac:dyDescent="0.25">
      <c r="A84" s="67">
        <v>42639</v>
      </c>
      <c r="B84" s="22">
        <v>-4.1509799760933996E-2</v>
      </c>
      <c r="C84" s="22">
        <v>3.4803922194692097E-2</v>
      </c>
      <c r="D84" s="45">
        <v>3.1039859375910123E-3</v>
      </c>
    </row>
    <row r="85" spans="1:4" x14ac:dyDescent="0.25">
      <c r="A85" s="67">
        <v>43283</v>
      </c>
      <c r="B85" s="22">
        <v>3.9176604911649274E-2</v>
      </c>
      <c r="C85" s="22">
        <v>-8.8889474172460393E-3</v>
      </c>
      <c r="D85" s="45">
        <v>2.8860048891348514E-3</v>
      </c>
    </row>
    <row r="86" spans="1:4" x14ac:dyDescent="0.25">
      <c r="A86" s="67">
        <v>43605</v>
      </c>
      <c r="B86" s="22">
        <v>3.2556680172751887E-2</v>
      </c>
      <c r="C86" s="22">
        <v>3.5650661644961446E-3</v>
      </c>
      <c r="D86" s="45">
        <v>2.8169032711133734E-3</v>
      </c>
    </row>
    <row r="87" spans="1:4" x14ac:dyDescent="0.25">
      <c r="A87" s="67">
        <v>43255</v>
      </c>
      <c r="B87" s="22">
        <v>-3.4215080444514039E-2</v>
      </c>
      <c r="C87" s="22">
        <v>3.0930300691358773E-2</v>
      </c>
      <c r="D87" s="45">
        <v>2.7739268827252244E-3</v>
      </c>
    </row>
    <row r="88" spans="1:4" x14ac:dyDescent="0.25">
      <c r="A88" s="67">
        <v>43227</v>
      </c>
      <c r="B88" s="22">
        <v>3.088965519195918E-2</v>
      </c>
      <c r="C88" s="22">
        <v>0</v>
      </c>
      <c r="D88" s="45">
        <v>2.6845653706689828E-3</v>
      </c>
    </row>
    <row r="89" spans="1:4" x14ac:dyDescent="0.25">
      <c r="A89" s="67">
        <v>42891</v>
      </c>
      <c r="B89" s="22">
        <v>-4.5635542323461932E-2</v>
      </c>
      <c r="C89" s="22">
        <v>3.8099846232270383E-2</v>
      </c>
      <c r="D89" s="45">
        <v>2.2883305180122159E-3</v>
      </c>
    </row>
    <row r="90" spans="1:4" x14ac:dyDescent="0.25">
      <c r="A90" s="67">
        <v>43416</v>
      </c>
      <c r="B90" s="22">
        <v>1.7772169745797668E-2</v>
      </c>
      <c r="C90" s="22">
        <v>2.5807883955872503E-2</v>
      </c>
      <c r="D90" s="45">
        <v>2.1921820982210511E-3</v>
      </c>
    </row>
    <row r="91" spans="1:4" x14ac:dyDescent="0.25">
      <c r="A91" s="67">
        <v>43577</v>
      </c>
      <c r="B91" s="22">
        <v>-4.1341619327008791E-2</v>
      </c>
      <c r="C91" s="22">
        <v>0</v>
      </c>
      <c r="D91" s="45">
        <v>2.1731265343132582E-3</v>
      </c>
    </row>
    <row r="92" spans="1:4" x14ac:dyDescent="0.25">
      <c r="A92" s="67">
        <v>43598</v>
      </c>
      <c r="B92" s="22">
        <v>-2.6435211855928802E-4</v>
      </c>
      <c r="C92" s="22">
        <v>1.8018505502678212E-2</v>
      </c>
      <c r="D92" s="45">
        <v>2.1178970147346914E-3</v>
      </c>
    </row>
    <row r="93" spans="1:4" x14ac:dyDescent="0.25">
      <c r="A93" s="67">
        <v>42667</v>
      </c>
      <c r="B93" s="22">
        <v>5.2415952276730973E-3</v>
      </c>
      <c r="C93" s="22">
        <v>9.5694510161506725E-3</v>
      </c>
      <c r="D93" s="45">
        <v>1.1217051092001736E-3</v>
      </c>
    </row>
    <row r="94" spans="1:4" x14ac:dyDescent="0.25">
      <c r="A94" s="67">
        <v>42842</v>
      </c>
      <c r="B94" s="22">
        <v>6.7052278058137904E-2</v>
      </c>
      <c r="C94" s="22">
        <v>-4.8790164169431945E-2</v>
      </c>
      <c r="D94" s="45">
        <v>1.0542963549059923E-3</v>
      </c>
    </row>
    <row r="95" spans="1:4" x14ac:dyDescent="0.25">
      <c r="A95" s="67">
        <v>43535</v>
      </c>
      <c r="B95" s="22">
        <v>-1.9631908145795289E-3</v>
      </c>
      <c r="C95" s="22">
        <v>1.0471299867295437E-2</v>
      </c>
      <c r="D95" s="45">
        <v>7.3719133452813436E-4</v>
      </c>
    </row>
    <row r="96" spans="1:4" x14ac:dyDescent="0.25">
      <c r="A96" s="67">
        <v>42198</v>
      </c>
      <c r="B96" s="22">
        <v>6.0872931244364104E-2</v>
      </c>
      <c r="C96" s="22">
        <v>5.0727523509658222E-2</v>
      </c>
      <c r="D96" s="45">
        <v>0</v>
      </c>
    </row>
    <row r="97" spans="1:4" x14ac:dyDescent="0.25">
      <c r="A97" s="67">
        <v>42289</v>
      </c>
      <c r="B97" s="22">
        <v>3.1559220180518877E-2</v>
      </c>
      <c r="C97" s="22">
        <v>3.3522692038643644E-2</v>
      </c>
      <c r="D97" s="45">
        <v>0</v>
      </c>
    </row>
    <row r="98" spans="1:4" x14ac:dyDescent="0.25">
      <c r="A98" s="67">
        <v>42310</v>
      </c>
      <c r="B98" s="22">
        <v>3.8570483531325341E-2</v>
      </c>
      <c r="C98" s="22">
        <v>3.2505570404931308E-2</v>
      </c>
      <c r="D98" s="45">
        <v>0</v>
      </c>
    </row>
    <row r="99" spans="1:4" x14ac:dyDescent="0.25">
      <c r="A99" s="67">
        <v>43549</v>
      </c>
      <c r="B99" s="22">
        <v>3.1841977546027009E-2</v>
      </c>
      <c r="C99" s="22">
        <v>-3.47826437632492E-3</v>
      </c>
      <c r="D99" s="45">
        <v>0</v>
      </c>
    </row>
    <row r="100" spans="1:4" x14ac:dyDescent="0.25">
      <c r="A100" s="67">
        <v>42366</v>
      </c>
      <c r="B100" s="22">
        <v>-7.8973350600052743E-4</v>
      </c>
      <c r="C100" s="22">
        <v>-4.3573053689558126E-3</v>
      </c>
      <c r="D100" s="45">
        <v>0</v>
      </c>
    </row>
    <row r="101" spans="1:4" x14ac:dyDescent="0.25">
      <c r="A101" s="67">
        <v>42233</v>
      </c>
      <c r="B101" s="22">
        <v>-6.3365846993133537E-2</v>
      </c>
      <c r="C101" s="22">
        <v>-6.5430985889359475E-3</v>
      </c>
      <c r="D101" s="45">
        <v>0</v>
      </c>
    </row>
    <row r="102" spans="1:4" x14ac:dyDescent="0.25">
      <c r="A102" s="67">
        <v>43500</v>
      </c>
      <c r="B102" s="22">
        <v>-2.7467043554678182E-2</v>
      </c>
      <c r="C102" s="22">
        <v>0</v>
      </c>
      <c r="D102" s="45">
        <v>-7.1505187172565246E-4</v>
      </c>
    </row>
    <row r="103" spans="1:4" x14ac:dyDescent="0.25">
      <c r="A103" s="67">
        <v>43458</v>
      </c>
      <c r="B103" s="22">
        <v>-2.6267135636687707E-3</v>
      </c>
      <c r="C103" s="22">
        <v>1.3605652055778678E-2</v>
      </c>
      <c r="D103" s="45">
        <v>-7.5728894190869108E-4</v>
      </c>
    </row>
    <row r="104" spans="1:4" x14ac:dyDescent="0.25">
      <c r="A104" s="67">
        <v>43122</v>
      </c>
      <c r="B104" s="22">
        <v>1.8592833076615925E-2</v>
      </c>
      <c r="C104" s="22">
        <v>8.3682496705165792E-3</v>
      </c>
      <c r="D104" s="45">
        <v>-1.1648224962930943E-3</v>
      </c>
    </row>
    <row r="105" spans="1:4" x14ac:dyDescent="0.25">
      <c r="A105" s="67">
        <v>43682</v>
      </c>
      <c r="B105" s="22">
        <v>-6.3423033746905038E-4</v>
      </c>
      <c r="C105" s="22">
        <v>-1.6863806052004805E-2</v>
      </c>
      <c r="D105" s="45">
        <v>-1.3342230131366103E-3</v>
      </c>
    </row>
    <row r="106" spans="1:4" x14ac:dyDescent="0.25">
      <c r="A106" s="67">
        <v>43619</v>
      </c>
      <c r="B106" s="22">
        <v>6.2489175191496771E-2</v>
      </c>
      <c r="C106" s="22">
        <v>2.4692612590371414E-2</v>
      </c>
      <c r="D106" s="45">
        <v>-1.3717423275807702E-3</v>
      </c>
    </row>
    <row r="107" spans="1:4" x14ac:dyDescent="0.25">
      <c r="A107" s="67">
        <v>43325</v>
      </c>
      <c r="B107" s="22">
        <v>1.8100041643617937E-2</v>
      </c>
      <c r="C107" s="22">
        <v>-3.2670782289548707E-2</v>
      </c>
      <c r="D107" s="45">
        <v>-1.413427797146964E-3</v>
      </c>
    </row>
    <row r="108" spans="1:4" x14ac:dyDescent="0.25">
      <c r="A108" s="67">
        <v>43430</v>
      </c>
      <c r="B108" s="22">
        <v>-1.6867253965241635E-2</v>
      </c>
      <c r="C108" s="22">
        <v>-2.2472855852058628E-2</v>
      </c>
      <c r="D108" s="45">
        <v>-1.4792902105891703E-3</v>
      </c>
    </row>
    <row r="109" spans="1:4" x14ac:dyDescent="0.25">
      <c r="A109" s="67">
        <v>42863</v>
      </c>
      <c r="B109" s="22">
        <v>1.139442612796833E-2</v>
      </c>
      <c r="C109" s="22">
        <v>-4.3802622658392888E-2</v>
      </c>
      <c r="D109" s="45">
        <v>-2.0325210249223578E-3</v>
      </c>
    </row>
    <row r="110" spans="1:4" x14ac:dyDescent="0.25">
      <c r="A110" s="67">
        <v>42982</v>
      </c>
      <c r="B110" s="22">
        <v>1.2068878733676451E-2</v>
      </c>
      <c r="C110" s="22">
        <v>-1.5398080111121606E-2</v>
      </c>
      <c r="D110" s="45">
        <v>-2.2446698538238618E-3</v>
      </c>
    </row>
    <row r="111" spans="1:4" x14ac:dyDescent="0.25">
      <c r="A111" s="67">
        <v>43150</v>
      </c>
      <c r="B111" s="22">
        <v>3.8573691985798665E-2</v>
      </c>
      <c r="C111" s="22">
        <v>2.6340416614408564E-2</v>
      </c>
      <c r="D111" s="45">
        <v>-2.4721891453890368E-3</v>
      </c>
    </row>
    <row r="112" spans="1:4" x14ac:dyDescent="0.25">
      <c r="A112" s="67">
        <v>43514</v>
      </c>
      <c r="B112" s="22">
        <v>-1.330933136878038E-2</v>
      </c>
      <c r="C112" s="22">
        <v>-6.5653970221436778E-2</v>
      </c>
      <c r="D112" s="45">
        <v>-2.8530689824063991E-3</v>
      </c>
    </row>
    <row r="113" spans="1:4" x14ac:dyDescent="0.25">
      <c r="A113" s="67">
        <v>42730</v>
      </c>
      <c r="B113" s="22">
        <v>1.2195273093818206E-2</v>
      </c>
      <c r="C113" s="22">
        <v>3.2894766503987053E-3</v>
      </c>
      <c r="D113" s="45">
        <v>-3.3351893061383505E-3</v>
      </c>
    </row>
    <row r="114" spans="1:4" x14ac:dyDescent="0.25">
      <c r="A114" s="67">
        <v>43101</v>
      </c>
      <c r="B114" s="22">
        <v>5.7799613398280346E-2</v>
      </c>
      <c r="C114" s="22">
        <v>-1.8331810816609605E-3</v>
      </c>
      <c r="D114" s="45">
        <v>-3.3426214966898373E-3</v>
      </c>
    </row>
    <row r="115" spans="1:4" x14ac:dyDescent="0.25">
      <c r="A115" s="67">
        <v>42471</v>
      </c>
      <c r="B115" s="22">
        <v>5.4961725718581711E-2</v>
      </c>
      <c r="C115" s="22">
        <v>-2.2751756983416069E-2</v>
      </c>
      <c r="D115" s="45">
        <v>-3.5398267051240623E-3</v>
      </c>
    </row>
    <row r="116" spans="1:4" x14ac:dyDescent="0.25">
      <c r="A116" s="67">
        <v>42933</v>
      </c>
      <c r="B116" s="22">
        <v>4.3276729057820278E-3</v>
      </c>
      <c r="C116" s="22">
        <v>5.7971176843259146E-3</v>
      </c>
      <c r="D116" s="45">
        <v>-3.5566131148471155E-3</v>
      </c>
    </row>
    <row r="117" spans="1:4" x14ac:dyDescent="0.25">
      <c r="A117" s="67">
        <v>42345</v>
      </c>
      <c r="B117" s="22">
        <v>-4.8717386613997875E-2</v>
      </c>
      <c r="C117" s="22">
        <v>3.7325957612686346E-2</v>
      </c>
      <c r="D117" s="45">
        <v>-3.9920212695374498E-3</v>
      </c>
    </row>
    <row r="118" spans="1:4" x14ac:dyDescent="0.25">
      <c r="A118" s="67">
        <v>42359</v>
      </c>
      <c r="B118" s="22">
        <v>2.5282385840892256E-2</v>
      </c>
      <c r="C118" s="22">
        <v>8.7336799687546315E-3</v>
      </c>
      <c r="D118" s="45">
        <v>-3.9920212695374498E-3</v>
      </c>
    </row>
    <row r="119" spans="1:4" x14ac:dyDescent="0.25">
      <c r="A119" s="67">
        <v>43248</v>
      </c>
      <c r="B119" s="22">
        <v>0</v>
      </c>
      <c r="C119" s="22">
        <v>-4.4375881400709832E-2</v>
      </c>
      <c r="D119" s="45">
        <v>-4.158010148663677E-3</v>
      </c>
    </row>
    <row r="120" spans="1:4" x14ac:dyDescent="0.25">
      <c r="A120" s="67">
        <v>42674</v>
      </c>
      <c r="B120" s="22">
        <v>-4.4192839233540823E-2</v>
      </c>
      <c r="C120" s="22">
        <v>2.6317308317373358E-2</v>
      </c>
      <c r="D120" s="45">
        <v>-4.4943895878393264E-3</v>
      </c>
    </row>
    <row r="121" spans="1:4" x14ac:dyDescent="0.25">
      <c r="A121" s="67">
        <v>42492</v>
      </c>
      <c r="B121" s="22">
        <v>-2.3835028174973068E-2</v>
      </c>
      <c r="C121" s="22">
        <v>1.7021687569430524E-2</v>
      </c>
      <c r="D121" s="45">
        <v>-4.8239360308528229E-3</v>
      </c>
    </row>
    <row r="122" spans="1:4" x14ac:dyDescent="0.25">
      <c r="A122" s="67">
        <v>42450</v>
      </c>
      <c r="B122" s="22">
        <v>-2.979904462056561E-2</v>
      </c>
      <c r="C122" s="22">
        <v>-8.3857933762739589E-3</v>
      </c>
      <c r="D122" s="45">
        <v>-4.9140148024289293E-3</v>
      </c>
    </row>
    <row r="123" spans="1:4" x14ac:dyDescent="0.25">
      <c r="A123" s="67">
        <v>42457</v>
      </c>
      <c r="B123" s="22">
        <v>-5.3304050482941142E-3</v>
      </c>
      <c r="C123" s="22">
        <v>1.6701849617931353E-2</v>
      </c>
      <c r="D123" s="45">
        <v>-4.9382816405825663E-3</v>
      </c>
    </row>
    <row r="124" spans="1:4" x14ac:dyDescent="0.25">
      <c r="A124" s="67">
        <v>43157</v>
      </c>
      <c r="B124" s="22">
        <v>-1.6313101316179971E-2</v>
      </c>
      <c r="C124" s="22">
        <v>-1.7346058122083075E-3</v>
      </c>
      <c r="D124" s="45">
        <v>-4.9627893421290139E-3</v>
      </c>
    </row>
    <row r="125" spans="1:4" x14ac:dyDescent="0.25">
      <c r="A125" s="67">
        <v>43164</v>
      </c>
      <c r="B125" s="22">
        <v>5.8436981489109214E-3</v>
      </c>
      <c r="C125" s="22">
        <v>5.19481687710393E-3</v>
      </c>
      <c r="D125" s="45">
        <v>-4.9875415110390512E-3</v>
      </c>
    </row>
    <row r="126" spans="1:4" x14ac:dyDescent="0.25">
      <c r="A126" s="67">
        <v>42107</v>
      </c>
      <c r="B126" s="22">
        <v>1.3889112160667093E-2</v>
      </c>
      <c r="C126" s="22">
        <v>-4.3017385083690816E-2</v>
      </c>
      <c r="D126" s="45">
        <v>-5.0377940299571808E-3</v>
      </c>
    </row>
    <row r="127" spans="1:4" x14ac:dyDescent="0.25">
      <c r="A127" s="67">
        <v>43444</v>
      </c>
      <c r="B127" s="22">
        <v>-5.3073464203364125E-2</v>
      </c>
      <c r="C127" s="22">
        <v>-4.6365920557925537E-2</v>
      </c>
      <c r="D127" s="45">
        <v>-5.229746697277265E-3</v>
      </c>
    </row>
    <row r="128" spans="1:4" x14ac:dyDescent="0.25">
      <c r="A128" s="67">
        <v>42128</v>
      </c>
      <c r="B128" s="22">
        <v>-1.8373220256619294E-2</v>
      </c>
      <c r="C128" s="22">
        <v>-2.8049303809899555E-2</v>
      </c>
      <c r="D128" s="45">
        <v>-5.449604767564703E-3</v>
      </c>
    </row>
    <row r="129" spans="1:4" x14ac:dyDescent="0.25">
      <c r="A129" s="67">
        <v>42548</v>
      </c>
      <c r="B129" s="22">
        <v>3.3676364848380792E-3</v>
      </c>
      <c r="C129" s="22">
        <v>-3.2186686495901444E-2</v>
      </c>
      <c r="D129" s="45">
        <v>-5.5834874257005684E-3</v>
      </c>
    </row>
    <row r="130" spans="1:4" x14ac:dyDescent="0.25">
      <c r="A130" s="67">
        <v>42695</v>
      </c>
      <c r="B130" s="22">
        <v>6.6452715887930142E-2</v>
      </c>
      <c r="C130" s="22">
        <v>-8.795131452827289E-3</v>
      </c>
      <c r="D130" s="45">
        <v>-5.7175684632034081E-3</v>
      </c>
    </row>
    <row r="131" spans="1:4" x14ac:dyDescent="0.25">
      <c r="A131" s="67">
        <v>42226</v>
      </c>
      <c r="B131" s="22">
        <v>3.0949361984845243E-3</v>
      </c>
      <c r="C131" s="22">
        <v>2.17627942259567E-3</v>
      </c>
      <c r="D131" s="45">
        <v>-6.0060240602119218E-3</v>
      </c>
    </row>
    <row r="132" spans="1:4" x14ac:dyDescent="0.25">
      <c r="A132" s="67">
        <v>43661</v>
      </c>
      <c r="B132" s="22">
        <v>-1.7750056331916422E-2</v>
      </c>
      <c r="C132" s="22">
        <v>-3.9609138095045827E-2</v>
      </c>
      <c r="D132" s="45">
        <v>-6.2047768868829815E-3</v>
      </c>
    </row>
    <row r="133" spans="1:4" x14ac:dyDescent="0.25">
      <c r="A133" s="67">
        <v>42296</v>
      </c>
      <c r="B133" s="22">
        <v>2.1568696658455202E-2</v>
      </c>
      <c r="C133" s="22">
        <v>-8.8300794482720369E-3</v>
      </c>
      <c r="D133" s="45">
        <v>-6.2305497506360864E-3</v>
      </c>
    </row>
    <row r="134" spans="1:4" x14ac:dyDescent="0.25">
      <c r="A134" s="67">
        <v>42744</v>
      </c>
      <c r="B134" s="22">
        <v>-3.4509816210688313E-2</v>
      </c>
      <c r="C134" s="22">
        <v>5.6338177182560642E-3</v>
      </c>
      <c r="D134" s="45">
        <v>-6.4377904748485299E-3</v>
      </c>
    </row>
    <row r="135" spans="1:4" x14ac:dyDescent="0.25">
      <c r="A135" s="67">
        <v>43437</v>
      </c>
      <c r="B135" s="22">
        <v>5.1926802368212205E-3</v>
      </c>
      <c r="C135" s="22">
        <v>3.2414939241710229E-3</v>
      </c>
      <c r="D135" s="45">
        <v>-6.6840204285717143E-3</v>
      </c>
    </row>
    <row r="136" spans="1:4" x14ac:dyDescent="0.25">
      <c r="A136" s="67">
        <v>42786</v>
      </c>
      <c r="B136" s="22">
        <v>1.2084592159701689E-4</v>
      </c>
      <c r="C136" s="22">
        <v>2.6501940745506627E-2</v>
      </c>
      <c r="D136" s="45">
        <v>-6.9548218733697219E-3</v>
      </c>
    </row>
    <row r="137" spans="1:4" x14ac:dyDescent="0.25">
      <c r="A137" s="67">
        <v>42954</v>
      </c>
      <c r="B137" s="22">
        <v>1.3576193070049527E-2</v>
      </c>
      <c r="C137" s="22">
        <v>-3.7523496185503527E-3</v>
      </c>
      <c r="D137" s="45">
        <v>-7.0588528396246884E-3</v>
      </c>
    </row>
    <row r="138" spans="1:4" x14ac:dyDescent="0.25">
      <c r="A138" s="67">
        <v>43017</v>
      </c>
      <c r="B138" s="22">
        <v>1.1878083540431576E-2</v>
      </c>
      <c r="C138" s="22">
        <v>2.3153304974716821E-2</v>
      </c>
      <c r="D138" s="45">
        <v>-7.8962621222255051E-3</v>
      </c>
    </row>
    <row r="139" spans="1:4" x14ac:dyDescent="0.25">
      <c r="A139" s="67">
        <v>43003</v>
      </c>
      <c r="B139" s="22">
        <v>2.5167170139379347E-2</v>
      </c>
      <c r="C139" s="22">
        <v>3.6878630385365992E-2</v>
      </c>
      <c r="D139" s="45">
        <v>-7.9051795071132611E-3</v>
      </c>
    </row>
    <row r="140" spans="1:4" x14ac:dyDescent="0.25">
      <c r="A140" s="67">
        <v>42583</v>
      </c>
      <c r="B140" s="22">
        <v>-3.3112613036560315E-3</v>
      </c>
      <c r="C140" s="22">
        <v>3.7740327982846898E-2</v>
      </c>
      <c r="D140" s="45">
        <v>-8.528836347520323E-3</v>
      </c>
    </row>
    <row r="141" spans="1:4" x14ac:dyDescent="0.25">
      <c r="A141" s="67">
        <v>42527</v>
      </c>
      <c r="B141" s="22">
        <v>1.4410449678254994E-2</v>
      </c>
      <c r="C141" s="22">
        <v>-2.8293508642611976E-2</v>
      </c>
      <c r="D141" s="45">
        <v>-8.6831225734607699E-3</v>
      </c>
    </row>
    <row r="142" spans="1:4" x14ac:dyDescent="0.25">
      <c r="A142" s="67">
        <v>43290</v>
      </c>
      <c r="B142" s="22">
        <v>1.3755254551498786E-2</v>
      </c>
      <c r="C142" s="22">
        <v>0</v>
      </c>
      <c r="D142" s="45">
        <v>-8.6831225734608809E-3</v>
      </c>
    </row>
    <row r="143" spans="1:4" x14ac:dyDescent="0.25">
      <c r="A143" s="67">
        <v>43031</v>
      </c>
      <c r="B143" s="22">
        <v>1.5834992330076268E-2</v>
      </c>
      <c r="C143" s="22">
        <v>3.5153004417896094E-2</v>
      </c>
      <c r="D143" s="45">
        <v>-9.4229201345052607E-3</v>
      </c>
    </row>
    <row r="144" spans="1:4" x14ac:dyDescent="0.25">
      <c r="A144" s="67">
        <v>43143</v>
      </c>
      <c r="B144" s="22">
        <v>6.5310383424709101E-2</v>
      </c>
      <c r="C144" s="22">
        <v>-7.0922283094917984E-3</v>
      </c>
      <c r="D144" s="45">
        <v>-9.8280889362624274E-3</v>
      </c>
    </row>
    <row r="145" spans="1:4" x14ac:dyDescent="0.25">
      <c r="A145" s="67">
        <v>43451</v>
      </c>
      <c r="B145" s="22">
        <v>1.0007616074426413E-2</v>
      </c>
      <c r="C145" s="22">
        <v>-1.0221554071538139E-2</v>
      </c>
      <c r="D145" s="45">
        <v>-1.0542266312024545E-2</v>
      </c>
    </row>
    <row r="146" spans="1:4" x14ac:dyDescent="0.25">
      <c r="A146" s="67">
        <v>42653</v>
      </c>
      <c r="B146" s="22">
        <v>-1.3605652055778709E-2</v>
      </c>
      <c r="C146" s="22">
        <v>-2.4292692569044587E-2</v>
      </c>
      <c r="D146" s="45">
        <v>-1.0672459890771759E-2</v>
      </c>
    </row>
    <row r="147" spans="1:4" x14ac:dyDescent="0.25">
      <c r="A147" s="67">
        <v>43038</v>
      </c>
      <c r="B147" s="22">
        <v>-1.1543029281674812E-2</v>
      </c>
      <c r="C147" s="22">
        <v>5.1679701584425976E-3</v>
      </c>
      <c r="D147" s="45">
        <v>-1.0708014272472212E-2</v>
      </c>
    </row>
    <row r="148" spans="1:4" x14ac:dyDescent="0.25">
      <c r="A148" s="67">
        <v>42821</v>
      </c>
      <c r="B148" s="22">
        <v>-2.9109110030049078E-2</v>
      </c>
      <c r="C148" s="22">
        <v>-3.2841106189242332E-2</v>
      </c>
      <c r="D148" s="45">
        <v>-1.0972678669475556E-2</v>
      </c>
    </row>
    <row r="149" spans="1:4" x14ac:dyDescent="0.25">
      <c r="A149" s="67">
        <v>43654</v>
      </c>
      <c r="B149" s="22">
        <v>-2.4217084276669135E-2</v>
      </c>
      <c r="C149" s="22">
        <v>2.9558802241544429E-2</v>
      </c>
      <c r="D149" s="45">
        <v>-1.1616119683228556E-2</v>
      </c>
    </row>
    <row r="150" spans="1:4" x14ac:dyDescent="0.25">
      <c r="A150" s="67">
        <v>42261</v>
      </c>
      <c r="B150" s="22">
        <v>1.8717123952937991E-2</v>
      </c>
      <c r="C150" s="22">
        <v>-2.0022915875107704E-2</v>
      </c>
      <c r="D150" s="45">
        <v>-1.1628037995119099E-2</v>
      </c>
    </row>
    <row r="151" spans="1:4" x14ac:dyDescent="0.25">
      <c r="A151" s="67">
        <v>42205</v>
      </c>
      <c r="B151" s="22">
        <v>-6.9494283492555972E-2</v>
      </c>
      <c r="C151" s="22">
        <v>-2.8355225755125009E-2</v>
      </c>
      <c r="D151" s="45">
        <v>-1.212136053234485E-2</v>
      </c>
    </row>
    <row r="152" spans="1:4" x14ac:dyDescent="0.25">
      <c r="A152" s="67">
        <v>43570</v>
      </c>
      <c r="B152" s="22">
        <v>-2.9233176766405865E-2</v>
      </c>
      <c r="C152" s="22">
        <v>-1.4184634991956413E-2</v>
      </c>
      <c r="D152" s="45">
        <v>-1.2252405529015889E-2</v>
      </c>
    </row>
    <row r="153" spans="1:4" x14ac:dyDescent="0.25">
      <c r="A153" s="67">
        <v>43423</v>
      </c>
      <c r="B153" s="22">
        <v>-9.8850915881404152E-3</v>
      </c>
      <c r="C153" s="22">
        <v>3.1796529173798056E-3</v>
      </c>
      <c r="D153" s="45">
        <v>-1.2486390651382646E-2</v>
      </c>
    </row>
    <row r="154" spans="1:4" x14ac:dyDescent="0.25">
      <c r="A154" s="67">
        <v>42499</v>
      </c>
      <c r="B154" s="22">
        <v>3.5579864600029155E-3</v>
      </c>
      <c r="C154" s="22">
        <v>-2.3480267608842472E-2</v>
      </c>
      <c r="D154" s="45">
        <v>-1.2652236903709001E-2</v>
      </c>
    </row>
    <row r="155" spans="1:4" x14ac:dyDescent="0.25">
      <c r="A155" s="67">
        <v>42779</v>
      </c>
      <c r="B155" s="22">
        <v>-6.0424786265687625E-5</v>
      </c>
      <c r="C155" s="22">
        <v>-6.8676865796219372E-2</v>
      </c>
      <c r="D155" s="45">
        <v>-1.2789156116321223E-2</v>
      </c>
    </row>
    <row r="156" spans="1:4" x14ac:dyDescent="0.25">
      <c r="A156" s="67">
        <v>43185</v>
      </c>
      <c r="B156" s="22">
        <v>-3.2704584725580833E-2</v>
      </c>
      <c r="C156" s="22">
        <v>1.7256259674698574E-3</v>
      </c>
      <c r="D156" s="45">
        <v>-1.2903404835907954E-2</v>
      </c>
    </row>
    <row r="157" spans="1:4" x14ac:dyDescent="0.25">
      <c r="A157" s="67">
        <v>42408</v>
      </c>
      <c r="B157" s="22">
        <v>-2.4474015085370251E-2</v>
      </c>
      <c r="C157" s="22">
        <v>4.3010818993907017E-3</v>
      </c>
      <c r="D157" s="45">
        <v>-1.3140793561058368E-2</v>
      </c>
    </row>
    <row r="158" spans="1:4" x14ac:dyDescent="0.25">
      <c r="A158" s="67">
        <v>43528</v>
      </c>
      <c r="B158" s="22">
        <v>-1.2619232479690485E-2</v>
      </c>
      <c r="C158" s="22">
        <v>2.4868066578013524E-2</v>
      </c>
      <c r="D158" s="45">
        <v>-1.3187004281953801E-2</v>
      </c>
    </row>
    <row r="159" spans="1:4" x14ac:dyDescent="0.25">
      <c r="A159" s="67">
        <v>42023</v>
      </c>
      <c r="B159" s="22">
        <v>3.8916647671368348E-2</v>
      </c>
      <c r="C159" s="22">
        <v>6.7189502487447882E-3</v>
      </c>
      <c r="D159" s="45">
        <v>-1.3544225107757149E-2</v>
      </c>
    </row>
    <row r="160" spans="1:4" x14ac:dyDescent="0.25">
      <c r="A160" s="67">
        <v>42989</v>
      </c>
      <c r="B160" s="22">
        <v>1.5268287210081411E-2</v>
      </c>
      <c r="C160" s="22">
        <v>-1.7256259674698364E-3</v>
      </c>
      <c r="D160" s="45">
        <v>-1.3574869091068874E-2</v>
      </c>
    </row>
    <row r="161" spans="1:4" x14ac:dyDescent="0.25">
      <c r="A161" s="67">
        <v>43192</v>
      </c>
      <c r="B161" s="22">
        <v>1.2501877408061296E-2</v>
      </c>
      <c r="C161" s="22">
        <v>1.878791386563327E-2</v>
      </c>
      <c r="D161" s="45">
        <v>-1.4388737452099669E-2</v>
      </c>
    </row>
    <row r="162" spans="1:4" x14ac:dyDescent="0.25">
      <c r="A162" s="67">
        <v>42905</v>
      </c>
      <c r="B162" s="22">
        <v>1.7289479779171415E-2</v>
      </c>
      <c r="C162" s="22">
        <v>3.8839833316263957E-2</v>
      </c>
      <c r="D162" s="45">
        <v>-1.472419239393645E-2</v>
      </c>
    </row>
    <row r="163" spans="1:4" x14ac:dyDescent="0.25">
      <c r="A163" s="67">
        <v>43234</v>
      </c>
      <c r="B163" s="22">
        <v>-5.9066782764183041E-2</v>
      </c>
      <c r="C163" s="22">
        <v>1.3468217050866611E-2</v>
      </c>
      <c r="D163" s="45">
        <v>-1.4855100990924184E-2</v>
      </c>
    </row>
    <row r="164" spans="1:4" x14ac:dyDescent="0.25">
      <c r="A164" s="67">
        <v>42947</v>
      </c>
      <c r="B164" s="22">
        <v>2.5842156583848929E-2</v>
      </c>
      <c r="C164" s="22">
        <v>4.4026248756490458E-2</v>
      </c>
      <c r="D164" s="45">
        <v>-1.5125361070756104E-2</v>
      </c>
    </row>
    <row r="165" spans="1:4" x14ac:dyDescent="0.25">
      <c r="A165" s="67">
        <v>43241</v>
      </c>
      <c r="B165" s="22">
        <v>-9.9503308531679793E-3</v>
      </c>
      <c r="C165" s="22">
        <v>1.6708441648177223E-3</v>
      </c>
      <c r="D165" s="45">
        <v>-1.6461277054071962E-2</v>
      </c>
    </row>
    <row r="166" spans="1:4" x14ac:dyDescent="0.25">
      <c r="A166" s="67">
        <v>43794</v>
      </c>
      <c r="B166" s="22">
        <v>-1.7581101416396221E-2</v>
      </c>
      <c r="C166" s="22">
        <v>-1.0118130165584667E-2</v>
      </c>
      <c r="D166" s="45">
        <v>-1.6485113798047214E-2</v>
      </c>
    </row>
    <row r="167" spans="1:4" x14ac:dyDescent="0.25">
      <c r="A167" s="67">
        <v>42135</v>
      </c>
      <c r="B167" s="22">
        <v>-5.9780981755080667E-3</v>
      </c>
      <c r="C167" s="22">
        <v>1.9502243231441101E-2</v>
      </c>
      <c r="D167" s="45">
        <v>-1.6529301951210582E-2</v>
      </c>
    </row>
    <row r="168" spans="1:4" x14ac:dyDescent="0.25">
      <c r="A168" s="67">
        <v>43066</v>
      </c>
      <c r="B168" s="22">
        <v>-2.8923039469250476E-2</v>
      </c>
      <c r="C168" s="22">
        <v>-7.5047256540676927E-3</v>
      </c>
      <c r="D168" s="45">
        <v>-1.6607736399660525E-2</v>
      </c>
    </row>
    <row r="169" spans="1:4" x14ac:dyDescent="0.25">
      <c r="A169" s="67">
        <v>42149</v>
      </c>
      <c r="B169" s="22">
        <v>-1.1498266687373023E-2</v>
      </c>
      <c r="C169" s="22">
        <v>-2.6031838717946981E-2</v>
      </c>
      <c r="D169" s="45">
        <v>-1.6713480973740667E-2</v>
      </c>
    </row>
    <row r="170" spans="1:4" x14ac:dyDescent="0.25">
      <c r="A170" s="67">
        <v>43108</v>
      </c>
      <c r="B170" s="22">
        <v>-3.5688082383160094E-3</v>
      </c>
      <c r="C170" s="22">
        <v>4.4850566165351713E-2</v>
      </c>
      <c r="D170" s="45">
        <v>-1.6882787038750929E-2</v>
      </c>
    </row>
    <row r="171" spans="1:4" x14ac:dyDescent="0.25">
      <c r="A171" s="67">
        <v>42338</v>
      </c>
      <c r="B171" s="22">
        <v>-1.4451118538174598E-2</v>
      </c>
      <c r="C171" s="22">
        <v>-6.6889881507965401E-3</v>
      </c>
      <c r="D171" s="45">
        <v>-1.7116941940697752E-2</v>
      </c>
    </row>
    <row r="172" spans="1:4" x14ac:dyDescent="0.25">
      <c r="A172" s="67">
        <v>43346</v>
      </c>
      <c r="B172" s="22">
        <v>-3.9792305052238935E-2</v>
      </c>
      <c r="C172" s="22">
        <v>-1.8416726786231151E-2</v>
      </c>
      <c r="D172" s="45">
        <v>-1.7291497110060994E-2</v>
      </c>
    </row>
    <row r="173" spans="1:4" x14ac:dyDescent="0.25">
      <c r="A173" s="67">
        <v>42191</v>
      </c>
      <c r="B173" s="22">
        <v>5.5034358901180185E-3</v>
      </c>
      <c r="C173" s="22">
        <v>-1.7937700686667207E-2</v>
      </c>
      <c r="D173" s="45">
        <v>-1.7910926566530219E-2</v>
      </c>
    </row>
    <row r="174" spans="1:4" x14ac:dyDescent="0.25">
      <c r="A174" s="67">
        <v>42597</v>
      </c>
      <c r="B174" s="22">
        <v>-2.6522898948902019E-2</v>
      </c>
      <c r="C174" s="22">
        <v>0</v>
      </c>
      <c r="D174" s="45">
        <v>-1.8056783747242615E-2</v>
      </c>
    </row>
    <row r="175" spans="1:4" x14ac:dyDescent="0.25">
      <c r="A175" s="67">
        <v>42275</v>
      </c>
      <c r="B175" s="22">
        <v>-1.5729301908543918E-2</v>
      </c>
      <c r="C175" s="22">
        <v>6.7340321813441194E-3</v>
      </c>
      <c r="D175" s="45">
        <v>-1.8237587549780901E-2</v>
      </c>
    </row>
    <row r="176" spans="1:4" x14ac:dyDescent="0.25">
      <c r="A176" s="67">
        <v>42212</v>
      </c>
      <c r="B176" s="22">
        <v>2.5920890820029612E-2</v>
      </c>
      <c r="C176" s="22">
        <v>3.6920588614048074E-2</v>
      </c>
      <c r="D176" s="45">
        <v>-1.8462062839735331E-2</v>
      </c>
    </row>
    <row r="177" spans="1:4" x14ac:dyDescent="0.25">
      <c r="A177" s="67">
        <v>43521</v>
      </c>
      <c r="B177" s="22">
        <v>6.2653499107203281E-3</v>
      </c>
      <c r="C177" s="22">
        <v>-7.168489478612516E-3</v>
      </c>
      <c r="D177" s="45">
        <v>-1.8746042821055221E-2</v>
      </c>
    </row>
    <row r="178" spans="1:4" x14ac:dyDescent="0.25">
      <c r="A178" s="67">
        <v>43395</v>
      </c>
      <c r="B178" s="22">
        <v>-1.5351178655761022E-2</v>
      </c>
      <c r="C178" s="22">
        <v>2.6317308317373358E-2</v>
      </c>
      <c r="D178" s="45">
        <v>-1.885480076362946E-2</v>
      </c>
    </row>
    <row r="179" spans="1:4" x14ac:dyDescent="0.25">
      <c r="A179" s="67">
        <v>42856</v>
      </c>
      <c r="B179" s="22">
        <v>3.6253816143170577E-3</v>
      </c>
      <c r="C179" s="22">
        <v>-1.5943650397136001E-2</v>
      </c>
      <c r="D179" s="45">
        <v>-1.9105659079585606E-2</v>
      </c>
    </row>
    <row r="180" spans="1:4" x14ac:dyDescent="0.25">
      <c r="A180" s="67">
        <v>42093</v>
      </c>
      <c r="B180" s="22">
        <v>7.1176278467894954E-2</v>
      </c>
      <c r="C180" s="22">
        <v>-6.0913893934018172E-3</v>
      </c>
      <c r="D180" s="45">
        <v>-1.9802627296179754E-2</v>
      </c>
    </row>
    <row r="181" spans="1:4" x14ac:dyDescent="0.25">
      <c r="A181" s="67">
        <v>43332</v>
      </c>
      <c r="B181" s="22">
        <v>-4.9531668242757024E-2</v>
      </c>
      <c r="C181" s="22">
        <v>-1.8622512098001798E-2</v>
      </c>
      <c r="D181" s="45">
        <v>-2.0000666706669543E-2</v>
      </c>
    </row>
    <row r="182" spans="1:4" x14ac:dyDescent="0.25">
      <c r="A182" s="67">
        <v>43311</v>
      </c>
      <c r="B182" s="22">
        <v>-3.2548907214881823E-2</v>
      </c>
      <c r="C182" s="22">
        <v>-1.7699577099400975E-2</v>
      </c>
      <c r="D182" s="45">
        <v>-2.0676132838427303E-2</v>
      </c>
    </row>
    <row r="183" spans="1:4" x14ac:dyDescent="0.25">
      <c r="A183" s="67">
        <v>43129</v>
      </c>
      <c r="B183" s="22">
        <v>4.0932109914822455E-2</v>
      </c>
      <c r="C183" s="22">
        <v>-5.1293294387550578E-2</v>
      </c>
      <c r="D183" s="45">
        <v>-2.1202207650603051E-2</v>
      </c>
    </row>
    <row r="184" spans="1:4" x14ac:dyDescent="0.25">
      <c r="A184" s="67">
        <v>43381</v>
      </c>
      <c r="B184" s="22">
        <v>2.4536252649469736E-2</v>
      </c>
      <c r="C184" s="22">
        <v>-3.0459207484708459E-2</v>
      </c>
      <c r="D184" s="45">
        <v>-2.1506205220963619E-2</v>
      </c>
    </row>
    <row r="185" spans="1:4" x14ac:dyDescent="0.25">
      <c r="A185" s="67">
        <v>43409</v>
      </c>
      <c r="B185" s="22">
        <v>1.6222835506887384E-2</v>
      </c>
      <c r="C185" s="22">
        <v>-9.7561749453645725E-3</v>
      </c>
      <c r="D185" s="45">
        <v>-2.1708522533012291E-2</v>
      </c>
    </row>
    <row r="186" spans="1:4" x14ac:dyDescent="0.25">
      <c r="A186" s="67">
        <v>42912</v>
      </c>
      <c r="B186" s="22">
        <v>1.028694907975825E-2</v>
      </c>
      <c r="C186" s="22">
        <v>-1.7291497110060994E-2</v>
      </c>
      <c r="D186" s="45">
        <v>-2.2500949290837791E-2</v>
      </c>
    </row>
    <row r="187" spans="1:4" x14ac:dyDescent="0.25">
      <c r="A187" s="67">
        <v>42177</v>
      </c>
      <c r="B187" s="22">
        <v>-1.3506114141322108E-2</v>
      </c>
      <c r="C187" s="22">
        <v>8.7336799687546315E-3</v>
      </c>
      <c r="D187" s="45">
        <v>-2.2599831917240919E-2</v>
      </c>
    </row>
    <row r="188" spans="1:4" x14ac:dyDescent="0.25">
      <c r="A188" s="67">
        <v>43731</v>
      </c>
      <c r="B188" s="22">
        <v>-1.7172468508600502E-2</v>
      </c>
      <c r="C188" s="22">
        <v>2.6579637804712102E-2</v>
      </c>
      <c r="D188" s="45">
        <v>-2.3303128931847709E-2</v>
      </c>
    </row>
    <row r="189" spans="1:4" x14ac:dyDescent="0.25">
      <c r="A189" s="67">
        <v>42037</v>
      </c>
      <c r="B189" s="22">
        <v>4.4677965334299567E-2</v>
      </c>
      <c r="C189" s="22">
        <v>-6.2047768868828696E-3</v>
      </c>
      <c r="D189" s="45">
        <v>-2.3420274208098613E-2</v>
      </c>
    </row>
    <row r="190" spans="1:4" x14ac:dyDescent="0.25">
      <c r="A190" s="67">
        <v>43738</v>
      </c>
      <c r="B190" s="22">
        <v>-2.3469944436241629E-2</v>
      </c>
      <c r="C190" s="22">
        <v>-5.0430853626891967E-2</v>
      </c>
      <c r="D190" s="45">
        <v>-2.3859147482990541E-2</v>
      </c>
    </row>
    <row r="191" spans="1:4" x14ac:dyDescent="0.25">
      <c r="A191" s="67">
        <v>43724</v>
      </c>
      <c r="B191" s="22">
        <v>-4.3010818993905854E-3</v>
      </c>
      <c r="C191" s="22">
        <v>0</v>
      </c>
      <c r="D191" s="45">
        <v>-2.3870131392532152E-2</v>
      </c>
    </row>
    <row r="192" spans="1:4" x14ac:dyDescent="0.25">
      <c r="A192" s="67">
        <v>43073</v>
      </c>
      <c r="B192" s="22">
        <v>-2.7577494364552E-3</v>
      </c>
      <c r="C192" s="22">
        <v>-7.5614727005764749E-3</v>
      </c>
      <c r="D192" s="45">
        <v>-2.4214258120594627E-2</v>
      </c>
    </row>
    <row r="193" spans="1:4" x14ac:dyDescent="0.25">
      <c r="A193" s="67">
        <v>43269</v>
      </c>
      <c r="B193" s="22">
        <v>2.3928086559248857E-2</v>
      </c>
      <c r="C193" s="22">
        <v>-2.3851215822179909E-2</v>
      </c>
      <c r="D193" s="45">
        <v>-2.4585475472614454E-2</v>
      </c>
    </row>
    <row r="194" spans="1:4" x14ac:dyDescent="0.25">
      <c r="A194" s="67">
        <v>43493</v>
      </c>
      <c r="B194" s="22">
        <v>2.0033825133197732E-2</v>
      </c>
      <c r="C194" s="22">
        <v>1.3468217050866611E-2</v>
      </c>
      <c r="D194" s="45">
        <v>-2.4710046494084415E-2</v>
      </c>
    </row>
    <row r="195" spans="1:4" x14ac:dyDescent="0.25">
      <c r="A195" s="67">
        <v>43115</v>
      </c>
      <c r="B195" s="22">
        <v>1.9575802125861606E-2</v>
      </c>
      <c r="C195" s="22">
        <v>4.2925044717033844E-2</v>
      </c>
      <c r="D195" s="45">
        <v>-2.5288703951924195E-2</v>
      </c>
    </row>
    <row r="196" spans="1:4" x14ac:dyDescent="0.25">
      <c r="A196" s="67">
        <v>43136</v>
      </c>
      <c r="B196" s="22">
        <v>-2.8419625452167779E-2</v>
      </c>
      <c r="C196" s="22">
        <v>-7.0422826254129232E-3</v>
      </c>
      <c r="D196" s="45">
        <v>-2.6539555234612263E-2</v>
      </c>
    </row>
    <row r="197" spans="1:4" x14ac:dyDescent="0.25">
      <c r="A197" s="67">
        <v>42646</v>
      </c>
      <c r="B197" s="22">
        <v>2.3123990086664367E-2</v>
      </c>
      <c r="C197" s="22">
        <v>6.0180723255629448E-3</v>
      </c>
      <c r="D197" s="45">
        <v>-2.7226812700214039E-2</v>
      </c>
    </row>
    <row r="198" spans="1:4" x14ac:dyDescent="0.25">
      <c r="A198" s="67">
        <v>42828</v>
      </c>
      <c r="B198" s="22">
        <v>1.0520187908801302E-2</v>
      </c>
      <c r="C198" s="22">
        <v>-3.3956374734273591E-2</v>
      </c>
      <c r="D198" s="45">
        <v>-2.7454698464409826E-2</v>
      </c>
    </row>
    <row r="199" spans="1:4" x14ac:dyDescent="0.25">
      <c r="A199" s="67">
        <v>42688</v>
      </c>
      <c r="B199" s="22">
        <v>-9.6830574853678138E-3</v>
      </c>
      <c r="C199" s="22">
        <v>5.9530649494225936E-2</v>
      </c>
      <c r="D199" s="45">
        <v>-2.8107527690440611E-2</v>
      </c>
    </row>
    <row r="200" spans="1:4" x14ac:dyDescent="0.25">
      <c r="A200" s="67">
        <v>43178</v>
      </c>
      <c r="B200" s="22">
        <v>2.2581293375885568E-2</v>
      </c>
      <c r="C200" s="22">
        <v>1.5666116744399456E-2</v>
      </c>
      <c r="D200" s="45">
        <v>-2.9060794263124256E-2</v>
      </c>
    </row>
    <row r="201" spans="1:4" x14ac:dyDescent="0.25">
      <c r="A201" s="67">
        <v>42611</v>
      </c>
      <c r="B201" s="22">
        <v>1.1159531140159709E-2</v>
      </c>
      <c r="C201" s="22">
        <v>3.9879366231596325E-2</v>
      </c>
      <c r="D201" s="45">
        <v>-2.9569208122948609E-2</v>
      </c>
    </row>
    <row r="202" spans="1:4" x14ac:dyDescent="0.25">
      <c r="A202" s="67">
        <v>42268</v>
      </c>
      <c r="B202" s="22">
        <v>-7.0446227400083189E-3</v>
      </c>
      <c r="C202" s="22">
        <v>-2.2497197340154416E-3</v>
      </c>
      <c r="D202" s="45">
        <v>-2.9675768146116666E-2</v>
      </c>
    </row>
    <row r="203" spans="1:4" x14ac:dyDescent="0.25">
      <c r="A203" s="67">
        <v>42114</v>
      </c>
      <c r="B203" s="22">
        <v>4.385188252884941E-2</v>
      </c>
      <c r="C203" s="22">
        <v>5.3488684950986222E-2</v>
      </c>
      <c r="D203" s="45">
        <v>-3.077165866675366E-2</v>
      </c>
    </row>
    <row r="204" spans="1:4" x14ac:dyDescent="0.25">
      <c r="A204" s="67">
        <v>43262</v>
      </c>
      <c r="B204" s="22">
        <v>-1.5357207685957053E-2</v>
      </c>
      <c r="C204" s="22">
        <v>5.0633019565466345E-3</v>
      </c>
      <c r="D204" s="45">
        <v>-3.0944803849421599E-2</v>
      </c>
    </row>
    <row r="205" spans="1:4" x14ac:dyDescent="0.25">
      <c r="A205" s="67">
        <v>43689</v>
      </c>
      <c r="B205" s="22">
        <v>-2.579781366524378E-2</v>
      </c>
      <c r="C205" s="22">
        <v>-3.4071583216141975E-3</v>
      </c>
      <c r="D205" s="45">
        <v>-3.2567328662544755E-2</v>
      </c>
    </row>
    <row r="206" spans="1:4" x14ac:dyDescent="0.25">
      <c r="A206" s="67">
        <v>42877</v>
      </c>
      <c r="B206" s="22">
        <v>-4.9589915400578138E-2</v>
      </c>
      <c r="C206" s="22">
        <v>-2.8710105882431367E-2</v>
      </c>
      <c r="D206" s="45">
        <v>-3.3901551675681339E-2</v>
      </c>
    </row>
    <row r="207" spans="1:4" x14ac:dyDescent="0.25">
      <c r="A207" s="67">
        <v>42156</v>
      </c>
      <c r="B207" s="22">
        <v>-4.0113628690535509E-2</v>
      </c>
      <c r="C207" s="22">
        <v>-6.6152391187192048E-3</v>
      </c>
      <c r="D207" s="45">
        <v>-3.4289073478632193E-2</v>
      </c>
    </row>
    <row r="208" spans="1:4" x14ac:dyDescent="0.25">
      <c r="A208" s="67">
        <v>42793</v>
      </c>
      <c r="B208" s="22">
        <v>-6.7291333303695113E-3</v>
      </c>
      <c r="C208" s="22">
        <v>-4.4032270150503282E-2</v>
      </c>
      <c r="D208" s="45">
        <v>-3.4486176071169203E-2</v>
      </c>
    </row>
    <row r="209" spans="1:4" x14ac:dyDescent="0.25">
      <c r="A209" s="67">
        <v>43024</v>
      </c>
      <c r="B209" s="22">
        <v>-1.8025908550513114E-2</v>
      </c>
      <c r="C209" s="22">
        <v>-1.5971945566052113E-2</v>
      </c>
      <c r="D209" s="45">
        <v>-3.456565311228095E-2</v>
      </c>
    </row>
    <row r="210" spans="1:4" x14ac:dyDescent="0.25">
      <c r="A210" s="67">
        <v>43864</v>
      </c>
      <c r="B210" s="22">
        <v>8.2922488972549599E-3</v>
      </c>
      <c r="C210" s="22">
        <v>2.1918685707646275E-2</v>
      </c>
      <c r="D210" s="45">
        <v>-3.4619625060491446E-2</v>
      </c>
    </row>
    <row r="211" spans="1:4" x14ac:dyDescent="0.25">
      <c r="A211" s="67">
        <v>42184</v>
      </c>
      <c r="B211" s="22">
        <v>9.9101020356674578E-4</v>
      </c>
      <c r="C211" s="22">
        <v>-2.197890671877523E-2</v>
      </c>
      <c r="D211" s="45">
        <v>-3.4887259000440665E-2</v>
      </c>
    </row>
    <row r="212" spans="1:4" x14ac:dyDescent="0.25">
      <c r="A212" s="67">
        <v>42772</v>
      </c>
      <c r="B212" s="22">
        <v>-4.8934018014174151E-2</v>
      </c>
      <c r="C212" s="22">
        <v>-2.3324672566409004E-2</v>
      </c>
      <c r="D212" s="45">
        <v>-3.5529421154486512E-2</v>
      </c>
    </row>
    <row r="213" spans="1:4" x14ac:dyDescent="0.25">
      <c r="A213" s="67">
        <v>42065</v>
      </c>
      <c r="B213" s="22">
        <v>-3.5670180131500077E-2</v>
      </c>
      <c r="C213" s="22">
        <v>-3.3267100982939057E-2</v>
      </c>
      <c r="D213" s="45">
        <v>-3.6039936483196693E-2</v>
      </c>
    </row>
    <row r="214" spans="1:4" x14ac:dyDescent="0.25">
      <c r="A214" s="67">
        <v>43850</v>
      </c>
      <c r="B214" s="22">
        <v>1.1326093157551809E-2</v>
      </c>
      <c r="C214" s="22">
        <v>-5.1571807131308781E-2</v>
      </c>
      <c r="D214" s="45">
        <v>-3.9037625462088242E-2</v>
      </c>
    </row>
    <row r="215" spans="1:4" x14ac:dyDescent="0.25">
      <c r="A215" s="67">
        <v>42247</v>
      </c>
      <c r="B215" s="22">
        <v>-1.1560822401075971E-2</v>
      </c>
      <c r="C215" s="22">
        <v>1.092907053219023E-2</v>
      </c>
      <c r="D215" s="45">
        <v>-3.9891329027301969E-2</v>
      </c>
    </row>
    <row r="216" spans="1:4" x14ac:dyDescent="0.25">
      <c r="A216" s="67">
        <v>42814</v>
      </c>
      <c r="B216" s="22">
        <v>2.0696535100776455E-2</v>
      </c>
      <c r="C216" s="22">
        <v>-7.6628727455691371E-3</v>
      </c>
      <c r="D216" s="45">
        <v>-4.0821994520255166E-2</v>
      </c>
    </row>
    <row r="217" spans="1:4" x14ac:dyDescent="0.25">
      <c r="A217" s="67">
        <v>42121</v>
      </c>
      <c r="B217" s="22">
        <v>1.5067432122119926E-2</v>
      </c>
      <c r="C217" s="22">
        <v>-2.1053409197832381E-2</v>
      </c>
      <c r="D217" s="45">
        <v>-4.2559614418795889E-2</v>
      </c>
    </row>
    <row r="218" spans="1:4" x14ac:dyDescent="0.25">
      <c r="A218" s="67">
        <v>42660</v>
      </c>
      <c r="B218" s="22">
        <v>1.1451929322611933E-2</v>
      </c>
      <c r="C218" s="22">
        <v>6.351340572232593E-2</v>
      </c>
      <c r="D218" s="45">
        <v>-4.4988387214781933E-2</v>
      </c>
    </row>
    <row r="219" spans="1:4" x14ac:dyDescent="0.25">
      <c r="A219" s="67">
        <v>42317</v>
      </c>
      <c r="B219" s="22">
        <v>-7.3604257838773418E-3</v>
      </c>
      <c r="C219" s="22">
        <v>3.9712637406867833E-2</v>
      </c>
      <c r="D219" s="45">
        <v>-4.7155137917277719E-2</v>
      </c>
    </row>
    <row r="220" spans="1:4" x14ac:dyDescent="0.25">
      <c r="A220" s="67">
        <v>43843</v>
      </c>
      <c r="B220" s="22">
        <v>1.6555334036074128E-2</v>
      </c>
      <c r="C220" s="22">
        <v>-2.3530497410194272E-2</v>
      </c>
      <c r="D220" s="45">
        <v>-4.7937691451450888E-2</v>
      </c>
    </row>
    <row r="221" spans="1:4" x14ac:dyDescent="0.25">
      <c r="A221" s="67">
        <v>42331</v>
      </c>
      <c r="B221" s="22">
        <v>-2.5963223762010212E-2</v>
      </c>
      <c r="C221" s="22">
        <v>-4.1355185681913945E-2</v>
      </c>
      <c r="D221" s="45">
        <v>-5.4616747317900463E-2</v>
      </c>
    </row>
    <row r="222" spans="1:4" x14ac:dyDescent="0.25">
      <c r="A222" s="67">
        <v>42016</v>
      </c>
      <c r="B222" s="22">
        <v>-1.7747687833339434E-2</v>
      </c>
      <c r="C222" s="22">
        <v>3.4289073478632165E-2</v>
      </c>
      <c r="D222" s="45">
        <v>-5.666003356549127E-2</v>
      </c>
    </row>
    <row r="223" spans="1:4" x14ac:dyDescent="0.25">
      <c r="A223" s="67">
        <v>42898</v>
      </c>
      <c r="B223" s="22">
        <v>-5.8283562197908506E-2</v>
      </c>
      <c r="C223" s="22">
        <v>-5.770831762064673E-2</v>
      </c>
      <c r="D223" s="45">
        <v>-6.3700776905186218E-2</v>
      </c>
    </row>
    <row r="224" spans="1:4" ht="15.75" thickBot="1" x14ac:dyDescent="0.3">
      <c r="A224" s="68">
        <v>42632</v>
      </c>
      <c r="B224" s="51">
        <v>3.0153038170687457E-2</v>
      </c>
      <c r="C224" s="51">
        <v>-2.0811662038246232E-3</v>
      </c>
      <c r="D224" s="47">
        <v>-6.5185979884695613E-2</v>
      </c>
    </row>
  </sheetData>
  <mergeCells count="6">
    <mergeCell ref="G27:H27"/>
    <mergeCell ref="F2:H2"/>
    <mergeCell ref="G9:H9"/>
    <mergeCell ref="F11:H11"/>
    <mergeCell ref="G18:H18"/>
    <mergeCell ref="F20:H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F168-D065-4AFA-ABF1-1298F1FE0B33}">
  <dimension ref="A1:K224"/>
  <sheetViews>
    <sheetView topLeftCell="C16" workbookViewId="0">
      <selection activeCell="O32" sqref="O32"/>
    </sheetView>
  </sheetViews>
  <sheetFormatPr defaultRowHeight="15" x14ac:dyDescent="0.25"/>
  <cols>
    <col min="1" max="1" width="10.140625" style="34" bestFit="1" customWidth="1"/>
    <col min="2" max="2" width="13.140625" style="23" bestFit="1" customWidth="1"/>
    <col min="3" max="3" width="14.28515625" style="23" bestFit="1" customWidth="1"/>
    <col min="4" max="4" width="12.7109375" style="23" bestFit="1" customWidth="1"/>
    <col min="5" max="5" width="9.28515625" style="23" customWidth="1"/>
    <col min="6" max="6" width="24.28515625" style="23" bestFit="1" customWidth="1"/>
    <col min="7" max="7" width="13.7109375" style="23" bestFit="1" customWidth="1"/>
    <col min="8" max="8" width="2.85546875" style="23" bestFit="1" customWidth="1"/>
    <col min="9" max="9" width="8.140625" style="23" bestFit="1" customWidth="1"/>
    <col min="10" max="10" width="13.7109375" style="23" bestFit="1" customWidth="1"/>
    <col min="11" max="11" width="2.85546875" style="23" bestFit="1" customWidth="1"/>
    <col min="12" max="12" width="7.85546875" style="23" bestFit="1" customWidth="1"/>
    <col min="13" max="13" width="10" style="23" customWidth="1"/>
    <col min="14" max="14" width="8" style="23" customWidth="1"/>
    <col min="15" max="15" width="7.5703125" style="23" customWidth="1"/>
    <col min="16" max="16" width="8.140625" style="23" bestFit="1" customWidth="1"/>
    <col min="17" max="17" width="10.7109375" style="23" customWidth="1"/>
    <col min="18" max="18" width="7.7109375" style="23" customWidth="1"/>
    <col min="19" max="19" width="9.28515625" style="23" customWidth="1"/>
    <col min="20" max="20" width="6.5703125" style="23" customWidth="1"/>
    <col min="21" max="21" width="13.7109375" style="23" bestFit="1" customWidth="1"/>
    <col min="22" max="22" width="7.85546875" style="23" customWidth="1"/>
    <col min="23" max="23" width="8.140625" style="23" bestFit="1" customWidth="1"/>
    <col min="24" max="24" width="6.85546875" style="23" customWidth="1"/>
    <col min="25" max="25" width="6.28515625" style="23" customWidth="1"/>
    <col min="26" max="26" width="9.28515625" style="23" customWidth="1"/>
    <col min="27" max="16384" width="9.140625" style="23"/>
  </cols>
  <sheetData>
    <row r="1" spans="1:11" ht="15.75" thickBot="1" x14ac:dyDescent="0.3">
      <c r="A1" s="71" t="s">
        <v>10</v>
      </c>
      <c r="B1" s="37" t="s">
        <v>23</v>
      </c>
      <c r="C1" s="37" t="s">
        <v>24</v>
      </c>
      <c r="D1" s="38" t="s">
        <v>25</v>
      </c>
      <c r="F1" s="241" t="s">
        <v>111</v>
      </c>
      <c r="G1" s="242"/>
      <c r="H1" s="242"/>
      <c r="I1" s="242"/>
      <c r="J1" s="243"/>
    </row>
    <row r="2" spans="1:11" x14ac:dyDescent="0.25">
      <c r="A2" s="69">
        <v>43864</v>
      </c>
      <c r="B2" s="35">
        <v>8.2922488972549599E-3</v>
      </c>
      <c r="C2" s="35">
        <v>2.1918685707646275E-2</v>
      </c>
      <c r="D2" s="70">
        <v>-3.4619625060491446E-2</v>
      </c>
      <c r="F2" s="232" t="s">
        <v>112</v>
      </c>
      <c r="G2" s="233"/>
      <c r="H2" s="233"/>
      <c r="I2" s="233"/>
      <c r="J2" s="234"/>
    </row>
    <row r="3" spans="1:11" x14ac:dyDescent="0.25">
      <c r="A3" s="67">
        <v>43850</v>
      </c>
      <c r="B3" s="22">
        <v>1.1326093157551809E-2</v>
      </c>
      <c r="C3" s="22">
        <v>-5.1571807131308781E-2</v>
      </c>
      <c r="D3" s="45">
        <v>-3.9037625462088242E-2</v>
      </c>
      <c r="F3" s="232"/>
      <c r="G3" s="233"/>
      <c r="H3" s="233"/>
      <c r="I3" s="233"/>
      <c r="J3" s="234"/>
    </row>
    <row r="4" spans="1:11" ht="15.75" thickBot="1" x14ac:dyDescent="0.3">
      <c r="A4" s="67">
        <v>43843</v>
      </c>
      <c r="B4" s="22">
        <v>1.6555334036074128E-2</v>
      </c>
      <c r="C4" s="22">
        <v>-2.3530497410194272E-2</v>
      </c>
      <c r="D4" s="45">
        <v>-4.7937691451450888E-2</v>
      </c>
      <c r="F4" s="235"/>
      <c r="G4" s="236"/>
      <c r="H4" s="236"/>
      <c r="I4" s="236"/>
      <c r="J4" s="237"/>
    </row>
    <row r="5" spans="1:11" ht="15.75" thickBot="1" x14ac:dyDescent="0.3">
      <c r="A5" s="67">
        <v>43836</v>
      </c>
      <c r="B5" s="22">
        <v>1.2432202837178103E-2</v>
      </c>
      <c r="C5" s="22">
        <v>-1.7926216268151895E-2</v>
      </c>
      <c r="D5" s="45">
        <v>3.5941684101862131E-2</v>
      </c>
    </row>
    <row r="6" spans="1:11" ht="39.75" customHeight="1" thickBot="1" x14ac:dyDescent="0.3">
      <c r="A6" s="161">
        <v>43815</v>
      </c>
      <c r="B6" s="162">
        <v>1.440591261716662E-2</v>
      </c>
      <c r="C6" s="162">
        <v>2.8243212313395154E-2</v>
      </c>
      <c r="D6" s="163">
        <v>6.2995852014577219E-2</v>
      </c>
      <c r="F6" s="244" t="s">
        <v>121</v>
      </c>
      <c r="G6" s="245"/>
      <c r="H6" s="245"/>
      <c r="I6" s="245"/>
      <c r="J6" s="246"/>
    </row>
    <row r="7" spans="1:11" ht="15.75" thickBot="1" x14ac:dyDescent="0.3">
      <c r="A7" s="67">
        <v>43808</v>
      </c>
      <c r="B7" s="22">
        <v>2.5486841923837055E-2</v>
      </c>
      <c r="C7" s="22">
        <v>-2.3167059281534303E-2</v>
      </c>
      <c r="D7" s="45">
        <v>3.932834226347167E-2</v>
      </c>
    </row>
    <row r="8" spans="1:11" ht="16.5" thickBot="1" x14ac:dyDescent="0.3">
      <c r="A8" s="67">
        <v>43794</v>
      </c>
      <c r="B8" s="22">
        <v>-1.7581101416396221E-2</v>
      </c>
      <c r="C8" s="22">
        <v>-1.0118130165584667E-2</v>
      </c>
      <c r="D8" s="45">
        <v>-1.6485113798047214E-2</v>
      </c>
      <c r="F8" s="238" t="s">
        <v>23</v>
      </c>
      <c r="G8" s="239"/>
      <c r="H8" s="239"/>
      <c r="I8" s="239"/>
      <c r="J8" s="239"/>
      <c r="K8" s="240"/>
    </row>
    <row r="9" spans="1:11" ht="15.75" x14ac:dyDescent="0.25">
      <c r="A9" s="67">
        <v>43780</v>
      </c>
      <c r="B9" s="22">
        <v>-7.0808258368028668E-4</v>
      </c>
      <c r="C9" s="22">
        <v>-3.3389012655147096E-3</v>
      </c>
      <c r="D9" s="45">
        <v>3.4423441909729197E-3</v>
      </c>
      <c r="F9" s="169" t="s">
        <v>113</v>
      </c>
      <c r="G9" s="170">
        <f>COUNT(B6:B49)</f>
        <v>44</v>
      </c>
      <c r="H9" s="170"/>
      <c r="I9" s="170"/>
      <c r="J9" s="170"/>
      <c r="K9" s="171"/>
    </row>
    <row r="10" spans="1:11" ht="15.75" x14ac:dyDescent="0.25">
      <c r="A10" s="67">
        <v>43773</v>
      </c>
      <c r="B10" s="22">
        <v>1.5821720393728457E-2</v>
      </c>
      <c r="C10" s="22">
        <v>2.0202707317519469E-2</v>
      </c>
      <c r="D10" s="45">
        <v>6.6181906881301183E-2</v>
      </c>
      <c r="F10" s="164" t="s">
        <v>114</v>
      </c>
      <c r="G10" s="159">
        <f>COUNT(B50:B97)</f>
        <v>48</v>
      </c>
      <c r="H10" s="159"/>
      <c r="I10" s="159"/>
      <c r="J10" s="159"/>
      <c r="K10" s="165"/>
    </row>
    <row r="11" spans="1:11" ht="15.75" x14ac:dyDescent="0.25">
      <c r="A11" s="67">
        <v>43766</v>
      </c>
      <c r="B11" s="22">
        <v>-1.5113637810048184E-2</v>
      </c>
      <c r="C11" s="22">
        <v>3.4071583216141346E-3</v>
      </c>
      <c r="D11" s="45">
        <v>1.3778702356164255E-2</v>
      </c>
      <c r="F11" s="164" t="s">
        <v>115</v>
      </c>
      <c r="G11" s="159">
        <v>0.05</v>
      </c>
      <c r="H11" s="159"/>
      <c r="I11" s="159" t="s">
        <v>115</v>
      </c>
      <c r="J11" s="159">
        <v>0.01</v>
      </c>
      <c r="K11" s="165"/>
    </row>
    <row r="12" spans="1:11" ht="15.75" x14ac:dyDescent="0.25">
      <c r="A12" s="67">
        <v>43759</v>
      </c>
      <c r="B12" s="22">
        <v>1.871571819594112E-2</v>
      </c>
      <c r="C12" s="22">
        <v>-1.6920877488337177E-2</v>
      </c>
      <c r="D12" s="45">
        <v>5.3711539246252271E-2</v>
      </c>
      <c r="F12" s="164" t="s">
        <v>101</v>
      </c>
      <c r="G12" s="159">
        <f>_xlfn.T.TEST(B6:B49,B50:B97,2,3)</f>
        <v>0.77233280449456831</v>
      </c>
      <c r="H12" s="159"/>
      <c r="I12" s="159"/>
      <c r="J12" s="159"/>
      <c r="K12" s="165"/>
    </row>
    <row r="13" spans="1:11" ht="15.75" x14ac:dyDescent="0.25">
      <c r="A13" s="67">
        <v>43752</v>
      </c>
      <c r="B13" s="22">
        <v>2.2496977638133322E-2</v>
      </c>
      <c r="C13" s="22">
        <v>-1.3333530869465144E-2</v>
      </c>
      <c r="D13" s="45">
        <v>2.4509633836509281E-2</v>
      </c>
      <c r="F13" s="164" t="s">
        <v>116</v>
      </c>
      <c r="G13" s="159">
        <f>_xlfn.T.INV(1-G11/2,G14)</f>
        <v>1.987934206239018</v>
      </c>
      <c r="H13" s="159" t="s">
        <v>108</v>
      </c>
      <c r="I13" s="159" t="s">
        <v>116</v>
      </c>
      <c r="J13" s="159">
        <f>_xlfn.T.INV(1-J11/2,G14)</f>
        <v>2.6342123094456342</v>
      </c>
      <c r="K13" s="165" t="s">
        <v>108</v>
      </c>
    </row>
    <row r="14" spans="1:11" ht="15.75" x14ac:dyDescent="0.25">
      <c r="A14" s="67">
        <v>43745</v>
      </c>
      <c r="B14" s="22">
        <v>3.3331268786449007E-2</v>
      </c>
      <c r="C14" s="22">
        <v>4.0546094394350009E-2</v>
      </c>
      <c r="D14" s="45">
        <v>2.0402922844313599E-2</v>
      </c>
      <c r="F14" s="164" t="s">
        <v>117</v>
      </c>
      <c r="G14" s="160">
        <f>(G15/G9+G16/G10)^2/((G15/G9)^2/(G9-1)+(G16/G10)^2/(G10-1))</f>
        <v>86.835932326059591</v>
      </c>
      <c r="H14" s="159"/>
      <c r="I14" s="159"/>
      <c r="J14" s="159"/>
      <c r="K14" s="165"/>
    </row>
    <row r="15" spans="1:11" ht="15.75" x14ac:dyDescent="0.25">
      <c r="A15" s="67">
        <v>43738</v>
      </c>
      <c r="B15" s="22">
        <v>-2.3469944436241629E-2</v>
      </c>
      <c r="C15" s="22">
        <v>-5.0430853626891967E-2</v>
      </c>
      <c r="D15" s="45">
        <v>-2.3859147482990541E-2</v>
      </c>
      <c r="F15" s="164" t="s">
        <v>118</v>
      </c>
      <c r="G15" s="159">
        <f>_xlfn.VAR.S(B6:B49)</f>
        <v>6.7124729754198175E-4</v>
      </c>
      <c r="H15" s="159"/>
      <c r="I15" s="159"/>
      <c r="J15" s="159"/>
      <c r="K15" s="165"/>
    </row>
    <row r="16" spans="1:11" ht="15.75" x14ac:dyDescent="0.25">
      <c r="A16" s="67">
        <v>43731</v>
      </c>
      <c r="B16" s="22">
        <v>-1.7172468508600502E-2</v>
      </c>
      <c r="C16" s="22">
        <v>2.6579637804712102E-2</v>
      </c>
      <c r="D16" s="45">
        <v>-2.3303128931847709E-2</v>
      </c>
      <c r="F16" s="164" t="s">
        <v>119</v>
      </c>
      <c r="G16" s="159">
        <f>_xlfn.VAR.S(B50:B97)</f>
        <v>1.1825149706423239E-3</v>
      </c>
      <c r="H16" s="159"/>
      <c r="I16" s="159"/>
      <c r="J16" s="159"/>
      <c r="K16" s="165"/>
    </row>
    <row r="17" spans="1:11" ht="16.5" thickBot="1" x14ac:dyDescent="0.3">
      <c r="A17" s="67">
        <v>43724</v>
      </c>
      <c r="B17" s="22">
        <v>-4.3010818993905854E-3</v>
      </c>
      <c r="C17" s="22">
        <v>0</v>
      </c>
      <c r="D17" s="45">
        <v>-2.3870131392532152E-2</v>
      </c>
      <c r="F17" s="166" t="s">
        <v>120</v>
      </c>
      <c r="G17" s="167"/>
      <c r="H17" s="167"/>
      <c r="I17" s="167"/>
      <c r="J17" s="167"/>
      <c r="K17" s="168"/>
    </row>
    <row r="18" spans="1:11" ht="15.75" thickBot="1" x14ac:dyDescent="0.3">
      <c r="A18" s="67">
        <v>43710</v>
      </c>
      <c r="B18" s="22">
        <v>2.1270825347133863E-2</v>
      </c>
      <c r="C18" s="22">
        <v>6.6666913581892974E-3</v>
      </c>
      <c r="D18" s="45">
        <v>2.1311752673717006E-2</v>
      </c>
    </row>
    <row r="19" spans="1:11" ht="16.5" thickBot="1" x14ac:dyDescent="0.3">
      <c r="A19" s="67">
        <v>43703</v>
      </c>
      <c r="B19" s="22">
        <v>2.1186278122833496E-2</v>
      </c>
      <c r="C19" s="22">
        <v>6.7114345879867778E-3</v>
      </c>
      <c r="D19" s="45">
        <v>2.0442518667074739E-2</v>
      </c>
      <c r="F19" s="238" t="s">
        <v>24</v>
      </c>
      <c r="G19" s="239"/>
      <c r="H19" s="239"/>
      <c r="I19" s="239"/>
      <c r="J19" s="239"/>
      <c r="K19" s="240"/>
    </row>
    <row r="20" spans="1:11" ht="15.75" x14ac:dyDescent="0.25">
      <c r="A20" s="67">
        <v>43696</v>
      </c>
      <c r="B20" s="22">
        <v>2.0481673285480565E-2</v>
      </c>
      <c r="C20" s="22">
        <v>1.3559529785632294E-2</v>
      </c>
      <c r="D20" s="45">
        <v>3.456799621884174E-2</v>
      </c>
      <c r="F20" s="169" t="s">
        <v>113</v>
      </c>
      <c r="G20" s="170">
        <f>COUNT(C6:C49)</f>
        <v>44</v>
      </c>
      <c r="H20" s="170"/>
      <c r="I20" s="170"/>
      <c r="J20" s="170"/>
      <c r="K20" s="171"/>
    </row>
    <row r="21" spans="1:11" ht="15.75" x14ac:dyDescent="0.25">
      <c r="A21" s="67">
        <v>43689</v>
      </c>
      <c r="B21" s="22">
        <v>-2.579781366524378E-2</v>
      </c>
      <c r="C21" s="22">
        <v>-3.4071583216141975E-3</v>
      </c>
      <c r="D21" s="45">
        <v>-3.2567328662544755E-2</v>
      </c>
      <c r="F21" s="164" t="s">
        <v>114</v>
      </c>
      <c r="G21" s="159">
        <f>COUNT(C50:C97)</f>
        <v>48</v>
      </c>
      <c r="H21" s="159"/>
      <c r="I21" s="159"/>
      <c r="J21" s="159"/>
      <c r="K21" s="165"/>
    </row>
    <row r="22" spans="1:11" ht="15.75" x14ac:dyDescent="0.25">
      <c r="A22" s="67">
        <v>43682</v>
      </c>
      <c r="B22" s="22">
        <v>-6.3423033746905038E-4</v>
      </c>
      <c r="C22" s="22">
        <v>-1.6863806052004805E-2</v>
      </c>
      <c r="D22" s="45">
        <v>-1.3342230131366103E-3</v>
      </c>
      <c r="F22" s="164" t="s">
        <v>115</v>
      </c>
      <c r="G22" s="159">
        <v>0.05</v>
      </c>
      <c r="H22" s="159"/>
      <c r="I22" s="159" t="s">
        <v>115</v>
      </c>
      <c r="J22" s="159">
        <v>0.01</v>
      </c>
      <c r="K22" s="165"/>
    </row>
    <row r="23" spans="1:11" ht="15.75" x14ac:dyDescent="0.25">
      <c r="A23" s="67">
        <v>43675</v>
      </c>
      <c r="B23" s="22">
        <v>-4.3165155420256396E-2</v>
      </c>
      <c r="C23" s="22">
        <v>1.3468217050866611E-2</v>
      </c>
      <c r="D23" s="45">
        <v>1.8843087801479915E-2</v>
      </c>
      <c r="F23" s="164" t="s">
        <v>101</v>
      </c>
      <c r="G23" s="159">
        <f>_xlfn.T.TEST(C6:C49,C50:C97,2,3)</f>
        <v>0.74021948690559014</v>
      </c>
      <c r="H23" s="159"/>
      <c r="I23" s="159"/>
      <c r="J23" s="159"/>
      <c r="K23" s="165"/>
    </row>
    <row r="24" spans="1:11" ht="15.75" x14ac:dyDescent="0.25">
      <c r="A24" s="67">
        <v>43668</v>
      </c>
      <c r="B24" s="22">
        <v>-9.9267107756716207E-3</v>
      </c>
      <c r="C24" s="22">
        <v>-6.7567824628797625E-3</v>
      </c>
      <c r="D24" s="45">
        <v>1.7820896570111489E-2</v>
      </c>
      <c r="F24" s="164" t="s">
        <v>116</v>
      </c>
      <c r="G24" s="159">
        <f>_xlfn.T.INV(1-G22/2,G25)</f>
        <v>1.9869786995062801</v>
      </c>
      <c r="H24" s="159" t="s">
        <v>108</v>
      </c>
      <c r="I24" s="159" t="s">
        <v>116</v>
      </c>
      <c r="J24" s="159">
        <f>_xlfn.T.INV(1-J22/2,G25)</f>
        <v>2.6322041912000063</v>
      </c>
      <c r="K24" s="165" t="s">
        <v>108</v>
      </c>
    </row>
    <row r="25" spans="1:11" ht="15.75" x14ac:dyDescent="0.25">
      <c r="A25" s="67">
        <v>43661</v>
      </c>
      <c r="B25" s="22">
        <v>-1.7750056331916422E-2</v>
      </c>
      <c r="C25" s="22">
        <v>-3.9609138095045827E-2</v>
      </c>
      <c r="D25" s="45">
        <v>-6.2047768868829815E-3</v>
      </c>
      <c r="F25" s="164" t="s">
        <v>117</v>
      </c>
      <c r="G25" s="160">
        <f>(G26/G20+G27/G21)^2/((G26/G20)^2/(G20-1)+(G27/G21)^2/(G21-1))</f>
        <v>89.95240088542711</v>
      </c>
      <c r="H25" s="159"/>
      <c r="I25" s="159"/>
      <c r="J25" s="159"/>
      <c r="K25" s="165"/>
    </row>
    <row r="26" spans="1:11" ht="15.75" x14ac:dyDescent="0.25">
      <c r="A26" s="67">
        <v>43654</v>
      </c>
      <c r="B26" s="22">
        <v>-2.4217084276669135E-2</v>
      </c>
      <c r="C26" s="22">
        <v>2.9558802241544429E-2</v>
      </c>
      <c r="D26" s="45">
        <v>-1.1616119683228556E-2</v>
      </c>
      <c r="F26" s="164" t="s">
        <v>118</v>
      </c>
      <c r="G26" s="159">
        <f>_xlfn.VAR.S(C6:C49)</f>
        <v>4.7148390994121783E-4</v>
      </c>
      <c r="H26" s="159"/>
      <c r="I26" s="159"/>
      <c r="J26" s="159"/>
      <c r="K26" s="165"/>
    </row>
    <row r="27" spans="1:11" ht="15.75" x14ac:dyDescent="0.25">
      <c r="A27" s="67">
        <v>43647</v>
      </c>
      <c r="B27" s="22">
        <v>1.778267807485566E-2</v>
      </c>
      <c r="C27" s="22">
        <v>1.0050335853501506E-2</v>
      </c>
      <c r="D27" s="45">
        <v>1.9204979836050046E-2</v>
      </c>
      <c r="F27" s="164" t="s">
        <v>119</v>
      </c>
      <c r="G27" s="159">
        <f>_xlfn.VAR.S(C50:C97)</f>
        <v>5.3690994954543763E-4</v>
      </c>
      <c r="H27" s="159"/>
      <c r="I27" s="159"/>
      <c r="J27" s="159"/>
      <c r="K27" s="165"/>
    </row>
    <row r="28" spans="1:11" ht="16.5" thickBot="1" x14ac:dyDescent="0.3">
      <c r="A28" s="67">
        <v>43633</v>
      </c>
      <c r="B28" s="22">
        <v>-3.2716777641532812E-3</v>
      </c>
      <c r="C28" s="22">
        <v>0</v>
      </c>
      <c r="D28" s="45">
        <v>1.3371736965889241E-2</v>
      </c>
      <c r="F28" s="166" t="s">
        <v>120</v>
      </c>
      <c r="G28" s="167"/>
      <c r="H28" s="167"/>
      <c r="I28" s="167"/>
      <c r="J28" s="167"/>
      <c r="K28" s="168"/>
    </row>
    <row r="29" spans="1:11" ht="15.75" thickBot="1" x14ac:dyDescent="0.3">
      <c r="A29" s="67">
        <v>43619</v>
      </c>
      <c r="B29" s="22">
        <v>6.2489175191496771E-2</v>
      </c>
      <c r="C29" s="22">
        <v>2.4692612590371414E-2</v>
      </c>
      <c r="D29" s="45">
        <v>-1.3717423275807702E-3</v>
      </c>
    </row>
    <row r="30" spans="1:11" ht="16.5" thickBot="1" x14ac:dyDescent="0.3">
      <c r="A30" s="67">
        <v>43612</v>
      </c>
      <c r="B30" s="22">
        <v>-5.1743791816399893E-3</v>
      </c>
      <c r="C30" s="22">
        <v>-3.5650661644962569E-3</v>
      </c>
      <c r="D30" s="45">
        <v>2.5686938159599618E-2</v>
      </c>
      <c r="F30" s="238" t="s">
        <v>25</v>
      </c>
      <c r="G30" s="239"/>
      <c r="H30" s="239"/>
      <c r="I30" s="239"/>
      <c r="J30" s="239"/>
      <c r="K30" s="240"/>
    </row>
    <row r="31" spans="1:11" ht="15.75" x14ac:dyDescent="0.25">
      <c r="A31" s="67">
        <v>43605</v>
      </c>
      <c r="B31" s="22">
        <v>3.2556680172751887E-2</v>
      </c>
      <c r="C31" s="22">
        <v>3.5650661644961446E-3</v>
      </c>
      <c r="D31" s="45">
        <v>2.8169032711133734E-3</v>
      </c>
      <c r="F31" s="169" t="s">
        <v>113</v>
      </c>
      <c r="G31" s="170">
        <f>COUNT(D6:D49)</f>
        <v>44</v>
      </c>
      <c r="H31" s="170"/>
      <c r="I31" s="170"/>
      <c r="J31" s="170"/>
      <c r="K31" s="171"/>
    </row>
    <row r="32" spans="1:11" ht="15.75" x14ac:dyDescent="0.25">
      <c r="A32" s="67">
        <v>43598</v>
      </c>
      <c r="B32" s="22">
        <v>-2.6435211855928802E-4</v>
      </c>
      <c r="C32" s="22">
        <v>1.8018505502678212E-2</v>
      </c>
      <c r="D32" s="45">
        <v>2.1178970147346914E-3</v>
      </c>
      <c r="F32" s="164" t="s">
        <v>114</v>
      </c>
      <c r="G32" s="159">
        <f>COUNT(D50:D97)</f>
        <v>48</v>
      </c>
      <c r="H32" s="159"/>
      <c r="I32" s="159"/>
      <c r="J32" s="159"/>
      <c r="K32" s="165"/>
    </row>
    <row r="33" spans="1:11" ht="15.75" x14ac:dyDescent="0.25">
      <c r="A33" s="67">
        <v>43591</v>
      </c>
      <c r="B33" s="22">
        <v>-2.402622535174723E-2</v>
      </c>
      <c r="C33" s="22">
        <v>-1.0850016024065818E-2</v>
      </c>
      <c r="D33" s="45">
        <v>7.0922283094918366E-3</v>
      </c>
      <c r="F33" s="164" t="s">
        <v>115</v>
      </c>
      <c r="G33" s="159">
        <v>0.05</v>
      </c>
      <c r="H33" s="159"/>
      <c r="I33" s="159" t="s">
        <v>115</v>
      </c>
      <c r="J33" s="159">
        <v>0.01</v>
      </c>
      <c r="K33" s="165"/>
    </row>
    <row r="34" spans="1:11" ht="15.75" x14ac:dyDescent="0.25">
      <c r="A34" s="67">
        <v>43584</v>
      </c>
      <c r="B34" s="22">
        <v>4.0997622075594681E-2</v>
      </c>
      <c r="C34" s="22">
        <v>-7.168489478612516E-3</v>
      </c>
      <c r="D34" s="45">
        <v>1.6505577440230998E-2</v>
      </c>
      <c r="F34" s="164" t="s">
        <v>101</v>
      </c>
      <c r="G34" s="159">
        <f>_xlfn.T.TEST(D6:D49,D50:D97,2,3)</f>
        <v>1.0696162039166709E-3</v>
      </c>
      <c r="H34" s="159"/>
      <c r="I34" s="159"/>
      <c r="J34" s="159"/>
      <c r="K34" s="165"/>
    </row>
    <row r="35" spans="1:11" ht="15.75" x14ac:dyDescent="0.25">
      <c r="A35" s="67">
        <v>43577</v>
      </c>
      <c r="B35" s="22">
        <v>-4.1341619327008791E-2</v>
      </c>
      <c r="C35" s="22">
        <v>0</v>
      </c>
      <c r="D35" s="45">
        <v>2.1731265343132582E-3</v>
      </c>
      <c r="F35" s="164" t="s">
        <v>116</v>
      </c>
      <c r="G35" s="159">
        <f>_xlfn.T.INV(1-G33/2,G36)</f>
        <v>1.9934635666618719</v>
      </c>
      <c r="H35" s="159" t="s">
        <v>108</v>
      </c>
      <c r="I35" s="159" t="s">
        <v>116</v>
      </c>
      <c r="J35" s="159">
        <f>_xlfn.T.INV(1-J33/2,G36)</f>
        <v>2.6458519131593259</v>
      </c>
      <c r="K35" s="165" t="s">
        <v>108</v>
      </c>
    </row>
    <row r="36" spans="1:11" ht="15.75" x14ac:dyDescent="0.25">
      <c r="A36" s="67">
        <v>43570</v>
      </c>
      <c r="B36" s="22">
        <v>-2.9233176766405865E-2</v>
      </c>
      <c r="C36" s="22">
        <v>-1.4184634991956413E-2</v>
      </c>
      <c r="D36" s="45">
        <v>-1.2252405529015889E-2</v>
      </c>
      <c r="F36" s="164" t="s">
        <v>117</v>
      </c>
      <c r="G36" s="160">
        <f>(G37/G31+G38/G32)^2/((G37/G31)^2/(G31-1)+(G38/G32)^2/(G32-1))</f>
        <v>72.711959032338328</v>
      </c>
      <c r="H36" s="159"/>
      <c r="I36" s="159"/>
      <c r="J36" s="159"/>
      <c r="K36" s="165"/>
    </row>
    <row r="37" spans="1:11" ht="15.75" x14ac:dyDescent="0.25">
      <c r="A37" s="67">
        <v>43563</v>
      </c>
      <c r="B37" s="22">
        <v>5.1403178459964852E-2</v>
      </c>
      <c r="C37" s="22">
        <v>-1.7452449951226166E-2</v>
      </c>
      <c r="D37" s="45">
        <v>7.9108647008787995E-3</v>
      </c>
      <c r="F37" s="164" t="s">
        <v>118</v>
      </c>
      <c r="G37" s="159">
        <f>_xlfn.VAR.S(D6:D49)</f>
        <v>4.9173633078085648E-4</v>
      </c>
      <c r="H37" s="159"/>
      <c r="I37" s="159"/>
      <c r="J37" s="159"/>
      <c r="K37" s="165"/>
    </row>
    <row r="38" spans="1:11" ht="15.75" x14ac:dyDescent="0.25">
      <c r="A38" s="67">
        <v>43556</v>
      </c>
      <c r="B38" s="22">
        <v>5.9213529962911494E-2</v>
      </c>
      <c r="C38" s="22">
        <v>6.944472352810995E-3</v>
      </c>
      <c r="D38" s="45">
        <v>1.3081581897489385E-2</v>
      </c>
      <c r="F38" s="164" t="s">
        <v>119</v>
      </c>
      <c r="G38" s="159">
        <f>_xlfn.VAR.S(D50:D97)</f>
        <v>2.0723096084084694E-4</v>
      </c>
      <c r="H38" s="159"/>
      <c r="I38" s="159"/>
      <c r="J38" s="159"/>
      <c r="K38" s="165"/>
    </row>
    <row r="39" spans="1:11" ht="16.5" thickBot="1" x14ac:dyDescent="0.3">
      <c r="A39" s="67">
        <v>43549</v>
      </c>
      <c r="B39" s="22">
        <v>3.1841977546027009E-2</v>
      </c>
      <c r="C39" s="22">
        <v>-3.47826437632492E-3</v>
      </c>
      <c r="D39" s="45">
        <v>0</v>
      </c>
      <c r="F39" s="166" t="s">
        <v>120</v>
      </c>
      <c r="G39" s="167"/>
      <c r="H39" s="167"/>
      <c r="I39" s="167"/>
      <c r="J39" s="167"/>
      <c r="K39" s="168"/>
    </row>
    <row r="40" spans="1:11" x14ac:dyDescent="0.25">
      <c r="A40" s="67">
        <v>43542</v>
      </c>
      <c r="B40" s="22">
        <v>2.018305593307863E-2</v>
      </c>
      <c r="C40" s="22">
        <v>0</v>
      </c>
      <c r="D40" s="45">
        <v>7.3421768890805338E-3</v>
      </c>
    </row>
    <row r="41" spans="1:11" x14ac:dyDescent="0.25">
      <c r="A41" s="67">
        <v>43535</v>
      </c>
      <c r="B41" s="22">
        <v>-1.9631908145795289E-3</v>
      </c>
      <c r="C41" s="22">
        <v>1.0471299867295437E-2</v>
      </c>
      <c r="D41" s="45">
        <v>7.3719133452813436E-4</v>
      </c>
    </row>
    <row r="42" spans="1:11" x14ac:dyDescent="0.25">
      <c r="A42" s="67">
        <v>43528</v>
      </c>
      <c r="B42" s="22">
        <v>-1.2619232479690485E-2</v>
      </c>
      <c r="C42" s="22">
        <v>2.4868066578013524E-2</v>
      </c>
      <c r="D42" s="45">
        <v>-1.3187004281953801E-2</v>
      </c>
    </row>
    <row r="43" spans="1:11" x14ac:dyDescent="0.25">
      <c r="A43" s="67">
        <v>43521</v>
      </c>
      <c r="B43" s="22">
        <v>6.2653499107203281E-3</v>
      </c>
      <c r="C43" s="22">
        <v>-7.168489478612516E-3</v>
      </c>
      <c r="D43" s="45">
        <v>-1.8746042821055221E-2</v>
      </c>
    </row>
    <row r="44" spans="1:11" x14ac:dyDescent="0.25">
      <c r="A44" s="67">
        <v>43514</v>
      </c>
      <c r="B44" s="22">
        <v>-1.330933136878038E-2</v>
      </c>
      <c r="C44" s="22">
        <v>-6.5653970221436778E-2</v>
      </c>
      <c r="D44" s="45">
        <v>-2.8530689824063991E-3</v>
      </c>
    </row>
    <row r="45" spans="1:11" x14ac:dyDescent="0.25">
      <c r="A45" s="67">
        <v>43507</v>
      </c>
      <c r="B45" s="22">
        <v>-1.1614976549214102E-2</v>
      </c>
      <c r="C45" s="22">
        <v>0</v>
      </c>
      <c r="D45" s="45">
        <v>4.2826617920009493E-3</v>
      </c>
    </row>
    <row r="46" spans="1:11" x14ac:dyDescent="0.25">
      <c r="A46" s="67">
        <v>43500</v>
      </c>
      <c r="B46" s="22">
        <v>-2.7467043554678182E-2</v>
      </c>
      <c r="C46" s="22">
        <v>0</v>
      </c>
      <c r="D46" s="45">
        <v>-7.1505187172565246E-4</v>
      </c>
    </row>
    <row r="47" spans="1:11" x14ac:dyDescent="0.25">
      <c r="A47" s="67">
        <v>43493</v>
      </c>
      <c r="B47" s="22">
        <v>2.0033825133197732E-2</v>
      </c>
      <c r="C47" s="22">
        <v>1.3468217050866611E-2</v>
      </c>
      <c r="D47" s="45">
        <v>-2.4710046494084415E-2</v>
      </c>
    </row>
    <row r="48" spans="1:11" x14ac:dyDescent="0.25">
      <c r="A48" s="67">
        <v>43486</v>
      </c>
      <c r="B48" s="22">
        <v>1.6935044630998482E-2</v>
      </c>
      <c r="C48" s="22">
        <v>5.2185753170570247E-2</v>
      </c>
      <c r="D48" s="45">
        <v>1.5460603106378279E-2</v>
      </c>
    </row>
    <row r="49" spans="1:4" x14ac:dyDescent="0.25">
      <c r="A49" s="67">
        <v>43472</v>
      </c>
      <c r="B49" s="22">
        <v>2.9966913963089838E-2</v>
      </c>
      <c r="C49" s="22">
        <v>-6.6006840313520242E-3</v>
      </c>
      <c r="D49" s="45">
        <v>2.3126730080018375E-2</v>
      </c>
    </row>
    <row r="50" spans="1:4" x14ac:dyDescent="0.25">
      <c r="A50" s="67">
        <v>43465</v>
      </c>
      <c r="B50" s="22">
        <v>2.4862793047520322E-2</v>
      </c>
      <c r="C50" s="22">
        <v>2.6668247082161273E-2</v>
      </c>
      <c r="D50" s="45">
        <v>3.7807228399059311E-3</v>
      </c>
    </row>
    <row r="51" spans="1:4" x14ac:dyDescent="0.25">
      <c r="A51" s="67">
        <v>43458</v>
      </c>
      <c r="B51" s="22">
        <v>-2.6267135636687707E-3</v>
      </c>
      <c r="C51" s="22">
        <v>1.3605652055778678E-2</v>
      </c>
      <c r="D51" s="45">
        <v>-7.5728894190869108E-4</v>
      </c>
    </row>
    <row r="52" spans="1:4" x14ac:dyDescent="0.25">
      <c r="A52" s="67">
        <v>43451</v>
      </c>
      <c r="B52" s="22">
        <v>1.0007616074426413E-2</v>
      </c>
      <c r="C52" s="22">
        <v>-1.0221554071538139E-2</v>
      </c>
      <c r="D52" s="45">
        <v>-1.0542266312024545E-2</v>
      </c>
    </row>
    <row r="53" spans="1:4" x14ac:dyDescent="0.25">
      <c r="A53" s="67">
        <v>43444</v>
      </c>
      <c r="B53" s="22">
        <v>-5.3073464203364125E-2</v>
      </c>
      <c r="C53" s="22">
        <v>-4.6365920557925537E-2</v>
      </c>
      <c r="D53" s="45">
        <v>-5.229746697277265E-3</v>
      </c>
    </row>
    <row r="54" spans="1:4" x14ac:dyDescent="0.25">
      <c r="A54" s="67">
        <v>43437</v>
      </c>
      <c r="B54" s="22">
        <v>5.1926802368212205E-3</v>
      </c>
      <c r="C54" s="22">
        <v>3.2414939241710229E-3</v>
      </c>
      <c r="D54" s="45">
        <v>-6.6840204285717143E-3</v>
      </c>
    </row>
    <row r="55" spans="1:4" x14ac:dyDescent="0.25">
      <c r="A55" s="67">
        <v>43430</v>
      </c>
      <c r="B55" s="22">
        <v>-1.6867253965241635E-2</v>
      </c>
      <c r="C55" s="22">
        <v>-2.2472855852058628E-2</v>
      </c>
      <c r="D55" s="45">
        <v>-1.4792902105891703E-3</v>
      </c>
    </row>
    <row r="56" spans="1:4" x14ac:dyDescent="0.25">
      <c r="A56" s="67">
        <v>43423</v>
      </c>
      <c r="B56" s="22">
        <v>-9.8850915881404152E-3</v>
      </c>
      <c r="C56" s="22">
        <v>3.1796529173798056E-3</v>
      </c>
      <c r="D56" s="45">
        <v>-1.2486390651382646E-2</v>
      </c>
    </row>
    <row r="57" spans="1:4" x14ac:dyDescent="0.25">
      <c r="A57" s="67">
        <v>43416</v>
      </c>
      <c r="B57" s="22">
        <v>1.7772169745797668E-2</v>
      </c>
      <c r="C57" s="22">
        <v>2.5807883955872503E-2</v>
      </c>
      <c r="D57" s="45">
        <v>2.1921820982210511E-3</v>
      </c>
    </row>
    <row r="58" spans="1:4" x14ac:dyDescent="0.25">
      <c r="A58" s="67">
        <v>43409</v>
      </c>
      <c r="B58" s="22">
        <v>1.6222835506887384E-2</v>
      </c>
      <c r="C58" s="22">
        <v>-9.7561749453645725E-3</v>
      </c>
      <c r="D58" s="45">
        <v>-2.1708522533012291E-2</v>
      </c>
    </row>
    <row r="59" spans="1:4" x14ac:dyDescent="0.25">
      <c r="A59" s="67">
        <v>43402</v>
      </c>
      <c r="B59" s="22">
        <v>6.2118468098199445E-2</v>
      </c>
      <c r="C59" s="22">
        <v>3.2414939241710229E-3</v>
      </c>
      <c r="D59" s="45">
        <v>2.2440319126226484E-2</v>
      </c>
    </row>
    <row r="60" spans="1:4" x14ac:dyDescent="0.25">
      <c r="A60" s="67">
        <v>43395</v>
      </c>
      <c r="B60" s="22">
        <v>-1.5351178655761022E-2</v>
      </c>
      <c r="C60" s="22">
        <v>2.6317308317373358E-2</v>
      </c>
      <c r="D60" s="45">
        <v>-1.885480076362946E-2</v>
      </c>
    </row>
    <row r="61" spans="1:4" x14ac:dyDescent="0.25">
      <c r="A61" s="67">
        <v>43388</v>
      </c>
      <c r="B61" s="22">
        <v>-4.2865606771374618E-2</v>
      </c>
      <c r="C61" s="22">
        <v>3.0459207484708439E-2</v>
      </c>
      <c r="D61" s="45">
        <v>8.6580627431145311E-3</v>
      </c>
    </row>
    <row r="62" spans="1:4" x14ac:dyDescent="0.25">
      <c r="A62" s="67">
        <v>43381</v>
      </c>
      <c r="B62" s="22">
        <v>2.4536252649469736E-2</v>
      </c>
      <c r="C62" s="22">
        <v>-3.0459207484708459E-2</v>
      </c>
      <c r="D62" s="45">
        <v>-2.1506205220963619E-2</v>
      </c>
    </row>
    <row r="63" spans="1:4" x14ac:dyDescent="0.25">
      <c r="A63" s="67">
        <v>43367</v>
      </c>
      <c r="B63" s="22">
        <v>4.9813705712219172E-2</v>
      </c>
      <c r="C63" s="22">
        <v>-3.0459207484708459E-2</v>
      </c>
      <c r="D63" s="45">
        <v>8.5960414697980377E-3</v>
      </c>
    </row>
    <row r="64" spans="1:4" x14ac:dyDescent="0.25">
      <c r="A64" s="67">
        <v>43353</v>
      </c>
      <c r="B64" s="22">
        <v>7.5997063116447952E-2</v>
      </c>
      <c r="C64" s="22">
        <v>-3.4029748586311373E-2</v>
      </c>
      <c r="D64" s="45">
        <v>7.2411612565594736E-3</v>
      </c>
    </row>
    <row r="65" spans="1:4" x14ac:dyDescent="0.25">
      <c r="A65" s="67">
        <v>43346</v>
      </c>
      <c r="B65" s="22">
        <v>-3.9792305052238935E-2</v>
      </c>
      <c r="C65" s="22">
        <v>-1.8416726786231151E-2</v>
      </c>
      <c r="D65" s="45">
        <v>-1.7291497110060994E-2</v>
      </c>
    </row>
    <row r="66" spans="1:4" x14ac:dyDescent="0.25">
      <c r="A66" s="67">
        <v>43339</v>
      </c>
      <c r="B66" s="22">
        <v>8.8855133572084532E-3</v>
      </c>
      <c r="C66" s="22">
        <v>2.9631797606371149E-2</v>
      </c>
      <c r="D66" s="45">
        <v>1.0050335853501506E-2</v>
      </c>
    </row>
    <row r="67" spans="1:4" x14ac:dyDescent="0.25">
      <c r="A67" s="67">
        <v>43332</v>
      </c>
      <c r="B67" s="22">
        <v>-4.9531668242757024E-2</v>
      </c>
      <c r="C67" s="22">
        <v>-1.8622512098001798E-2</v>
      </c>
      <c r="D67" s="45">
        <v>-2.0000666706669543E-2</v>
      </c>
    </row>
    <row r="68" spans="1:4" x14ac:dyDescent="0.25">
      <c r="A68" s="67">
        <v>43325</v>
      </c>
      <c r="B68" s="22">
        <v>1.8100041643617937E-2</v>
      </c>
      <c r="C68" s="22">
        <v>-3.2670782289548707E-2</v>
      </c>
      <c r="D68" s="45">
        <v>-1.413427797146964E-3</v>
      </c>
    </row>
    <row r="69" spans="1:4" x14ac:dyDescent="0.25">
      <c r="A69" s="67">
        <v>43311</v>
      </c>
      <c r="B69" s="22">
        <v>-3.2548907214881823E-2</v>
      </c>
      <c r="C69" s="22">
        <v>-1.7699577099400975E-2</v>
      </c>
      <c r="D69" s="45">
        <v>-2.0676132838427303E-2</v>
      </c>
    </row>
    <row r="70" spans="1:4" x14ac:dyDescent="0.25">
      <c r="A70" s="67">
        <v>43304</v>
      </c>
      <c r="B70" s="22">
        <v>2.2070395399242521E-2</v>
      </c>
      <c r="C70" s="22">
        <v>1.7699577099400857E-2</v>
      </c>
      <c r="D70" s="45">
        <v>3.1880731851290346E-2</v>
      </c>
    </row>
    <row r="71" spans="1:4" x14ac:dyDescent="0.25">
      <c r="A71" s="67">
        <v>43290</v>
      </c>
      <c r="B71" s="22">
        <v>1.3755254551498786E-2</v>
      </c>
      <c r="C71" s="22">
        <v>0</v>
      </c>
      <c r="D71" s="45">
        <v>-8.6831225734608809E-3</v>
      </c>
    </row>
    <row r="72" spans="1:4" x14ac:dyDescent="0.25">
      <c r="A72" s="67">
        <v>43283</v>
      </c>
      <c r="B72" s="22">
        <v>3.9176604911649274E-2</v>
      </c>
      <c r="C72" s="22">
        <v>-8.8889474172460393E-3</v>
      </c>
      <c r="D72" s="45">
        <v>2.8860048891348514E-3</v>
      </c>
    </row>
    <row r="73" spans="1:4" x14ac:dyDescent="0.25">
      <c r="A73" s="67">
        <v>43276</v>
      </c>
      <c r="B73" s="22">
        <v>1.6511718007949636E-2</v>
      </c>
      <c r="C73" s="22">
        <v>-2.6202372394024072E-2</v>
      </c>
      <c r="D73" s="45">
        <v>1.309109604687942E-2</v>
      </c>
    </row>
    <row r="74" spans="1:4" x14ac:dyDescent="0.25">
      <c r="A74" s="67">
        <v>43269</v>
      </c>
      <c r="B74" s="22">
        <v>2.3928086559248857E-2</v>
      </c>
      <c r="C74" s="22">
        <v>-2.3851215822179909E-2</v>
      </c>
      <c r="D74" s="45">
        <v>-2.4585475472614454E-2</v>
      </c>
    </row>
    <row r="75" spans="1:4" x14ac:dyDescent="0.25">
      <c r="A75" s="67">
        <v>43262</v>
      </c>
      <c r="B75" s="22">
        <v>-1.5357207685957053E-2</v>
      </c>
      <c r="C75" s="22">
        <v>5.0633019565466345E-3</v>
      </c>
      <c r="D75" s="45">
        <v>-3.0944803849421599E-2</v>
      </c>
    </row>
    <row r="76" spans="1:4" x14ac:dyDescent="0.25">
      <c r="A76" s="67">
        <v>43255</v>
      </c>
      <c r="B76" s="22">
        <v>-3.4215080444514039E-2</v>
      </c>
      <c r="C76" s="22">
        <v>3.0930300691358773E-2</v>
      </c>
      <c r="D76" s="45">
        <v>2.7739268827252244E-3</v>
      </c>
    </row>
    <row r="77" spans="1:4" x14ac:dyDescent="0.25">
      <c r="A77" s="67">
        <v>43248</v>
      </c>
      <c r="B77" s="22">
        <v>0</v>
      </c>
      <c r="C77" s="22">
        <v>-4.4375881400709832E-2</v>
      </c>
      <c r="D77" s="45">
        <v>-4.158010148663677E-3</v>
      </c>
    </row>
    <row r="78" spans="1:4" x14ac:dyDescent="0.25">
      <c r="A78" s="67">
        <v>43241</v>
      </c>
      <c r="B78" s="22">
        <v>-9.9503308531679793E-3</v>
      </c>
      <c r="C78" s="22">
        <v>1.6708441648177223E-3</v>
      </c>
      <c r="D78" s="45">
        <v>-1.6461277054071962E-2</v>
      </c>
    </row>
    <row r="79" spans="1:4" x14ac:dyDescent="0.25">
      <c r="A79" s="67">
        <v>43234</v>
      </c>
      <c r="B79" s="22">
        <v>-5.9066782764183041E-2</v>
      </c>
      <c r="C79" s="22">
        <v>1.3468217050866611E-2</v>
      </c>
      <c r="D79" s="45">
        <v>-1.4855100990924184E-2</v>
      </c>
    </row>
    <row r="80" spans="1:4" x14ac:dyDescent="0.25">
      <c r="A80" s="67">
        <v>43227</v>
      </c>
      <c r="B80" s="22">
        <v>3.088965519195918E-2</v>
      </c>
      <c r="C80" s="22">
        <v>0</v>
      </c>
      <c r="D80" s="45">
        <v>2.6845653706689828E-3</v>
      </c>
    </row>
    <row r="81" spans="1:4" x14ac:dyDescent="0.25">
      <c r="A81" s="67">
        <v>43220</v>
      </c>
      <c r="B81" s="22">
        <v>1.6543886758217469E-2</v>
      </c>
      <c r="C81" s="22">
        <v>1.0221554071538009E-2</v>
      </c>
      <c r="D81" s="45">
        <v>1.2170535620255114E-2</v>
      </c>
    </row>
    <row r="82" spans="1:4" x14ac:dyDescent="0.25">
      <c r="A82" s="67">
        <v>43213</v>
      </c>
      <c r="B82" s="22">
        <v>4.2900071563173089E-2</v>
      </c>
      <c r="C82" s="22">
        <v>6.8728792877620504E-3</v>
      </c>
      <c r="D82" s="45">
        <v>2.4794658613216274E-2</v>
      </c>
    </row>
    <row r="83" spans="1:4" x14ac:dyDescent="0.25">
      <c r="A83" s="67">
        <v>43206</v>
      </c>
      <c r="B83" s="22">
        <v>5.0765553789119282E-2</v>
      </c>
      <c r="C83" s="22">
        <v>8.6580627431145311E-3</v>
      </c>
      <c r="D83" s="45">
        <v>6.9979291876446368E-3</v>
      </c>
    </row>
    <row r="84" spans="1:4" x14ac:dyDescent="0.25">
      <c r="A84" s="67">
        <v>43192</v>
      </c>
      <c r="B84" s="22">
        <v>1.2501877408061296E-2</v>
      </c>
      <c r="C84" s="22">
        <v>1.878791386563327E-2</v>
      </c>
      <c r="D84" s="45">
        <v>-1.4388737452099669E-2</v>
      </c>
    </row>
    <row r="85" spans="1:4" x14ac:dyDescent="0.25">
      <c r="A85" s="67">
        <v>43185</v>
      </c>
      <c r="B85" s="22">
        <v>-3.2704584725580833E-2</v>
      </c>
      <c r="C85" s="22">
        <v>1.7256259674698574E-3</v>
      </c>
      <c r="D85" s="45">
        <v>-1.2903404835907954E-2</v>
      </c>
    </row>
    <row r="86" spans="1:4" x14ac:dyDescent="0.25">
      <c r="A86" s="67">
        <v>43178</v>
      </c>
      <c r="B86" s="22">
        <v>2.2581293375885568E-2</v>
      </c>
      <c r="C86" s="22">
        <v>1.5666116744399456E-2</v>
      </c>
      <c r="D86" s="45">
        <v>-2.9060794263124256E-2</v>
      </c>
    </row>
    <row r="87" spans="1:4" x14ac:dyDescent="0.25">
      <c r="A87" s="67">
        <v>43171</v>
      </c>
      <c r="B87" s="22">
        <v>-6.9552282948659575E-2</v>
      </c>
      <c r="C87" s="22">
        <v>-1.5666116744399352E-2</v>
      </c>
      <c r="D87" s="45">
        <v>3.742986278834297E-3</v>
      </c>
    </row>
    <row r="88" spans="1:4" x14ac:dyDescent="0.25">
      <c r="A88" s="67">
        <v>43164</v>
      </c>
      <c r="B88" s="22">
        <v>5.8436981489109214E-3</v>
      </c>
      <c r="C88" s="22">
        <v>5.19481687710393E-3</v>
      </c>
      <c r="D88" s="45">
        <v>-4.9875415110390512E-3</v>
      </c>
    </row>
    <row r="89" spans="1:4" x14ac:dyDescent="0.25">
      <c r="A89" s="67">
        <v>43157</v>
      </c>
      <c r="B89" s="22">
        <v>-1.6313101316179971E-2</v>
      </c>
      <c r="C89" s="22">
        <v>-1.7346058122083075E-3</v>
      </c>
      <c r="D89" s="45">
        <v>-4.9627893421290139E-3</v>
      </c>
    </row>
    <row r="90" spans="1:4" x14ac:dyDescent="0.25">
      <c r="A90" s="67">
        <v>43150</v>
      </c>
      <c r="B90" s="22">
        <v>3.8573691985798665E-2</v>
      </c>
      <c r="C90" s="22">
        <v>2.6340416614408564E-2</v>
      </c>
      <c r="D90" s="45">
        <v>-2.4721891453890368E-3</v>
      </c>
    </row>
    <row r="91" spans="1:4" x14ac:dyDescent="0.25">
      <c r="A91" s="67">
        <v>43143</v>
      </c>
      <c r="B91" s="22">
        <v>6.5310383424709101E-2</v>
      </c>
      <c r="C91" s="22">
        <v>-7.0922283094917984E-3</v>
      </c>
      <c r="D91" s="45">
        <v>-9.8280889362624274E-3</v>
      </c>
    </row>
    <row r="92" spans="1:4" x14ac:dyDescent="0.25">
      <c r="A92" s="67">
        <v>43136</v>
      </c>
      <c r="B92" s="22">
        <v>-2.8419625452167779E-2</v>
      </c>
      <c r="C92" s="22">
        <v>-7.0422826254129232E-3</v>
      </c>
      <c r="D92" s="45">
        <v>-2.6539555234612263E-2</v>
      </c>
    </row>
    <row r="93" spans="1:4" x14ac:dyDescent="0.25">
      <c r="A93" s="67">
        <v>43129</v>
      </c>
      <c r="B93" s="22">
        <v>4.0932109914822455E-2</v>
      </c>
      <c r="C93" s="22">
        <v>-5.1293294387550578E-2</v>
      </c>
      <c r="D93" s="45">
        <v>-2.1202207650603051E-2</v>
      </c>
    </row>
    <row r="94" spans="1:4" x14ac:dyDescent="0.25">
      <c r="A94" s="67">
        <v>43122</v>
      </c>
      <c r="B94" s="22">
        <v>1.8592833076615925E-2</v>
      </c>
      <c r="C94" s="22">
        <v>8.3682496705165792E-3</v>
      </c>
      <c r="D94" s="45">
        <v>-1.1648224962930943E-3</v>
      </c>
    </row>
    <row r="95" spans="1:4" x14ac:dyDescent="0.25">
      <c r="A95" s="67">
        <v>43115</v>
      </c>
      <c r="B95" s="22">
        <v>1.9575802125861606E-2</v>
      </c>
      <c r="C95" s="22">
        <v>4.2925044717033844E-2</v>
      </c>
      <c r="D95" s="45">
        <v>-2.5288703951924195E-2</v>
      </c>
    </row>
    <row r="96" spans="1:4" x14ac:dyDescent="0.25">
      <c r="A96" s="67">
        <v>43108</v>
      </c>
      <c r="B96" s="22">
        <v>-3.5688082383160094E-3</v>
      </c>
      <c r="C96" s="22">
        <v>4.4850566165351713E-2</v>
      </c>
      <c r="D96" s="45">
        <v>-1.6882787038750929E-2</v>
      </c>
    </row>
    <row r="97" spans="1:4" x14ac:dyDescent="0.25">
      <c r="A97" s="67">
        <v>43101</v>
      </c>
      <c r="B97" s="22">
        <v>5.7799613398280346E-2</v>
      </c>
      <c r="C97" s="22">
        <v>-1.8331810816609605E-3</v>
      </c>
      <c r="D97" s="45">
        <v>-3.3426214966898373E-3</v>
      </c>
    </row>
    <row r="98" spans="1:4" x14ac:dyDescent="0.25">
      <c r="A98" s="67">
        <v>43094</v>
      </c>
      <c r="B98" s="22">
        <v>1.6837223836230465E-2</v>
      </c>
      <c r="C98" s="22">
        <v>-2.7101929777791269E-2</v>
      </c>
      <c r="D98" s="45">
        <v>2.7059148114005775E-2</v>
      </c>
    </row>
    <row r="99" spans="1:4" x14ac:dyDescent="0.25">
      <c r="A99" s="67">
        <v>43087</v>
      </c>
      <c r="B99" s="22">
        <v>-2.272571405413918E-2</v>
      </c>
      <c r="C99" s="22">
        <v>2.527210310071511E-2</v>
      </c>
      <c r="D99" s="45">
        <v>3.1343250565711335E-2</v>
      </c>
    </row>
    <row r="100" spans="1:4" x14ac:dyDescent="0.25">
      <c r="A100" s="67">
        <v>43080</v>
      </c>
      <c r="B100" s="22">
        <v>2.5212546434708723E-2</v>
      </c>
      <c r="C100" s="22">
        <v>3.7248253880618781E-2</v>
      </c>
      <c r="D100" s="45">
        <v>3.8466280827796143E-2</v>
      </c>
    </row>
    <row r="101" spans="1:4" x14ac:dyDescent="0.25">
      <c r="A101" s="67">
        <v>43073</v>
      </c>
      <c r="B101" s="22">
        <v>-2.7577494364552E-3</v>
      </c>
      <c r="C101" s="22">
        <v>-7.5614727005764749E-3</v>
      </c>
      <c r="D101" s="45">
        <v>-2.4214258120594627E-2</v>
      </c>
    </row>
    <row r="102" spans="1:4" x14ac:dyDescent="0.25">
      <c r="A102" s="67">
        <v>43066</v>
      </c>
      <c r="B102" s="22">
        <v>-2.8923039469250476E-2</v>
      </c>
      <c r="C102" s="22">
        <v>-7.5047256540676927E-3</v>
      </c>
      <c r="D102" s="45">
        <v>-1.6607736399660525E-2</v>
      </c>
    </row>
    <row r="103" spans="1:4" x14ac:dyDescent="0.25">
      <c r="A103" s="67">
        <v>43059</v>
      </c>
      <c r="B103" s="22">
        <v>1.0360502681430503E-2</v>
      </c>
      <c r="C103" s="22">
        <v>-1.668249995993602E-2</v>
      </c>
      <c r="D103" s="45">
        <v>1.0644689511414007E-2</v>
      </c>
    </row>
    <row r="104" spans="1:4" x14ac:dyDescent="0.25">
      <c r="A104" s="67">
        <v>43038</v>
      </c>
      <c r="B104" s="22">
        <v>-1.1543029281674812E-2</v>
      </c>
      <c r="C104" s="22">
        <v>5.1679701584425976E-3</v>
      </c>
      <c r="D104" s="45">
        <v>-1.0708014272472212E-2</v>
      </c>
    </row>
    <row r="105" spans="1:4" x14ac:dyDescent="0.25">
      <c r="A105" s="67">
        <v>43031</v>
      </c>
      <c r="B105" s="22">
        <v>1.5834992330076268E-2</v>
      </c>
      <c r="C105" s="22">
        <v>3.5153004417896094E-2</v>
      </c>
      <c r="D105" s="45">
        <v>-9.4229201345052607E-3</v>
      </c>
    </row>
    <row r="106" spans="1:4" x14ac:dyDescent="0.25">
      <c r="A106" s="67">
        <v>43024</v>
      </c>
      <c r="B106" s="22">
        <v>-1.8025908550513114E-2</v>
      </c>
      <c r="C106" s="22">
        <v>-1.5971945566052113E-2</v>
      </c>
      <c r="D106" s="45">
        <v>-3.456565311228095E-2</v>
      </c>
    </row>
    <row r="107" spans="1:4" x14ac:dyDescent="0.25">
      <c r="A107" s="67">
        <v>43017</v>
      </c>
      <c r="B107" s="22">
        <v>1.1878083540431576E-2</v>
      </c>
      <c r="C107" s="22">
        <v>2.3153304974716821E-2</v>
      </c>
      <c r="D107" s="45">
        <v>-7.8962621222255051E-3</v>
      </c>
    </row>
    <row r="108" spans="1:4" x14ac:dyDescent="0.25">
      <c r="A108" s="67">
        <v>43010</v>
      </c>
      <c r="B108" s="22">
        <v>9.469914751070254E-3</v>
      </c>
      <c r="C108" s="22">
        <v>-4.4059989794030543E-2</v>
      </c>
      <c r="D108" s="45">
        <v>9.0294067193941573E-3</v>
      </c>
    </row>
    <row r="109" spans="1:4" x14ac:dyDescent="0.25">
      <c r="A109" s="67">
        <v>43003</v>
      </c>
      <c r="B109" s="22">
        <v>2.5167170139379347E-2</v>
      </c>
      <c r="C109" s="22">
        <v>3.6878630385365992E-2</v>
      </c>
      <c r="D109" s="45">
        <v>-7.9051795071132611E-3</v>
      </c>
    </row>
    <row r="110" spans="1:4" x14ac:dyDescent="0.25">
      <c r="A110" s="67">
        <v>42996</v>
      </c>
      <c r="B110" s="22">
        <v>-6.3779116012377228E-3</v>
      </c>
      <c r="C110" s="22">
        <v>-3.5153004417896136E-2</v>
      </c>
      <c r="D110" s="45">
        <v>1.2450641878787961E-2</v>
      </c>
    </row>
    <row r="111" spans="1:4" x14ac:dyDescent="0.25">
      <c r="A111" s="67">
        <v>42989</v>
      </c>
      <c r="B111" s="22">
        <v>1.5268287210081411E-2</v>
      </c>
      <c r="C111" s="22">
        <v>-1.7256259674698364E-3</v>
      </c>
      <c r="D111" s="45">
        <v>-1.3574869091068874E-2</v>
      </c>
    </row>
    <row r="112" spans="1:4" x14ac:dyDescent="0.25">
      <c r="A112" s="67">
        <v>42982</v>
      </c>
      <c r="B112" s="22">
        <v>1.2068878733676451E-2</v>
      </c>
      <c r="C112" s="22">
        <v>-1.5398080111121606E-2</v>
      </c>
      <c r="D112" s="45">
        <v>-2.2446698538238618E-3</v>
      </c>
    </row>
    <row r="113" spans="1:4" x14ac:dyDescent="0.25">
      <c r="A113" s="67">
        <v>42954</v>
      </c>
      <c r="B113" s="22">
        <v>1.3576193070049527E-2</v>
      </c>
      <c r="C113" s="22">
        <v>-3.7523496185503527E-3</v>
      </c>
      <c r="D113" s="45">
        <v>-7.0588528396246884E-3</v>
      </c>
    </row>
    <row r="114" spans="1:4" x14ac:dyDescent="0.25">
      <c r="A114" s="67">
        <v>42947</v>
      </c>
      <c r="B114" s="22">
        <v>2.5842156583848929E-2</v>
      </c>
      <c r="C114" s="22">
        <v>4.4026248756490458E-2</v>
      </c>
      <c r="D114" s="45">
        <v>-1.5125361070756104E-2</v>
      </c>
    </row>
    <row r="115" spans="1:4" x14ac:dyDescent="0.25">
      <c r="A115" s="67">
        <v>42940</v>
      </c>
      <c r="B115" s="22">
        <v>2.0153353847960583E-2</v>
      </c>
      <c r="C115" s="22">
        <v>-1.553429296218412E-2</v>
      </c>
      <c r="D115" s="45">
        <v>2.8104894320108521E-2</v>
      </c>
    </row>
    <row r="116" spans="1:4" x14ac:dyDescent="0.25">
      <c r="A116" s="67">
        <v>42933</v>
      </c>
      <c r="B116" s="22">
        <v>4.3276729057820278E-3</v>
      </c>
      <c r="C116" s="22">
        <v>5.7971176843259146E-3</v>
      </c>
      <c r="D116" s="45">
        <v>-3.5566131148471155E-3</v>
      </c>
    </row>
    <row r="117" spans="1:4" x14ac:dyDescent="0.25">
      <c r="A117" s="67">
        <v>42926</v>
      </c>
      <c r="B117" s="22">
        <v>5.8953157038768307E-2</v>
      </c>
      <c r="C117" s="22">
        <v>-3.9891329027301969E-2</v>
      </c>
      <c r="D117" s="45">
        <v>3.125254350410453E-2</v>
      </c>
    </row>
    <row r="118" spans="1:4" x14ac:dyDescent="0.25">
      <c r="A118" s="67">
        <v>42919</v>
      </c>
      <c r="B118" s="22">
        <v>4.4138146711845593E-2</v>
      </c>
      <c r="C118" s="22">
        <v>3.9891329027302025E-2</v>
      </c>
      <c r="D118" s="45">
        <v>3.4786116085415389E-2</v>
      </c>
    </row>
    <row r="119" spans="1:4" x14ac:dyDescent="0.25">
      <c r="A119" s="67">
        <v>42912</v>
      </c>
      <c r="B119" s="22">
        <v>1.028694907975825E-2</v>
      </c>
      <c r="C119" s="22">
        <v>-1.7291497110060994E-2</v>
      </c>
      <c r="D119" s="45">
        <v>-2.2500949290837791E-2</v>
      </c>
    </row>
    <row r="120" spans="1:4" x14ac:dyDescent="0.25">
      <c r="A120" s="67">
        <v>42905</v>
      </c>
      <c r="B120" s="22">
        <v>1.7289479779171415E-2</v>
      </c>
      <c r="C120" s="22">
        <v>3.8839833316263957E-2</v>
      </c>
      <c r="D120" s="45">
        <v>-1.472419239393645E-2</v>
      </c>
    </row>
    <row r="121" spans="1:4" x14ac:dyDescent="0.25">
      <c r="A121" s="67">
        <v>42898</v>
      </c>
      <c r="B121" s="22">
        <v>-5.8283562197908506E-2</v>
      </c>
      <c r="C121" s="22">
        <v>-5.770831762064673E-2</v>
      </c>
      <c r="D121" s="45">
        <v>-6.3700776905186218E-2</v>
      </c>
    </row>
    <row r="122" spans="1:4" x14ac:dyDescent="0.25">
      <c r="A122" s="67">
        <v>42891</v>
      </c>
      <c r="B122" s="22">
        <v>-4.5635542323461932E-2</v>
      </c>
      <c r="C122" s="22">
        <v>3.8099846232270383E-2</v>
      </c>
      <c r="D122" s="45">
        <v>2.2883305180122159E-3</v>
      </c>
    </row>
    <row r="123" spans="1:4" x14ac:dyDescent="0.25">
      <c r="A123" s="67">
        <v>42884</v>
      </c>
      <c r="B123" s="22">
        <v>-2.2402144995791396E-2</v>
      </c>
      <c r="C123" s="22">
        <v>0</v>
      </c>
      <c r="D123" s="45">
        <v>3.4423441909726986E-3</v>
      </c>
    </row>
    <row r="124" spans="1:4" x14ac:dyDescent="0.25">
      <c r="A124" s="67">
        <v>42877</v>
      </c>
      <c r="B124" s="22">
        <v>-4.9589915400578138E-2</v>
      </c>
      <c r="C124" s="22">
        <v>-2.8710105882431367E-2</v>
      </c>
      <c r="D124" s="45">
        <v>-3.3901551675681339E-2</v>
      </c>
    </row>
    <row r="125" spans="1:4" x14ac:dyDescent="0.25">
      <c r="A125" s="67">
        <v>42863</v>
      </c>
      <c r="B125" s="22">
        <v>1.139442612796833E-2</v>
      </c>
      <c r="C125" s="22">
        <v>-4.3802622658392888E-2</v>
      </c>
      <c r="D125" s="45">
        <v>-2.0325210249223578E-3</v>
      </c>
    </row>
    <row r="126" spans="1:4" x14ac:dyDescent="0.25">
      <c r="A126" s="67">
        <v>42856</v>
      </c>
      <c r="B126" s="22">
        <v>3.6253816143170577E-3</v>
      </c>
      <c r="C126" s="22">
        <v>-1.5943650397136001E-2</v>
      </c>
      <c r="D126" s="45">
        <v>-1.9105659079585606E-2</v>
      </c>
    </row>
    <row r="127" spans="1:4" x14ac:dyDescent="0.25">
      <c r="A127" s="67">
        <v>42849</v>
      </c>
      <c r="B127" s="22">
        <v>3.4548834675782604E-2</v>
      </c>
      <c r="C127" s="22">
        <v>-1.914766941413408E-2</v>
      </c>
      <c r="D127" s="45">
        <v>5.6338501641746599E-2</v>
      </c>
    </row>
    <row r="128" spans="1:4" x14ac:dyDescent="0.25">
      <c r="A128" s="67">
        <v>42842</v>
      </c>
      <c r="B128" s="22">
        <v>6.7052278058137904E-2</v>
      </c>
      <c r="C128" s="22">
        <v>-4.8790164169431945E-2</v>
      </c>
      <c r="D128" s="45">
        <v>1.0542963549059923E-3</v>
      </c>
    </row>
    <row r="129" spans="1:4" x14ac:dyDescent="0.25">
      <c r="A129" s="67">
        <v>42828</v>
      </c>
      <c r="B129" s="22">
        <v>1.0520187908801302E-2</v>
      </c>
      <c r="C129" s="22">
        <v>-3.3956374734273591E-2</v>
      </c>
      <c r="D129" s="45">
        <v>-2.7454698464409826E-2</v>
      </c>
    </row>
    <row r="130" spans="1:4" x14ac:dyDescent="0.25">
      <c r="A130" s="67">
        <v>42821</v>
      </c>
      <c r="B130" s="22">
        <v>-2.9109110030049078E-2</v>
      </c>
      <c r="C130" s="22">
        <v>-3.2841106189242332E-2</v>
      </c>
      <c r="D130" s="45">
        <v>-1.0972678669475556E-2</v>
      </c>
    </row>
    <row r="131" spans="1:4" x14ac:dyDescent="0.25">
      <c r="A131" s="67">
        <v>42814</v>
      </c>
      <c r="B131" s="22">
        <v>2.0696535100776455E-2</v>
      </c>
      <c r="C131" s="22">
        <v>-7.6628727455691371E-3</v>
      </c>
      <c r="D131" s="45">
        <v>-4.0821994520255166E-2</v>
      </c>
    </row>
    <row r="132" spans="1:4" x14ac:dyDescent="0.25">
      <c r="A132" s="67">
        <v>42800</v>
      </c>
      <c r="B132" s="22">
        <v>-4.2877024356391881E-2</v>
      </c>
      <c r="C132" s="22">
        <v>2.6964361638355201E-2</v>
      </c>
      <c r="D132" s="45">
        <v>1.1287959773851355E-2</v>
      </c>
    </row>
    <row r="133" spans="1:4" x14ac:dyDescent="0.25">
      <c r="A133" s="67">
        <v>42793</v>
      </c>
      <c r="B133" s="22">
        <v>-6.7291333303695113E-3</v>
      </c>
      <c r="C133" s="22">
        <v>-4.4032270150503282E-2</v>
      </c>
      <c r="D133" s="45">
        <v>-3.4486176071169203E-2</v>
      </c>
    </row>
    <row r="134" spans="1:4" x14ac:dyDescent="0.25">
      <c r="A134" s="67">
        <v>42786</v>
      </c>
      <c r="B134" s="22">
        <v>1.2084592159701689E-4</v>
      </c>
      <c r="C134" s="22">
        <v>2.6501940745506627E-2</v>
      </c>
      <c r="D134" s="45">
        <v>-6.9548218733697219E-3</v>
      </c>
    </row>
    <row r="135" spans="1:4" x14ac:dyDescent="0.25">
      <c r="A135" s="67">
        <v>42779</v>
      </c>
      <c r="B135" s="22">
        <v>-6.0424786265687625E-5</v>
      </c>
      <c r="C135" s="22">
        <v>-6.8676865796219372E-2</v>
      </c>
      <c r="D135" s="45">
        <v>-1.2789156116321223E-2</v>
      </c>
    </row>
    <row r="136" spans="1:4" x14ac:dyDescent="0.25">
      <c r="A136" s="67">
        <v>42772</v>
      </c>
      <c r="B136" s="22">
        <v>-4.8934018014174151E-2</v>
      </c>
      <c r="C136" s="22">
        <v>-2.3324672566409004E-2</v>
      </c>
      <c r="D136" s="45">
        <v>-3.5529421154486512E-2</v>
      </c>
    </row>
    <row r="137" spans="1:4" x14ac:dyDescent="0.25">
      <c r="A137" s="67">
        <v>42765</v>
      </c>
      <c r="B137" s="22">
        <v>-2.9033565733355533E-2</v>
      </c>
      <c r="C137" s="22">
        <v>2.1850832948108297E-2</v>
      </c>
      <c r="D137" s="45">
        <v>4.2395558967685765E-2</v>
      </c>
    </row>
    <row r="138" spans="1:4" x14ac:dyDescent="0.25">
      <c r="A138" s="67">
        <v>42758</v>
      </c>
      <c r="B138" s="22">
        <v>6.6015130574268388E-2</v>
      </c>
      <c r="C138" s="22">
        <v>1.1851990587014548E-2</v>
      </c>
      <c r="D138" s="45">
        <v>6.5063593347061868E-2</v>
      </c>
    </row>
    <row r="139" spans="1:4" x14ac:dyDescent="0.25">
      <c r="A139" s="67">
        <v>42751</v>
      </c>
      <c r="B139" s="22">
        <v>1.5584418424825499E-2</v>
      </c>
      <c r="C139" s="22">
        <v>-5.930877444029415E-2</v>
      </c>
      <c r="D139" s="45">
        <v>2.4456295977526715E-2</v>
      </c>
    </row>
    <row r="140" spans="1:4" x14ac:dyDescent="0.25">
      <c r="A140" s="67">
        <v>42744</v>
      </c>
      <c r="B140" s="22">
        <v>-3.4509816210688313E-2</v>
      </c>
      <c r="C140" s="22">
        <v>5.6338177182560642E-3</v>
      </c>
      <c r="D140" s="45">
        <v>-6.4377904748485299E-3</v>
      </c>
    </row>
    <row r="141" spans="1:4" x14ac:dyDescent="0.25">
      <c r="A141" s="67">
        <v>42730</v>
      </c>
      <c r="B141" s="22">
        <v>1.2195273093818206E-2</v>
      </c>
      <c r="C141" s="22">
        <v>3.2894766503987053E-3</v>
      </c>
      <c r="D141" s="45">
        <v>-3.3351893061383505E-3</v>
      </c>
    </row>
    <row r="142" spans="1:4" x14ac:dyDescent="0.25">
      <c r="A142" s="67">
        <v>42702</v>
      </c>
      <c r="B142" s="22">
        <v>-6.0045214181915982E-3</v>
      </c>
      <c r="C142" s="22">
        <v>-2.6859269050268413E-2</v>
      </c>
      <c r="D142" s="45">
        <v>2.0432038817205934E-2</v>
      </c>
    </row>
    <row r="143" spans="1:4" x14ac:dyDescent="0.25">
      <c r="A143" s="67">
        <v>42695</v>
      </c>
      <c r="B143" s="22">
        <v>6.6452715887930142E-2</v>
      </c>
      <c r="C143" s="22">
        <v>-8.795131452827289E-3</v>
      </c>
      <c r="D143" s="45">
        <v>-5.7175684632034081E-3</v>
      </c>
    </row>
    <row r="144" spans="1:4" x14ac:dyDescent="0.25">
      <c r="A144" s="67">
        <v>42688</v>
      </c>
      <c r="B144" s="22">
        <v>-9.6830574853678138E-3</v>
      </c>
      <c r="C144" s="22">
        <v>5.9530649494225936E-2</v>
      </c>
      <c r="D144" s="45">
        <v>-2.8107527690440611E-2</v>
      </c>
    </row>
    <row r="145" spans="1:4" x14ac:dyDescent="0.25">
      <c r="A145" s="67">
        <v>42681</v>
      </c>
      <c r="B145" s="22">
        <v>5.9556780835624393E-2</v>
      </c>
      <c r="C145" s="22">
        <v>-1.8570107472127711E-3</v>
      </c>
      <c r="D145" s="45">
        <v>1.5642777070453542E-2</v>
      </c>
    </row>
    <row r="146" spans="1:4" x14ac:dyDescent="0.25">
      <c r="A146" s="67">
        <v>42674</v>
      </c>
      <c r="B146" s="22">
        <v>-4.4192839233540823E-2</v>
      </c>
      <c r="C146" s="22">
        <v>2.6317308317373358E-2</v>
      </c>
      <c r="D146" s="45">
        <v>-4.4943895878393264E-3</v>
      </c>
    </row>
    <row r="147" spans="1:4" x14ac:dyDescent="0.25">
      <c r="A147" s="67">
        <v>42667</v>
      </c>
      <c r="B147" s="22">
        <v>5.2415952276730973E-3</v>
      </c>
      <c r="C147" s="22">
        <v>9.5694510161506725E-3</v>
      </c>
      <c r="D147" s="45">
        <v>1.1217051092001736E-3</v>
      </c>
    </row>
    <row r="148" spans="1:4" x14ac:dyDescent="0.25">
      <c r="A148" s="67">
        <v>42660</v>
      </c>
      <c r="B148" s="22">
        <v>1.1451929322611933E-2</v>
      </c>
      <c r="C148" s="22">
        <v>6.351340572232593E-2</v>
      </c>
      <c r="D148" s="45">
        <v>-4.4988387214781933E-2</v>
      </c>
    </row>
    <row r="149" spans="1:4" x14ac:dyDescent="0.25">
      <c r="A149" s="67">
        <v>42653</v>
      </c>
      <c r="B149" s="22">
        <v>-1.3605652055778709E-2</v>
      </c>
      <c r="C149" s="22">
        <v>-2.4292692569044587E-2</v>
      </c>
      <c r="D149" s="45">
        <v>-1.0672459890771759E-2</v>
      </c>
    </row>
    <row r="150" spans="1:4" x14ac:dyDescent="0.25">
      <c r="A150" s="67">
        <v>42646</v>
      </c>
      <c r="B150" s="22">
        <v>2.3123990086664367E-2</v>
      </c>
      <c r="C150" s="22">
        <v>6.0180723255629448E-3</v>
      </c>
      <c r="D150" s="45">
        <v>-2.7226812700214039E-2</v>
      </c>
    </row>
    <row r="151" spans="1:4" x14ac:dyDescent="0.25">
      <c r="A151" s="67">
        <v>42639</v>
      </c>
      <c r="B151" s="22">
        <v>-4.1509799760933996E-2</v>
      </c>
      <c r="C151" s="22">
        <v>3.4803922194692097E-2</v>
      </c>
      <c r="D151" s="45">
        <v>3.1039859375910123E-3</v>
      </c>
    </row>
    <row r="152" spans="1:4" x14ac:dyDescent="0.25">
      <c r="A152" s="67">
        <v>42632</v>
      </c>
      <c r="B152" s="22">
        <v>3.0153038170687457E-2</v>
      </c>
      <c r="C152" s="22">
        <v>-2.0811662038246232E-3</v>
      </c>
      <c r="D152" s="45">
        <v>-6.5185979884695613E-2</v>
      </c>
    </row>
    <row r="153" spans="1:4" x14ac:dyDescent="0.25">
      <c r="A153" s="67">
        <v>42618</v>
      </c>
      <c r="B153" s="22">
        <v>3.1629546336090913E-2</v>
      </c>
      <c r="C153" s="22">
        <v>3.6367644170874791E-2</v>
      </c>
      <c r="D153" s="45">
        <v>2.8528083614538031E-2</v>
      </c>
    </row>
    <row r="154" spans="1:4" x14ac:dyDescent="0.25">
      <c r="A154" s="67">
        <v>42611</v>
      </c>
      <c r="B154" s="22">
        <v>1.1159531140159709E-2</v>
      </c>
      <c r="C154" s="22">
        <v>3.9879366231596325E-2</v>
      </c>
      <c r="D154" s="45">
        <v>-2.9569208122948609E-2</v>
      </c>
    </row>
    <row r="155" spans="1:4" x14ac:dyDescent="0.25">
      <c r="A155" s="67">
        <v>42604</v>
      </c>
      <c r="B155" s="22">
        <v>6.7273180607424835E-2</v>
      </c>
      <c r="C155" s="22">
        <v>-4.2735107773819378E-3</v>
      </c>
      <c r="D155" s="45">
        <v>2.9569208122948661E-2</v>
      </c>
    </row>
    <row r="156" spans="1:4" x14ac:dyDescent="0.25">
      <c r="A156" s="67">
        <v>42597</v>
      </c>
      <c r="B156" s="22">
        <v>-2.6522898948902019E-2</v>
      </c>
      <c r="C156" s="22">
        <v>0</v>
      </c>
      <c r="D156" s="45">
        <v>-1.8056783747242615E-2</v>
      </c>
    </row>
    <row r="157" spans="1:4" x14ac:dyDescent="0.25">
      <c r="A157" s="67">
        <v>42590</v>
      </c>
      <c r="B157" s="22">
        <v>5.4648874052540741E-3</v>
      </c>
      <c r="C157" s="22">
        <v>2.1552558385734281E-2</v>
      </c>
      <c r="D157" s="45">
        <v>1.6985546365743807E-2</v>
      </c>
    </row>
    <row r="158" spans="1:4" x14ac:dyDescent="0.25">
      <c r="A158" s="67">
        <v>42583</v>
      </c>
      <c r="B158" s="22">
        <v>-3.3112613036560315E-3</v>
      </c>
      <c r="C158" s="22">
        <v>3.7740327982846898E-2</v>
      </c>
      <c r="D158" s="45">
        <v>-8.528836347520323E-3</v>
      </c>
    </row>
    <row r="159" spans="1:4" x14ac:dyDescent="0.25">
      <c r="A159" s="67">
        <v>42576</v>
      </c>
      <c r="B159" s="22">
        <v>9.7491293923416336E-3</v>
      </c>
      <c r="C159" s="22">
        <v>-1.1248712535870653E-2</v>
      </c>
      <c r="D159" s="45">
        <v>2.3631604533277038E-2</v>
      </c>
    </row>
    <row r="160" spans="1:4" x14ac:dyDescent="0.25">
      <c r="A160" s="67">
        <v>42569</v>
      </c>
      <c r="B160" s="22">
        <v>-2.319513942233386E-3</v>
      </c>
      <c r="C160" s="22">
        <v>1.3513719166722855E-2</v>
      </c>
      <c r="D160" s="45">
        <v>3.315220731690055E-2</v>
      </c>
    </row>
    <row r="161" spans="1:4" x14ac:dyDescent="0.25">
      <c r="A161" s="67">
        <v>42562</v>
      </c>
      <c r="B161" s="22">
        <v>2.7228042438734713E-2</v>
      </c>
      <c r="C161" s="22">
        <v>-4.2181614036294675E-2</v>
      </c>
      <c r="D161" s="45">
        <v>1.357486909106885E-2</v>
      </c>
    </row>
    <row r="162" spans="1:4" x14ac:dyDescent="0.25">
      <c r="A162" s="67">
        <v>42548</v>
      </c>
      <c r="B162" s="22">
        <v>3.3676364848380792E-3</v>
      </c>
      <c r="C162" s="22">
        <v>-3.2186686495901444E-2</v>
      </c>
      <c r="D162" s="45">
        <v>-5.5834874257005684E-3</v>
      </c>
    </row>
    <row r="163" spans="1:4" x14ac:dyDescent="0.25">
      <c r="A163" s="67">
        <v>42534</v>
      </c>
      <c r="B163" s="22">
        <v>-3.6617363238223309E-2</v>
      </c>
      <c r="C163" s="22">
        <v>-8.8692377407796601E-3</v>
      </c>
      <c r="D163" s="45">
        <v>1.2518218357403138E-2</v>
      </c>
    </row>
    <row r="164" spans="1:4" x14ac:dyDescent="0.25">
      <c r="A164" s="67">
        <v>42527</v>
      </c>
      <c r="B164" s="22">
        <v>1.4410449678254994E-2</v>
      </c>
      <c r="C164" s="22">
        <v>-2.8293508642611976E-2</v>
      </c>
      <c r="D164" s="45">
        <v>-8.6831225734607699E-3</v>
      </c>
    </row>
    <row r="165" spans="1:4" x14ac:dyDescent="0.25">
      <c r="A165" s="67">
        <v>42520</v>
      </c>
      <c r="B165" s="22">
        <v>-1.2160729944239406E-2</v>
      </c>
      <c r="C165" s="22">
        <v>-1.7021687569430524E-2</v>
      </c>
      <c r="D165" s="45">
        <v>1.6465263015515791E-2</v>
      </c>
    </row>
    <row r="166" spans="1:4" x14ac:dyDescent="0.25">
      <c r="A166" s="67">
        <v>42506</v>
      </c>
      <c r="B166" s="22">
        <v>6.8321457675771108E-3</v>
      </c>
      <c r="C166" s="22">
        <v>1.2875714360045367E-2</v>
      </c>
      <c r="D166" s="45">
        <v>4.885207566049341E-3</v>
      </c>
    </row>
    <row r="167" spans="1:4" x14ac:dyDescent="0.25">
      <c r="A167" s="67">
        <v>42499</v>
      </c>
      <c r="B167" s="22">
        <v>3.5579864600029155E-3</v>
      </c>
      <c r="C167" s="22">
        <v>-2.3480267608842472E-2</v>
      </c>
      <c r="D167" s="45">
        <v>-1.2652236903709001E-2</v>
      </c>
    </row>
    <row r="168" spans="1:4" x14ac:dyDescent="0.25">
      <c r="A168" s="67">
        <v>42492</v>
      </c>
      <c r="B168" s="22">
        <v>-2.3835028174973068E-2</v>
      </c>
      <c r="C168" s="22">
        <v>1.7021687569430524E-2</v>
      </c>
      <c r="D168" s="45">
        <v>-4.8239360308528229E-3</v>
      </c>
    </row>
    <row r="169" spans="1:4" x14ac:dyDescent="0.25">
      <c r="A169" s="67">
        <v>42478</v>
      </c>
      <c r="B169" s="22">
        <v>1.6213200713722214E-2</v>
      </c>
      <c r="C169" s="22">
        <v>-2.5425098365810056E-2</v>
      </c>
      <c r="D169" s="45">
        <v>3.3704526751391253E-2</v>
      </c>
    </row>
    <row r="170" spans="1:4" x14ac:dyDescent="0.25">
      <c r="A170" s="67">
        <v>42471</v>
      </c>
      <c r="B170" s="22">
        <v>5.4961725718581711E-2</v>
      </c>
      <c r="C170" s="22">
        <v>-2.2751756983416069E-2</v>
      </c>
      <c r="D170" s="45">
        <v>-3.5398267051240623E-3</v>
      </c>
    </row>
    <row r="171" spans="1:4" x14ac:dyDescent="0.25">
      <c r="A171" s="67">
        <v>42464</v>
      </c>
      <c r="B171" s="22">
        <v>3.9745115594557651E-2</v>
      </c>
      <c r="C171" s="22">
        <v>1.2345835822299362E-2</v>
      </c>
      <c r="D171" s="45">
        <v>4.9497127790251873E-2</v>
      </c>
    </row>
    <row r="172" spans="1:4" x14ac:dyDescent="0.25">
      <c r="A172" s="67">
        <v>42457</v>
      </c>
      <c r="B172" s="22">
        <v>-5.3304050482941142E-3</v>
      </c>
      <c r="C172" s="22">
        <v>1.6701849617931353E-2</v>
      </c>
      <c r="D172" s="45">
        <v>-4.9382816405825663E-3</v>
      </c>
    </row>
    <row r="173" spans="1:4" x14ac:dyDescent="0.25">
      <c r="A173" s="67">
        <v>42450</v>
      </c>
      <c r="B173" s="22">
        <v>-2.979904462056561E-2</v>
      </c>
      <c r="C173" s="22">
        <v>-8.3857933762739589E-3</v>
      </c>
      <c r="D173" s="45">
        <v>-4.9140148024289293E-3</v>
      </c>
    </row>
    <row r="174" spans="1:4" x14ac:dyDescent="0.25">
      <c r="A174" s="67">
        <v>42443</v>
      </c>
      <c r="B174" s="22">
        <v>2.833357449201902E-2</v>
      </c>
      <c r="C174" s="22">
        <v>0</v>
      </c>
      <c r="D174" s="45">
        <v>7.38010729762246E-3</v>
      </c>
    </row>
    <row r="175" spans="1:4" x14ac:dyDescent="0.25">
      <c r="A175" s="67">
        <v>42436</v>
      </c>
      <c r="B175" s="22">
        <v>2.4742280663515004E-3</v>
      </c>
      <c r="C175" s="22">
        <v>2.0898649194592365E-3</v>
      </c>
      <c r="D175" s="45">
        <v>3.0077455237277954E-2</v>
      </c>
    </row>
    <row r="176" spans="1:4" x14ac:dyDescent="0.25">
      <c r="A176" s="67">
        <v>42429</v>
      </c>
      <c r="B176" s="22">
        <v>2.5555449173096548E-2</v>
      </c>
      <c r="C176" s="22">
        <v>3.188367840522198E-2</v>
      </c>
      <c r="D176" s="45">
        <v>1.2804272245987749E-2</v>
      </c>
    </row>
    <row r="177" spans="1:4" x14ac:dyDescent="0.25">
      <c r="A177" s="67">
        <v>42422</v>
      </c>
      <c r="B177" s="22">
        <v>3.6911634141398281E-2</v>
      </c>
      <c r="C177" s="22">
        <v>-8.602203582663415E-3</v>
      </c>
      <c r="D177" s="45">
        <v>2.0834086902842053E-2</v>
      </c>
    </row>
    <row r="178" spans="1:4" x14ac:dyDescent="0.25">
      <c r="A178" s="67">
        <v>42415</v>
      </c>
      <c r="B178" s="22">
        <v>7.6492355205702245E-2</v>
      </c>
      <c r="C178" s="22">
        <v>2.1436235432513691E-3</v>
      </c>
      <c r="D178" s="45">
        <v>5.2770571008438193E-3</v>
      </c>
    </row>
    <row r="179" spans="1:4" x14ac:dyDescent="0.25">
      <c r="A179" s="67">
        <v>42408</v>
      </c>
      <c r="B179" s="22">
        <v>-2.4474015085370251E-2</v>
      </c>
      <c r="C179" s="22">
        <v>4.3010818993907017E-3</v>
      </c>
      <c r="D179" s="45">
        <v>-1.3140793561058368E-2</v>
      </c>
    </row>
    <row r="180" spans="1:4" x14ac:dyDescent="0.25">
      <c r="A180" s="67">
        <v>42401</v>
      </c>
      <c r="B180" s="22">
        <v>7.2277031214532635E-3</v>
      </c>
      <c r="C180" s="22">
        <v>-2.1528533611010897E-3</v>
      </c>
      <c r="D180" s="45">
        <v>1.8445845790751432E-2</v>
      </c>
    </row>
    <row r="181" spans="1:4" x14ac:dyDescent="0.25">
      <c r="A181" s="67">
        <v>42394</v>
      </c>
      <c r="B181" s="22">
        <v>5.3204036063464667E-2</v>
      </c>
      <c r="C181" s="22">
        <v>2.8355225755125005E-2</v>
      </c>
      <c r="D181" s="45">
        <v>3.9973404326203938E-3</v>
      </c>
    </row>
    <row r="182" spans="1:4" x14ac:dyDescent="0.25">
      <c r="A182" s="67">
        <v>42387</v>
      </c>
      <c r="B182" s="22">
        <v>4.7332211106255691E-2</v>
      </c>
      <c r="C182" s="22">
        <v>-3.2647077836666143E-2</v>
      </c>
      <c r="D182" s="45">
        <v>2.8437935320533625E-2</v>
      </c>
    </row>
    <row r="183" spans="1:4" x14ac:dyDescent="0.25">
      <c r="A183" s="67">
        <v>42373</v>
      </c>
      <c r="B183" s="22">
        <v>-4.4528076688758376E-2</v>
      </c>
      <c r="C183" s="22">
        <v>6.3446221738962263E-2</v>
      </c>
      <c r="D183" s="45">
        <v>2.6317308317373358E-2</v>
      </c>
    </row>
    <row r="184" spans="1:4" x14ac:dyDescent="0.25">
      <c r="A184" s="67">
        <v>42366</v>
      </c>
      <c r="B184" s="22">
        <v>-7.8973350600052743E-4</v>
      </c>
      <c r="C184" s="22">
        <v>-4.3573053689558126E-3</v>
      </c>
      <c r="D184" s="45">
        <v>0</v>
      </c>
    </row>
    <row r="185" spans="1:4" x14ac:dyDescent="0.25">
      <c r="A185" s="67">
        <v>42359</v>
      </c>
      <c r="B185" s="22">
        <v>2.5282385840892256E-2</v>
      </c>
      <c r="C185" s="22">
        <v>8.7336799687546315E-3</v>
      </c>
      <c r="D185" s="45">
        <v>-3.9920212695374498E-3</v>
      </c>
    </row>
    <row r="186" spans="1:4" x14ac:dyDescent="0.25">
      <c r="A186" s="67">
        <v>42352</v>
      </c>
      <c r="B186" s="22">
        <v>6.7018934844012617E-3</v>
      </c>
      <c r="C186" s="22">
        <v>-1.7391742711869107E-2</v>
      </c>
      <c r="D186" s="45">
        <v>3.9920212695374567E-3</v>
      </c>
    </row>
    <row r="187" spans="1:4" x14ac:dyDescent="0.25">
      <c r="A187" s="67">
        <v>42345</v>
      </c>
      <c r="B187" s="22">
        <v>-4.8717386613997875E-2</v>
      </c>
      <c r="C187" s="22">
        <v>3.7325957612686346E-2</v>
      </c>
      <c r="D187" s="45">
        <v>-3.9920212695374498E-3</v>
      </c>
    </row>
    <row r="188" spans="1:4" x14ac:dyDescent="0.25">
      <c r="A188" s="67">
        <v>42338</v>
      </c>
      <c r="B188" s="22">
        <v>-1.4451118538174598E-2</v>
      </c>
      <c r="C188" s="22">
        <v>-6.6889881507965401E-3</v>
      </c>
      <c r="D188" s="45">
        <v>-1.7116941940697752E-2</v>
      </c>
    </row>
    <row r="189" spans="1:4" x14ac:dyDescent="0.25">
      <c r="A189" s="67">
        <v>42331</v>
      </c>
      <c r="B189" s="22">
        <v>-2.5963223762010212E-2</v>
      </c>
      <c r="C189" s="22">
        <v>-4.1355185681913945E-2</v>
      </c>
      <c r="D189" s="45">
        <v>-5.4616747317900463E-2</v>
      </c>
    </row>
    <row r="190" spans="1:4" x14ac:dyDescent="0.25">
      <c r="A190" s="67">
        <v>42317</v>
      </c>
      <c r="B190" s="22">
        <v>-7.3604257838773418E-3</v>
      </c>
      <c r="C190" s="22">
        <v>3.9712637406867833E-2</v>
      </c>
      <c r="D190" s="45">
        <v>-4.7155137917277719E-2</v>
      </c>
    </row>
    <row r="191" spans="1:4" x14ac:dyDescent="0.25">
      <c r="A191" s="67">
        <v>42310</v>
      </c>
      <c r="B191" s="22">
        <v>3.8570483531325341E-2</v>
      </c>
      <c r="C191" s="22">
        <v>3.2505570404931308E-2</v>
      </c>
      <c r="D191" s="45">
        <v>0</v>
      </c>
    </row>
    <row r="192" spans="1:4" x14ac:dyDescent="0.25">
      <c r="A192" s="67">
        <v>42303</v>
      </c>
      <c r="B192" s="22">
        <v>8.8407564604479915E-4</v>
      </c>
      <c r="C192" s="22">
        <v>6.6298585386695818E-3</v>
      </c>
      <c r="D192" s="45">
        <v>3.0771658666753472E-2</v>
      </c>
    </row>
    <row r="193" spans="1:4" x14ac:dyDescent="0.25">
      <c r="A193" s="67">
        <v>42296</v>
      </c>
      <c r="B193" s="22">
        <v>2.1568696658455202E-2</v>
      </c>
      <c r="C193" s="22">
        <v>-8.8300794482720369E-3</v>
      </c>
      <c r="D193" s="45">
        <v>-6.2305497506360864E-3</v>
      </c>
    </row>
    <row r="194" spans="1:4" x14ac:dyDescent="0.25">
      <c r="A194" s="67">
        <v>42289</v>
      </c>
      <c r="B194" s="22">
        <v>3.1559220180518877E-2</v>
      </c>
      <c r="C194" s="22">
        <v>3.3522692038643644E-2</v>
      </c>
      <c r="D194" s="45">
        <v>0</v>
      </c>
    </row>
    <row r="195" spans="1:4" x14ac:dyDescent="0.25">
      <c r="A195" s="67">
        <v>42275</v>
      </c>
      <c r="B195" s="22">
        <v>-1.5729301908543918E-2</v>
      </c>
      <c r="C195" s="22">
        <v>6.7340321813441194E-3</v>
      </c>
      <c r="D195" s="45">
        <v>-1.8237587549780901E-2</v>
      </c>
    </row>
    <row r="196" spans="1:4" x14ac:dyDescent="0.25">
      <c r="A196" s="67">
        <v>42268</v>
      </c>
      <c r="B196" s="22">
        <v>-7.0446227400083189E-3</v>
      </c>
      <c r="C196" s="22">
        <v>-2.2497197340154416E-3</v>
      </c>
      <c r="D196" s="45">
        <v>-2.9675768146116666E-2</v>
      </c>
    </row>
    <row r="197" spans="1:4" x14ac:dyDescent="0.25">
      <c r="A197" s="67">
        <v>42261</v>
      </c>
      <c r="B197" s="22">
        <v>1.8717123952937991E-2</v>
      </c>
      <c r="C197" s="22">
        <v>-2.0022915875107704E-2</v>
      </c>
      <c r="D197" s="45">
        <v>-1.1628037995119099E-2</v>
      </c>
    </row>
    <row r="198" spans="1:4" x14ac:dyDescent="0.25">
      <c r="A198" s="67">
        <v>42254</v>
      </c>
      <c r="B198" s="22">
        <v>1.8911257831171811E-3</v>
      </c>
      <c r="C198" s="22">
        <v>-1.3129291441792736E-2</v>
      </c>
      <c r="D198" s="45">
        <v>5.7971176843259146E-3</v>
      </c>
    </row>
    <row r="199" spans="1:4" x14ac:dyDescent="0.25">
      <c r="A199" s="67">
        <v>42247</v>
      </c>
      <c r="B199" s="22">
        <v>-1.1560822401075971E-2</v>
      </c>
      <c r="C199" s="22">
        <v>1.092907053219023E-2</v>
      </c>
      <c r="D199" s="45">
        <v>-3.9891329027301969E-2</v>
      </c>
    </row>
    <row r="200" spans="1:4" x14ac:dyDescent="0.25">
      <c r="A200" s="67">
        <v>42233</v>
      </c>
      <c r="B200" s="22">
        <v>-6.3365846993133537E-2</v>
      </c>
      <c r="C200" s="22">
        <v>-6.5430985889359475E-3</v>
      </c>
      <c r="D200" s="45">
        <v>0</v>
      </c>
    </row>
    <row r="201" spans="1:4" x14ac:dyDescent="0.25">
      <c r="A201" s="67">
        <v>42226</v>
      </c>
      <c r="B201" s="22">
        <v>3.0949361984845243E-3</v>
      </c>
      <c r="C201" s="22">
        <v>2.17627942259567E-3</v>
      </c>
      <c r="D201" s="45">
        <v>-6.0060240602119218E-3</v>
      </c>
    </row>
    <row r="202" spans="1:4" x14ac:dyDescent="0.25">
      <c r="A202" s="67">
        <v>42219</v>
      </c>
      <c r="B202" s="22">
        <v>2.5940021008615886E-2</v>
      </c>
      <c r="C202" s="22">
        <v>-2.1552558385734191E-2</v>
      </c>
      <c r="D202" s="45">
        <v>3.6589447432291963E-2</v>
      </c>
    </row>
    <row r="203" spans="1:4" x14ac:dyDescent="0.25">
      <c r="A203" s="67">
        <v>42212</v>
      </c>
      <c r="B203" s="22">
        <v>2.5920890820029612E-2</v>
      </c>
      <c r="C203" s="22">
        <v>3.6920588614048074E-2</v>
      </c>
      <c r="D203" s="45">
        <v>-1.8462062839735331E-2</v>
      </c>
    </row>
    <row r="204" spans="1:4" x14ac:dyDescent="0.25">
      <c r="A204" s="67">
        <v>42205</v>
      </c>
      <c r="B204" s="22">
        <v>-6.9494283492555972E-2</v>
      </c>
      <c r="C204" s="22">
        <v>-2.8355225755125009E-2</v>
      </c>
      <c r="D204" s="45">
        <v>-1.212136053234485E-2</v>
      </c>
    </row>
    <row r="205" spans="1:4" x14ac:dyDescent="0.25">
      <c r="A205" s="67">
        <v>42198</v>
      </c>
      <c r="B205" s="22">
        <v>6.0872931244364104E-2</v>
      </c>
      <c r="C205" s="22">
        <v>5.0727523509658222E-2</v>
      </c>
      <c r="D205" s="45">
        <v>0</v>
      </c>
    </row>
    <row r="206" spans="1:4" x14ac:dyDescent="0.25">
      <c r="A206" s="67">
        <v>42191</v>
      </c>
      <c r="B206" s="22">
        <v>5.5034358901180185E-3</v>
      </c>
      <c r="C206" s="22">
        <v>-1.7937700686667207E-2</v>
      </c>
      <c r="D206" s="45">
        <v>-1.7910926566530219E-2</v>
      </c>
    </row>
    <row r="207" spans="1:4" x14ac:dyDescent="0.25">
      <c r="A207" s="67">
        <v>42184</v>
      </c>
      <c r="B207" s="22">
        <v>9.9101020356674578E-4</v>
      </c>
      <c r="C207" s="22">
        <v>-2.197890671877523E-2</v>
      </c>
      <c r="D207" s="45">
        <v>-3.4887259000440665E-2</v>
      </c>
    </row>
    <row r="208" spans="1:4" x14ac:dyDescent="0.25">
      <c r="A208" s="67">
        <v>42177</v>
      </c>
      <c r="B208" s="22">
        <v>-1.3506114141322108E-2</v>
      </c>
      <c r="C208" s="22">
        <v>8.7336799687546315E-3</v>
      </c>
      <c r="D208" s="45">
        <v>-2.2599831917240919E-2</v>
      </c>
    </row>
    <row r="209" spans="1:4" x14ac:dyDescent="0.25">
      <c r="A209" s="67">
        <v>42170</v>
      </c>
      <c r="B209" s="22">
        <v>-1.3739720689678365E-2</v>
      </c>
      <c r="C209" s="22">
        <v>4.3956114730381293E-3</v>
      </c>
      <c r="D209" s="45">
        <v>2.2599831917240992E-2</v>
      </c>
    </row>
    <row r="210" spans="1:4" x14ac:dyDescent="0.25">
      <c r="A210" s="67">
        <v>42163</v>
      </c>
      <c r="B210" s="22">
        <v>2.7104201801941275E-2</v>
      </c>
      <c r="C210" s="22">
        <v>4.4150182091166933E-3</v>
      </c>
      <c r="D210" s="45">
        <v>1.7291497110061043E-2</v>
      </c>
    </row>
    <row r="211" spans="1:4" x14ac:dyDescent="0.25">
      <c r="A211" s="67">
        <v>42156</v>
      </c>
      <c r="B211" s="22">
        <v>-4.0113628690535509E-2</v>
      </c>
      <c r="C211" s="22">
        <v>-6.6152391187192048E-3</v>
      </c>
      <c r="D211" s="45">
        <v>-3.4289073478632193E-2</v>
      </c>
    </row>
    <row r="212" spans="1:4" x14ac:dyDescent="0.25">
      <c r="A212" s="67">
        <v>42149</v>
      </c>
      <c r="B212" s="22">
        <v>-1.1498266687373023E-2</v>
      </c>
      <c r="C212" s="22">
        <v>-2.6031838717946981E-2</v>
      </c>
      <c r="D212" s="45">
        <v>-1.6713480973740667E-2</v>
      </c>
    </row>
    <row r="213" spans="1:4" x14ac:dyDescent="0.25">
      <c r="A213" s="67">
        <v>42142</v>
      </c>
      <c r="B213" s="22">
        <v>-9.3708851733068661E-3</v>
      </c>
      <c r="C213" s="22">
        <v>2.1436235432513691E-3</v>
      </c>
      <c r="D213" s="45">
        <v>5.5401803756153509E-3</v>
      </c>
    </row>
    <row r="214" spans="1:4" x14ac:dyDescent="0.25">
      <c r="A214" s="67">
        <v>42135</v>
      </c>
      <c r="B214" s="22">
        <v>-5.9780981755080667E-3</v>
      </c>
      <c r="C214" s="22">
        <v>1.9502243231441101E-2</v>
      </c>
      <c r="D214" s="45">
        <v>-1.6529301951210582E-2</v>
      </c>
    </row>
    <row r="215" spans="1:4" x14ac:dyDescent="0.25">
      <c r="A215" s="67">
        <v>42128</v>
      </c>
      <c r="B215" s="22">
        <v>-1.8373220256619294E-2</v>
      </c>
      <c r="C215" s="22">
        <v>-2.8049303809899555E-2</v>
      </c>
      <c r="D215" s="45">
        <v>-5.449604767564703E-3</v>
      </c>
    </row>
    <row r="216" spans="1:4" x14ac:dyDescent="0.25">
      <c r="A216" s="67">
        <v>42121</v>
      </c>
      <c r="B216" s="22">
        <v>1.5067432122119926E-2</v>
      </c>
      <c r="C216" s="22">
        <v>-2.1053409197832381E-2</v>
      </c>
      <c r="D216" s="45">
        <v>-4.2559614418795889E-2</v>
      </c>
    </row>
    <row r="217" spans="1:4" x14ac:dyDescent="0.25">
      <c r="A217" s="67">
        <v>42114</v>
      </c>
      <c r="B217" s="22">
        <v>4.385188252884941E-2</v>
      </c>
      <c r="C217" s="22">
        <v>5.3488684950986222E-2</v>
      </c>
      <c r="D217" s="45">
        <v>-3.077165866675366E-2</v>
      </c>
    </row>
    <row r="218" spans="1:4" x14ac:dyDescent="0.25">
      <c r="A218" s="67">
        <v>42107</v>
      </c>
      <c r="B218" s="22">
        <v>1.3889112160667093E-2</v>
      </c>
      <c r="C218" s="22">
        <v>-4.3017385083690816E-2</v>
      </c>
      <c r="D218" s="45">
        <v>-5.0377940299571808E-3</v>
      </c>
    </row>
    <row r="219" spans="1:4" x14ac:dyDescent="0.25">
      <c r="A219" s="67">
        <v>42093</v>
      </c>
      <c r="B219" s="22">
        <v>7.1176278467894954E-2</v>
      </c>
      <c r="C219" s="22">
        <v>-6.0913893934018172E-3</v>
      </c>
      <c r="D219" s="45">
        <v>-1.9802627296179754E-2</v>
      </c>
    </row>
    <row r="220" spans="1:4" x14ac:dyDescent="0.25">
      <c r="A220" s="67">
        <v>42065</v>
      </c>
      <c r="B220" s="22">
        <v>-3.5670180131500077E-2</v>
      </c>
      <c r="C220" s="22">
        <v>-3.3267100982939057E-2</v>
      </c>
      <c r="D220" s="45">
        <v>-3.6039936483196693E-2</v>
      </c>
    </row>
    <row r="221" spans="1:4" x14ac:dyDescent="0.25">
      <c r="A221" s="67">
        <v>42058</v>
      </c>
      <c r="B221" s="22">
        <v>1.5399215757880917E-2</v>
      </c>
      <c r="C221" s="22">
        <v>-1.8237587549780901E-2</v>
      </c>
      <c r="D221" s="45">
        <v>3.6039936483196658E-2</v>
      </c>
    </row>
    <row r="222" spans="1:4" x14ac:dyDescent="0.25">
      <c r="A222" s="67">
        <v>42037</v>
      </c>
      <c r="B222" s="22">
        <v>4.4677965334299567E-2</v>
      </c>
      <c r="C222" s="22">
        <v>-6.2047768868828696E-3</v>
      </c>
      <c r="D222" s="45">
        <v>-2.3420274208098613E-2</v>
      </c>
    </row>
    <row r="223" spans="1:4" x14ac:dyDescent="0.25">
      <c r="A223" s="67">
        <v>42023</v>
      </c>
      <c r="B223" s="22">
        <v>3.8916647671368348E-2</v>
      </c>
      <c r="C223" s="22">
        <v>6.7189502487447882E-3</v>
      </c>
      <c r="D223" s="45">
        <v>-1.3544225107757149E-2</v>
      </c>
    </row>
    <row r="224" spans="1:4" ht="15.75" thickBot="1" x14ac:dyDescent="0.3">
      <c r="A224" s="68">
        <v>42016</v>
      </c>
      <c r="B224" s="51">
        <v>-1.7747687833339434E-2</v>
      </c>
      <c r="C224" s="51">
        <v>3.4289073478632165E-2</v>
      </c>
      <c r="D224" s="47">
        <v>-5.666003356549127E-2</v>
      </c>
    </row>
  </sheetData>
  <mergeCells count="6">
    <mergeCell ref="F2:J4"/>
    <mergeCell ref="F8:K8"/>
    <mergeCell ref="F19:K19"/>
    <mergeCell ref="F30:K30"/>
    <mergeCell ref="F1:J1"/>
    <mergeCell ref="F6:J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027B-BBB9-4F43-9FE3-12B79101E12F}">
  <dimension ref="A1:K224"/>
  <sheetViews>
    <sheetView workbookViewId="0">
      <selection activeCell="M31" sqref="M31"/>
    </sheetView>
  </sheetViews>
  <sheetFormatPr defaultRowHeight="15" x14ac:dyDescent="0.25"/>
  <cols>
    <col min="1" max="1" width="10.140625" style="34" bestFit="1" customWidth="1"/>
    <col min="2" max="2" width="13.140625" style="23" bestFit="1" customWidth="1"/>
    <col min="3" max="3" width="14.28515625" style="23" bestFit="1" customWidth="1"/>
    <col min="4" max="4" width="12.7109375" style="23" bestFit="1" customWidth="1"/>
    <col min="5" max="5" width="9.140625" style="23"/>
    <col min="6" max="6" width="24.28515625" style="23" bestFit="1" customWidth="1"/>
    <col min="7" max="7" width="13.7109375" style="23" bestFit="1" customWidth="1"/>
    <col min="8" max="8" width="14.28515625" style="23" bestFit="1" customWidth="1"/>
    <col min="9" max="9" width="8.140625" style="23" bestFit="1" customWidth="1"/>
    <col min="10" max="10" width="6.7109375" style="23" bestFit="1" customWidth="1"/>
    <col min="11" max="12" width="9.140625" style="23"/>
    <col min="13" max="13" width="24.28515625" style="23" bestFit="1" customWidth="1"/>
    <col min="14" max="14" width="13.7109375" style="23" bestFit="1" customWidth="1"/>
    <col min="15" max="15" width="14.28515625" style="23" bestFit="1" customWidth="1"/>
    <col min="16" max="16" width="8.140625" style="23" bestFit="1" customWidth="1"/>
    <col min="17" max="17" width="6.7109375" style="23" bestFit="1" customWidth="1"/>
    <col min="18" max="19" width="9.140625" style="23"/>
    <col min="20" max="20" width="27.42578125" style="23" bestFit="1" customWidth="1"/>
    <col min="21" max="21" width="13.7109375" style="23" bestFit="1" customWidth="1"/>
    <col min="22" max="22" width="14.28515625" style="23" bestFit="1" customWidth="1"/>
    <col min="23" max="23" width="8.140625" style="23" bestFit="1" customWidth="1"/>
    <col min="24" max="24" width="6.7109375" style="23" bestFit="1" customWidth="1"/>
    <col min="25" max="16384" width="9.140625" style="23"/>
  </cols>
  <sheetData>
    <row r="1" spans="1:11" ht="15.75" thickBot="1" x14ac:dyDescent="0.3">
      <c r="A1" s="71" t="s">
        <v>10</v>
      </c>
      <c r="B1" s="37" t="s">
        <v>23</v>
      </c>
      <c r="C1" s="37" t="s">
        <v>24</v>
      </c>
      <c r="D1" s="38" t="s">
        <v>25</v>
      </c>
    </row>
    <row r="2" spans="1:11" x14ac:dyDescent="0.25">
      <c r="A2" s="69">
        <v>43864</v>
      </c>
      <c r="B2" s="35">
        <v>8.2922488972549599E-3</v>
      </c>
      <c r="C2" s="35">
        <v>2.1918685707646275E-2</v>
      </c>
      <c r="D2" s="70">
        <v>-3.4619625060491446E-2</v>
      </c>
      <c r="F2" s="259" t="s">
        <v>122</v>
      </c>
      <c r="G2" s="260"/>
      <c r="H2" s="260"/>
      <c r="I2" s="260"/>
      <c r="J2" s="261"/>
    </row>
    <row r="3" spans="1:11" x14ac:dyDescent="0.25">
      <c r="A3" s="67">
        <v>43850</v>
      </c>
      <c r="B3" s="22">
        <v>1.1326093157551809E-2</v>
      </c>
      <c r="C3" s="22">
        <v>-5.1571807131308781E-2</v>
      </c>
      <c r="D3" s="45">
        <v>-3.9037625462088242E-2</v>
      </c>
      <c r="F3" s="250" t="s">
        <v>123</v>
      </c>
      <c r="G3" s="251"/>
      <c r="H3" s="251"/>
      <c r="I3" s="251"/>
      <c r="J3" s="252"/>
    </row>
    <row r="4" spans="1:11" x14ac:dyDescent="0.25">
      <c r="A4" s="67">
        <v>43843</v>
      </c>
      <c r="B4" s="22">
        <v>1.6555334036074128E-2</v>
      </c>
      <c r="C4" s="22">
        <v>-2.3530497410194272E-2</v>
      </c>
      <c r="D4" s="45">
        <v>-4.7937691451450888E-2</v>
      </c>
      <c r="F4" s="250"/>
      <c r="G4" s="251"/>
      <c r="H4" s="251"/>
      <c r="I4" s="251"/>
      <c r="J4" s="252"/>
    </row>
    <row r="5" spans="1:11" ht="15.75" thickBot="1" x14ac:dyDescent="0.3">
      <c r="A5" s="67">
        <v>43836</v>
      </c>
      <c r="B5" s="22">
        <v>1.2432202837178103E-2</v>
      </c>
      <c r="C5" s="22">
        <v>-1.7926216268151895E-2</v>
      </c>
      <c r="D5" s="45">
        <v>3.5941684101862131E-2</v>
      </c>
      <c r="F5" s="253"/>
      <c r="G5" s="254"/>
      <c r="H5" s="254"/>
      <c r="I5" s="254"/>
      <c r="J5" s="255"/>
    </row>
    <row r="6" spans="1:11" ht="15.75" thickBot="1" x14ac:dyDescent="0.3">
      <c r="A6" s="67">
        <v>43815</v>
      </c>
      <c r="B6" s="22">
        <v>1.440591261716662E-2</v>
      </c>
      <c r="C6" s="22">
        <v>2.8243212313395154E-2</v>
      </c>
      <c r="D6" s="45">
        <v>6.2995852014577219E-2</v>
      </c>
    </row>
    <row r="7" spans="1:11" ht="19.5" thickBot="1" x14ac:dyDescent="0.35">
      <c r="A7" s="67">
        <v>43808</v>
      </c>
      <c r="B7" s="22">
        <v>2.5486841923837055E-2</v>
      </c>
      <c r="C7" s="22">
        <v>-2.3167059281534303E-2</v>
      </c>
      <c r="D7" s="45">
        <v>3.932834226347167E-2</v>
      </c>
      <c r="F7" s="256" t="s">
        <v>124</v>
      </c>
      <c r="G7" s="257"/>
      <c r="H7" s="258"/>
    </row>
    <row r="8" spans="1:11" ht="15.75" thickBot="1" x14ac:dyDescent="0.3">
      <c r="A8" s="67">
        <v>43794</v>
      </c>
      <c r="B8" s="22">
        <v>-1.7581101416396221E-2</v>
      </c>
      <c r="C8" s="22">
        <v>-1.0118130165584667E-2</v>
      </c>
      <c r="D8" s="45">
        <v>-1.6485113798047214E-2</v>
      </c>
    </row>
    <row r="9" spans="1:11" ht="15.75" thickBot="1" x14ac:dyDescent="0.3">
      <c r="A9" s="67">
        <v>43780</v>
      </c>
      <c r="B9" s="22">
        <v>-7.0808258368028668E-4</v>
      </c>
      <c r="C9" s="22">
        <v>-3.3389012655147096E-3</v>
      </c>
      <c r="D9" s="45">
        <v>3.4423441909729197E-3</v>
      </c>
      <c r="F9" s="210" t="s">
        <v>23</v>
      </c>
      <c r="G9" s="211"/>
      <c r="H9" s="211"/>
      <c r="I9" s="211"/>
      <c r="J9" s="211"/>
      <c r="K9" s="212"/>
    </row>
    <row r="10" spans="1:11" ht="15.75" x14ac:dyDescent="0.25">
      <c r="A10" s="67">
        <v>43773</v>
      </c>
      <c r="B10" s="22">
        <v>1.5821720393728457E-2</v>
      </c>
      <c r="C10" s="22">
        <v>2.0202707317519469E-2</v>
      </c>
      <c r="D10" s="45">
        <v>6.6181906881301183E-2</v>
      </c>
      <c r="F10" s="169" t="s">
        <v>125</v>
      </c>
      <c r="G10" s="170">
        <f>COUNT(B6:B49)</f>
        <v>44</v>
      </c>
      <c r="H10" s="170"/>
      <c r="I10" s="170"/>
      <c r="J10" s="170"/>
      <c r="K10" s="171"/>
    </row>
    <row r="11" spans="1:11" ht="15.75" x14ac:dyDescent="0.25">
      <c r="A11" s="67">
        <v>43766</v>
      </c>
      <c r="B11" s="22">
        <v>-1.5113637810048184E-2</v>
      </c>
      <c r="C11" s="22">
        <v>3.4071583216141346E-3</v>
      </c>
      <c r="D11" s="45">
        <v>1.3778702356164255E-2</v>
      </c>
      <c r="F11" s="164" t="s">
        <v>126</v>
      </c>
      <c r="G11" s="159">
        <f>COUNT(B50:B97)</f>
        <v>48</v>
      </c>
      <c r="H11" s="159"/>
      <c r="I11" s="159"/>
      <c r="J11" s="159"/>
      <c r="K11" s="165"/>
    </row>
    <row r="12" spans="1:11" ht="15.75" x14ac:dyDescent="0.25">
      <c r="A12" s="67">
        <v>43759</v>
      </c>
      <c r="B12" s="22">
        <v>1.871571819594112E-2</v>
      </c>
      <c r="C12" s="22">
        <v>-1.6920877488337177E-2</v>
      </c>
      <c r="D12" s="45">
        <v>5.3711539246252271E-2</v>
      </c>
      <c r="F12" s="164" t="s">
        <v>115</v>
      </c>
      <c r="G12" s="159">
        <v>0.05</v>
      </c>
      <c r="H12" s="159"/>
      <c r="I12" s="159" t="s">
        <v>115</v>
      </c>
      <c r="J12" s="159">
        <v>0.01</v>
      </c>
      <c r="K12" s="165"/>
    </row>
    <row r="13" spans="1:11" ht="15.75" x14ac:dyDescent="0.25">
      <c r="A13" s="67">
        <v>43752</v>
      </c>
      <c r="B13" s="22">
        <v>2.2496977638133322E-2</v>
      </c>
      <c r="C13" s="22">
        <v>-1.3333530869465144E-2</v>
      </c>
      <c r="D13" s="45">
        <v>2.4509633836509281E-2</v>
      </c>
      <c r="F13" s="164" t="s">
        <v>127</v>
      </c>
      <c r="G13" s="159">
        <f>G12/2</f>
        <v>2.5000000000000001E-2</v>
      </c>
      <c r="H13" s="159"/>
      <c r="I13" s="159" t="s">
        <v>127</v>
      </c>
      <c r="J13" s="159">
        <f>J12/2</f>
        <v>5.0000000000000001E-3</v>
      </c>
      <c r="K13" s="165"/>
    </row>
    <row r="14" spans="1:11" ht="15.75" x14ac:dyDescent="0.25">
      <c r="A14" s="67">
        <v>43745</v>
      </c>
      <c r="B14" s="22">
        <v>3.3331268786449007E-2</v>
      </c>
      <c r="C14" s="22">
        <v>4.0546094394350009E-2</v>
      </c>
      <c r="D14" s="45">
        <v>2.0402922844313599E-2</v>
      </c>
      <c r="F14" s="164" t="s">
        <v>128</v>
      </c>
      <c r="G14" s="159">
        <f>_xlfn.F.TEST(B6:B49,B50:B97)</f>
        <v>6.2531957382591208E-2</v>
      </c>
      <c r="H14" s="159" t="s">
        <v>129</v>
      </c>
      <c r="I14" s="159"/>
      <c r="J14" s="159"/>
      <c r="K14" s="165"/>
    </row>
    <row r="15" spans="1:11" ht="15.75" x14ac:dyDescent="0.25">
      <c r="A15" s="67">
        <v>43738</v>
      </c>
      <c r="B15" s="22">
        <v>-2.3469944436241629E-2</v>
      </c>
      <c r="C15" s="22">
        <v>-5.0430853626891967E-2</v>
      </c>
      <c r="D15" s="45">
        <v>-2.3859147482990541E-2</v>
      </c>
      <c r="F15" s="164"/>
      <c r="G15" s="160"/>
      <c r="H15" s="159"/>
      <c r="I15" s="159"/>
      <c r="J15" s="159"/>
      <c r="K15" s="165"/>
    </row>
    <row r="16" spans="1:11" ht="15.75" x14ac:dyDescent="0.25">
      <c r="A16" s="67">
        <v>43731</v>
      </c>
      <c r="B16" s="22">
        <v>-1.7172468508600502E-2</v>
      </c>
      <c r="C16" s="22">
        <v>2.6579637804712102E-2</v>
      </c>
      <c r="D16" s="45">
        <v>-2.3303128931847709E-2</v>
      </c>
      <c r="F16" s="164" t="s">
        <v>118</v>
      </c>
      <c r="G16" s="159">
        <f>_xlfn.VAR.S(B6:B49)</f>
        <v>6.7124729754198175E-4</v>
      </c>
      <c r="H16" s="159"/>
      <c r="I16" s="159"/>
      <c r="J16" s="159"/>
      <c r="K16" s="165"/>
    </row>
    <row r="17" spans="1:11" ht="15.75" x14ac:dyDescent="0.25">
      <c r="A17" s="67">
        <v>43724</v>
      </c>
      <c r="B17" s="22">
        <v>-4.3010818993905854E-3</v>
      </c>
      <c r="C17" s="22">
        <v>0</v>
      </c>
      <c r="D17" s="45">
        <v>-2.3870131392532152E-2</v>
      </c>
      <c r="F17" s="164" t="s">
        <v>119</v>
      </c>
      <c r="G17" s="159">
        <f>_xlfn.VAR.S(B50:B97)</f>
        <v>1.1825149706423239E-3</v>
      </c>
      <c r="H17" s="159"/>
      <c r="I17" s="159"/>
      <c r="J17" s="159"/>
      <c r="K17" s="165"/>
    </row>
    <row r="18" spans="1:11" ht="16.5" thickBot="1" x14ac:dyDescent="0.3">
      <c r="A18" s="67">
        <v>43710</v>
      </c>
      <c r="B18" s="22">
        <v>2.1270825347133863E-2</v>
      </c>
      <c r="C18" s="22">
        <v>6.6666913581892974E-3</v>
      </c>
      <c r="D18" s="45">
        <v>2.1311752673717006E-2</v>
      </c>
      <c r="F18" s="166" t="s">
        <v>120</v>
      </c>
      <c r="G18" s="167"/>
      <c r="H18" s="167"/>
      <c r="I18" s="167"/>
      <c r="J18" s="167"/>
      <c r="K18" s="168"/>
    </row>
    <row r="19" spans="1:11" ht="15.75" thickBot="1" x14ac:dyDescent="0.3">
      <c r="A19" s="67">
        <v>43703</v>
      </c>
      <c r="B19" s="22">
        <v>2.1186278122833496E-2</v>
      </c>
      <c r="C19" s="22">
        <v>6.7114345879867778E-3</v>
      </c>
      <c r="D19" s="45">
        <v>2.0442518667074739E-2</v>
      </c>
    </row>
    <row r="20" spans="1:11" ht="15.75" thickBot="1" x14ac:dyDescent="0.3">
      <c r="A20" s="67">
        <v>43696</v>
      </c>
      <c r="B20" s="22">
        <v>2.0481673285480565E-2</v>
      </c>
      <c r="C20" s="22">
        <v>1.3559529785632294E-2</v>
      </c>
      <c r="D20" s="45">
        <v>3.456799621884174E-2</v>
      </c>
      <c r="F20" s="262" t="s">
        <v>24</v>
      </c>
      <c r="G20" s="263"/>
      <c r="H20" s="263"/>
      <c r="I20" s="263"/>
      <c r="J20" s="263"/>
      <c r="K20" s="264"/>
    </row>
    <row r="21" spans="1:11" ht="15.75" x14ac:dyDescent="0.25">
      <c r="A21" s="67">
        <v>43689</v>
      </c>
      <c r="B21" s="22">
        <v>-2.579781366524378E-2</v>
      </c>
      <c r="C21" s="22">
        <v>-3.4071583216141975E-3</v>
      </c>
      <c r="D21" s="45">
        <v>-3.2567328662544755E-2</v>
      </c>
      <c r="F21" s="169" t="s">
        <v>125</v>
      </c>
      <c r="G21" s="170">
        <f>COUNT(C6:C49)</f>
        <v>44</v>
      </c>
      <c r="H21" s="170"/>
      <c r="I21" s="170"/>
      <c r="J21" s="170"/>
      <c r="K21" s="171"/>
    </row>
    <row r="22" spans="1:11" ht="15.75" x14ac:dyDescent="0.25">
      <c r="A22" s="67">
        <v>43682</v>
      </c>
      <c r="B22" s="22">
        <v>-6.3423033746905038E-4</v>
      </c>
      <c r="C22" s="22">
        <v>-1.6863806052004805E-2</v>
      </c>
      <c r="D22" s="45">
        <v>-1.3342230131366103E-3</v>
      </c>
      <c r="F22" s="164" t="s">
        <v>126</v>
      </c>
      <c r="G22" s="159">
        <f>COUNT(C50:C97)</f>
        <v>48</v>
      </c>
      <c r="H22" s="159"/>
      <c r="I22" s="159"/>
      <c r="J22" s="159"/>
      <c r="K22" s="165"/>
    </row>
    <row r="23" spans="1:11" ht="15.75" x14ac:dyDescent="0.25">
      <c r="A23" s="67">
        <v>43675</v>
      </c>
      <c r="B23" s="22">
        <v>-4.3165155420256396E-2</v>
      </c>
      <c r="C23" s="22">
        <v>1.3468217050866611E-2</v>
      </c>
      <c r="D23" s="45">
        <v>1.8843087801479915E-2</v>
      </c>
      <c r="F23" s="164" t="s">
        <v>115</v>
      </c>
      <c r="G23" s="159">
        <v>0.05</v>
      </c>
      <c r="H23" s="159"/>
      <c r="I23" s="159" t="s">
        <v>115</v>
      </c>
      <c r="J23" s="159">
        <v>0.01</v>
      </c>
      <c r="K23" s="165"/>
    </row>
    <row r="24" spans="1:11" ht="15.75" x14ac:dyDescent="0.25">
      <c r="A24" s="67">
        <v>43668</v>
      </c>
      <c r="B24" s="22">
        <v>-9.9267107756716207E-3</v>
      </c>
      <c r="C24" s="22">
        <v>-6.7567824628797625E-3</v>
      </c>
      <c r="D24" s="45">
        <v>1.7820896570111489E-2</v>
      </c>
      <c r="F24" s="164" t="s">
        <v>127</v>
      </c>
      <c r="G24" s="159">
        <f>G23/2</f>
        <v>2.5000000000000001E-2</v>
      </c>
      <c r="H24" s="159"/>
      <c r="I24" s="159" t="s">
        <v>127</v>
      </c>
      <c r="J24" s="159">
        <f>J23/2</f>
        <v>5.0000000000000001E-3</v>
      </c>
      <c r="K24" s="165"/>
    </row>
    <row r="25" spans="1:11" ht="15.75" x14ac:dyDescent="0.25">
      <c r="A25" s="67">
        <v>43661</v>
      </c>
      <c r="B25" s="22">
        <v>-1.7750056331916422E-2</v>
      </c>
      <c r="C25" s="22">
        <v>-3.9609138095045827E-2</v>
      </c>
      <c r="D25" s="45">
        <v>-6.2047768868829815E-3</v>
      </c>
      <c r="F25" s="164" t="s">
        <v>128</v>
      </c>
      <c r="G25" s="159">
        <f>_xlfn.F.TEST(C6:C49,C50:C97)</f>
        <v>0.66864838300210894</v>
      </c>
      <c r="H25" s="159" t="s">
        <v>129</v>
      </c>
      <c r="I25" s="159"/>
      <c r="J25" s="159"/>
      <c r="K25" s="165"/>
    </row>
    <row r="26" spans="1:11" ht="15.75" x14ac:dyDescent="0.25">
      <c r="A26" s="67">
        <v>43654</v>
      </c>
      <c r="B26" s="22">
        <v>-2.4217084276669135E-2</v>
      </c>
      <c r="C26" s="22">
        <v>2.9558802241544429E-2</v>
      </c>
      <c r="D26" s="45">
        <v>-1.1616119683228556E-2</v>
      </c>
      <c r="F26" s="164"/>
      <c r="G26" s="160"/>
      <c r="H26" s="159"/>
      <c r="I26" s="159"/>
      <c r="J26" s="159"/>
      <c r="K26" s="165"/>
    </row>
    <row r="27" spans="1:11" ht="15.75" x14ac:dyDescent="0.25">
      <c r="A27" s="67">
        <v>43647</v>
      </c>
      <c r="B27" s="22">
        <v>1.778267807485566E-2</v>
      </c>
      <c r="C27" s="22">
        <v>1.0050335853501506E-2</v>
      </c>
      <c r="D27" s="45">
        <v>1.9204979836050046E-2</v>
      </c>
      <c r="F27" s="164" t="s">
        <v>118</v>
      </c>
      <c r="G27" s="159">
        <f>_xlfn.VAR.S(C6:C49)</f>
        <v>4.7148390994121783E-4</v>
      </c>
      <c r="H27" s="159"/>
      <c r="I27" s="159"/>
      <c r="J27" s="159"/>
      <c r="K27" s="165"/>
    </row>
    <row r="28" spans="1:11" ht="15.75" x14ac:dyDescent="0.25">
      <c r="A28" s="67">
        <v>43633</v>
      </c>
      <c r="B28" s="22">
        <v>-3.2716777641532812E-3</v>
      </c>
      <c r="C28" s="22">
        <v>0</v>
      </c>
      <c r="D28" s="45">
        <v>1.3371736965889241E-2</v>
      </c>
      <c r="F28" s="164" t="s">
        <v>119</v>
      </c>
      <c r="G28" s="159">
        <f>_xlfn.VAR.S(C50:C97)</f>
        <v>5.3690994954543763E-4</v>
      </c>
      <c r="H28" s="159"/>
      <c r="I28" s="159"/>
      <c r="J28" s="159"/>
      <c r="K28" s="165"/>
    </row>
    <row r="29" spans="1:11" ht="16.5" thickBot="1" x14ac:dyDescent="0.3">
      <c r="A29" s="67">
        <v>43619</v>
      </c>
      <c r="B29" s="22">
        <v>6.2489175191496771E-2</v>
      </c>
      <c r="C29" s="22">
        <v>2.4692612590371414E-2</v>
      </c>
      <c r="D29" s="45">
        <v>-1.3717423275807702E-3</v>
      </c>
      <c r="F29" s="166" t="s">
        <v>120</v>
      </c>
      <c r="G29" s="167"/>
      <c r="H29" s="167"/>
      <c r="I29" s="167"/>
      <c r="J29" s="167"/>
      <c r="K29" s="168"/>
    </row>
    <row r="30" spans="1:11" ht="15.75" thickBot="1" x14ac:dyDescent="0.3">
      <c r="A30" s="67">
        <v>43612</v>
      </c>
      <c r="B30" s="22">
        <v>-5.1743791816399893E-3</v>
      </c>
      <c r="C30" s="22">
        <v>-3.5650661644962569E-3</v>
      </c>
      <c r="D30" s="45">
        <v>2.5686938159599618E-2</v>
      </c>
    </row>
    <row r="31" spans="1:11" ht="15.75" thickBot="1" x14ac:dyDescent="0.3">
      <c r="A31" s="67">
        <v>43605</v>
      </c>
      <c r="B31" s="22">
        <v>3.2556680172751887E-2</v>
      </c>
      <c r="C31" s="22">
        <v>3.5650661644961446E-3</v>
      </c>
      <c r="D31" s="45">
        <v>2.8169032711133734E-3</v>
      </c>
      <c r="F31" s="247" t="s">
        <v>25</v>
      </c>
      <c r="G31" s="248"/>
      <c r="H31" s="248"/>
      <c r="I31" s="248"/>
      <c r="J31" s="248"/>
      <c r="K31" s="249"/>
    </row>
    <row r="32" spans="1:11" ht="15.75" x14ac:dyDescent="0.25">
      <c r="A32" s="67">
        <v>43598</v>
      </c>
      <c r="B32" s="22">
        <v>-2.6435211855928802E-4</v>
      </c>
      <c r="C32" s="22">
        <v>1.8018505502678212E-2</v>
      </c>
      <c r="D32" s="45">
        <v>2.1178970147346914E-3</v>
      </c>
      <c r="F32" s="169" t="s">
        <v>125</v>
      </c>
      <c r="G32" s="170">
        <f>COUNT(D6:D49)</f>
        <v>44</v>
      </c>
      <c r="H32" s="170"/>
      <c r="I32" s="170"/>
      <c r="J32" s="170"/>
      <c r="K32" s="171"/>
    </row>
    <row r="33" spans="1:11" ht="15.75" x14ac:dyDescent="0.25">
      <c r="A33" s="67">
        <v>43591</v>
      </c>
      <c r="B33" s="22">
        <v>-2.402622535174723E-2</v>
      </c>
      <c r="C33" s="22">
        <v>-1.0850016024065818E-2</v>
      </c>
      <c r="D33" s="45">
        <v>7.0922283094918366E-3</v>
      </c>
      <c r="F33" s="164" t="s">
        <v>126</v>
      </c>
      <c r="G33" s="159">
        <f>COUNT(D50:D97)</f>
        <v>48</v>
      </c>
      <c r="H33" s="159"/>
      <c r="I33" s="159"/>
      <c r="J33" s="159"/>
      <c r="K33" s="165"/>
    </row>
    <row r="34" spans="1:11" ht="15.75" x14ac:dyDescent="0.25">
      <c r="A34" s="67">
        <v>43584</v>
      </c>
      <c r="B34" s="22">
        <v>4.0997622075594681E-2</v>
      </c>
      <c r="C34" s="22">
        <v>-7.168489478612516E-3</v>
      </c>
      <c r="D34" s="45">
        <v>1.6505577440230998E-2</v>
      </c>
      <c r="F34" s="164" t="s">
        <v>115</v>
      </c>
      <c r="G34" s="159">
        <v>0.05</v>
      </c>
      <c r="H34" s="159"/>
      <c r="I34" s="159" t="s">
        <v>115</v>
      </c>
      <c r="J34" s="159">
        <v>0.01</v>
      </c>
      <c r="K34" s="165"/>
    </row>
    <row r="35" spans="1:11" ht="15.75" x14ac:dyDescent="0.25">
      <c r="A35" s="67">
        <v>43577</v>
      </c>
      <c r="B35" s="22">
        <v>-4.1341619327008791E-2</v>
      </c>
      <c r="C35" s="22">
        <v>0</v>
      </c>
      <c r="D35" s="45">
        <v>2.1731265343132582E-3</v>
      </c>
      <c r="F35" s="164" t="s">
        <v>127</v>
      </c>
      <c r="G35" s="159">
        <f>G34/2</f>
        <v>2.5000000000000001E-2</v>
      </c>
      <c r="H35" s="159"/>
      <c r="I35" s="159" t="s">
        <v>127</v>
      </c>
      <c r="J35" s="159">
        <f>J34/2</f>
        <v>5.0000000000000001E-3</v>
      </c>
      <c r="K35" s="165"/>
    </row>
    <row r="36" spans="1:11" ht="15.75" x14ac:dyDescent="0.25">
      <c r="A36" s="67">
        <v>43570</v>
      </c>
      <c r="B36" s="22">
        <v>-2.9233176766405865E-2</v>
      </c>
      <c r="C36" s="22">
        <v>-1.4184634991956413E-2</v>
      </c>
      <c r="D36" s="45">
        <v>-1.2252405529015889E-2</v>
      </c>
      <c r="F36" s="164" t="s">
        <v>128</v>
      </c>
      <c r="G36" s="159">
        <f>_xlfn.F.TEST(D6:D49,D50:D97)</f>
        <v>4.2548146589415289E-3</v>
      </c>
      <c r="H36" s="159" t="s">
        <v>130</v>
      </c>
      <c r="I36" s="159"/>
      <c r="J36" s="159"/>
      <c r="K36" s="165"/>
    </row>
    <row r="37" spans="1:11" ht="15.75" x14ac:dyDescent="0.25">
      <c r="A37" s="67">
        <v>43563</v>
      </c>
      <c r="B37" s="22">
        <v>5.1403178459964852E-2</v>
      </c>
      <c r="C37" s="22">
        <v>-1.7452449951226166E-2</v>
      </c>
      <c r="D37" s="45">
        <v>7.9108647008787995E-3</v>
      </c>
      <c r="F37" s="164"/>
      <c r="G37" s="160"/>
      <c r="H37" s="159"/>
      <c r="I37" s="159"/>
      <c r="J37" s="159"/>
      <c r="K37" s="165"/>
    </row>
    <row r="38" spans="1:11" ht="15.75" x14ac:dyDescent="0.25">
      <c r="A38" s="67">
        <v>43556</v>
      </c>
      <c r="B38" s="22">
        <v>5.9213529962911494E-2</v>
      </c>
      <c r="C38" s="22">
        <v>6.944472352810995E-3</v>
      </c>
      <c r="D38" s="45">
        <v>1.3081581897489385E-2</v>
      </c>
      <c r="F38" s="164" t="s">
        <v>118</v>
      </c>
      <c r="G38" s="159">
        <f>_xlfn.VAR.S(D6:D49)</f>
        <v>4.9173633078085648E-4</v>
      </c>
      <c r="H38" s="159"/>
      <c r="I38" s="159"/>
      <c r="J38" s="159"/>
      <c r="K38" s="165"/>
    </row>
    <row r="39" spans="1:11" ht="15.75" x14ac:dyDescent="0.25">
      <c r="A39" s="67">
        <v>43549</v>
      </c>
      <c r="B39" s="22">
        <v>3.1841977546027009E-2</v>
      </c>
      <c r="C39" s="22">
        <v>-3.47826437632492E-3</v>
      </c>
      <c r="D39" s="45">
        <v>0</v>
      </c>
      <c r="F39" s="164" t="s">
        <v>119</v>
      </c>
      <c r="G39" s="159">
        <f>_xlfn.VAR.S(D50:D97)</f>
        <v>2.0723096084084694E-4</v>
      </c>
      <c r="H39" s="159"/>
      <c r="I39" s="159"/>
      <c r="J39" s="159"/>
      <c r="K39" s="165"/>
    </row>
    <row r="40" spans="1:11" ht="16.5" thickBot="1" x14ac:dyDescent="0.3">
      <c r="A40" s="67">
        <v>43542</v>
      </c>
      <c r="B40" s="22">
        <v>2.018305593307863E-2</v>
      </c>
      <c r="C40" s="22">
        <v>0</v>
      </c>
      <c r="D40" s="45">
        <v>7.3421768890805338E-3</v>
      </c>
      <c r="F40" s="166" t="s">
        <v>131</v>
      </c>
      <c r="G40" s="167"/>
      <c r="H40" s="167"/>
      <c r="I40" s="167"/>
      <c r="J40" s="167"/>
      <c r="K40" s="168"/>
    </row>
    <row r="41" spans="1:11" x14ac:dyDescent="0.25">
      <c r="A41" s="67">
        <v>43535</v>
      </c>
      <c r="B41" s="22">
        <v>-1.9631908145795289E-3</v>
      </c>
      <c r="C41" s="22">
        <v>1.0471299867295437E-2</v>
      </c>
      <c r="D41" s="45">
        <v>7.3719133452813436E-4</v>
      </c>
    </row>
    <row r="42" spans="1:11" x14ac:dyDescent="0.25">
      <c r="A42" s="67">
        <v>43528</v>
      </c>
      <c r="B42" s="22">
        <v>-1.2619232479690485E-2</v>
      </c>
      <c r="C42" s="22">
        <v>2.4868066578013524E-2</v>
      </c>
      <c r="D42" s="45">
        <v>-1.3187004281953801E-2</v>
      </c>
    </row>
    <row r="43" spans="1:11" x14ac:dyDescent="0.25">
      <c r="A43" s="67">
        <v>43521</v>
      </c>
      <c r="B43" s="22">
        <v>6.2653499107203281E-3</v>
      </c>
      <c r="C43" s="22">
        <v>-7.168489478612516E-3</v>
      </c>
      <c r="D43" s="45">
        <v>-1.8746042821055221E-2</v>
      </c>
    </row>
    <row r="44" spans="1:11" x14ac:dyDescent="0.25">
      <c r="A44" s="67">
        <v>43514</v>
      </c>
      <c r="B44" s="22">
        <v>-1.330933136878038E-2</v>
      </c>
      <c r="C44" s="22">
        <v>-6.5653970221436778E-2</v>
      </c>
      <c r="D44" s="45">
        <v>-2.8530689824063991E-3</v>
      </c>
    </row>
    <row r="45" spans="1:11" x14ac:dyDescent="0.25">
      <c r="A45" s="67">
        <v>43507</v>
      </c>
      <c r="B45" s="22">
        <v>-1.1614976549214102E-2</v>
      </c>
      <c r="C45" s="22">
        <v>0</v>
      </c>
      <c r="D45" s="45">
        <v>4.2826617920009493E-3</v>
      </c>
    </row>
    <row r="46" spans="1:11" x14ac:dyDescent="0.25">
      <c r="A46" s="67">
        <v>43500</v>
      </c>
      <c r="B46" s="22">
        <v>-2.7467043554678182E-2</v>
      </c>
      <c r="C46" s="22">
        <v>0</v>
      </c>
      <c r="D46" s="45">
        <v>-7.1505187172565246E-4</v>
      </c>
    </row>
    <row r="47" spans="1:11" x14ac:dyDescent="0.25">
      <c r="A47" s="67">
        <v>43493</v>
      </c>
      <c r="B47" s="22">
        <v>2.0033825133197732E-2</v>
      </c>
      <c r="C47" s="22">
        <v>1.3468217050866611E-2</v>
      </c>
      <c r="D47" s="45">
        <v>-2.4710046494084415E-2</v>
      </c>
    </row>
    <row r="48" spans="1:11" x14ac:dyDescent="0.25">
      <c r="A48" s="67">
        <v>43486</v>
      </c>
      <c r="B48" s="22">
        <v>1.6935044630998482E-2</v>
      </c>
      <c r="C48" s="22">
        <v>5.2185753170570247E-2</v>
      </c>
      <c r="D48" s="45">
        <v>1.5460603106378279E-2</v>
      </c>
    </row>
    <row r="49" spans="1:4" x14ac:dyDescent="0.25">
      <c r="A49" s="67">
        <v>43472</v>
      </c>
      <c r="B49" s="22">
        <v>2.9966913963089838E-2</v>
      </c>
      <c r="C49" s="22">
        <v>-6.6006840313520242E-3</v>
      </c>
      <c r="D49" s="45">
        <v>2.3126730080018375E-2</v>
      </c>
    </row>
    <row r="50" spans="1:4" x14ac:dyDescent="0.25">
      <c r="A50" s="67">
        <v>43465</v>
      </c>
      <c r="B50" s="22">
        <v>2.4862793047520322E-2</v>
      </c>
      <c r="C50" s="22">
        <v>2.6668247082161273E-2</v>
      </c>
      <c r="D50" s="45">
        <v>3.7807228399059311E-3</v>
      </c>
    </row>
    <row r="51" spans="1:4" x14ac:dyDescent="0.25">
      <c r="A51" s="67">
        <v>43458</v>
      </c>
      <c r="B51" s="22">
        <v>-2.6267135636687707E-3</v>
      </c>
      <c r="C51" s="22">
        <v>1.3605652055778678E-2</v>
      </c>
      <c r="D51" s="45">
        <v>-7.5728894190869108E-4</v>
      </c>
    </row>
    <row r="52" spans="1:4" x14ac:dyDescent="0.25">
      <c r="A52" s="67">
        <v>43451</v>
      </c>
      <c r="B52" s="22">
        <v>1.0007616074426413E-2</v>
      </c>
      <c r="C52" s="22">
        <v>-1.0221554071538139E-2</v>
      </c>
      <c r="D52" s="45">
        <v>-1.0542266312024545E-2</v>
      </c>
    </row>
    <row r="53" spans="1:4" x14ac:dyDescent="0.25">
      <c r="A53" s="67">
        <v>43444</v>
      </c>
      <c r="B53" s="22">
        <v>-5.3073464203364125E-2</v>
      </c>
      <c r="C53" s="22">
        <v>-4.6365920557925537E-2</v>
      </c>
      <c r="D53" s="45">
        <v>-5.229746697277265E-3</v>
      </c>
    </row>
    <row r="54" spans="1:4" x14ac:dyDescent="0.25">
      <c r="A54" s="67">
        <v>43437</v>
      </c>
      <c r="B54" s="22">
        <v>5.1926802368212205E-3</v>
      </c>
      <c r="C54" s="22">
        <v>3.2414939241710229E-3</v>
      </c>
      <c r="D54" s="45">
        <v>-6.6840204285717143E-3</v>
      </c>
    </row>
    <row r="55" spans="1:4" x14ac:dyDescent="0.25">
      <c r="A55" s="67">
        <v>43430</v>
      </c>
      <c r="B55" s="22">
        <v>-1.6867253965241635E-2</v>
      </c>
      <c r="C55" s="22">
        <v>-2.2472855852058628E-2</v>
      </c>
      <c r="D55" s="45">
        <v>-1.4792902105891703E-3</v>
      </c>
    </row>
    <row r="56" spans="1:4" x14ac:dyDescent="0.25">
      <c r="A56" s="67">
        <v>43423</v>
      </c>
      <c r="B56" s="22">
        <v>-9.8850915881404152E-3</v>
      </c>
      <c r="C56" s="22">
        <v>3.1796529173798056E-3</v>
      </c>
      <c r="D56" s="45">
        <v>-1.2486390651382646E-2</v>
      </c>
    </row>
    <row r="57" spans="1:4" x14ac:dyDescent="0.25">
      <c r="A57" s="67">
        <v>43416</v>
      </c>
      <c r="B57" s="22">
        <v>1.7772169745797668E-2</v>
      </c>
      <c r="C57" s="22">
        <v>2.5807883955872503E-2</v>
      </c>
      <c r="D57" s="45">
        <v>2.1921820982210511E-3</v>
      </c>
    </row>
    <row r="58" spans="1:4" x14ac:dyDescent="0.25">
      <c r="A58" s="67">
        <v>43409</v>
      </c>
      <c r="B58" s="22">
        <v>1.6222835506887384E-2</v>
      </c>
      <c r="C58" s="22">
        <v>-9.7561749453645725E-3</v>
      </c>
      <c r="D58" s="45">
        <v>-2.1708522533012291E-2</v>
      </c>
    </row>
    <row r="59" spans="1:4" x14ac:dyDescent="0.25">
      <c r="A59" s="67">
        <v>43402</v>
      </c>
      <c r="B59" s="22">
        <v>6.2118468098199445E-2</v>
      </c>
      <c r="C59" s="22">
        <v>3.2414939241710229E-3</v>
      </c>
      <c r="D59" s="45">
        <v>2.2440319126226484E-2</v>
      </c>
    </row>
    <row r="60" spans="1:4" x14ac:dyDescent="0.25">
      <c r="A60" s="67">
        <v>43395</v>
      </c>
      <c r="B60" s="22">
        <v>-1.5351178655761022E-2</v>
      </c>
      <c r="C60" s="22">
        <v>2.6317308317373358E-2</v>
      </c>
      <c r="D60" s="45">
        <v>-1.885480076362946E-2</v>
      </c>
    </row>
    <row r="61" spans="1:4" x14ac:dyDescent="0.25">
      <c r="A61" s="67">
        <v>43388</v>
      </c>
      <c r="B61" s="22">
        <v>-4.2865606771374618E-2</v>
      </c>
      <c r="C61" s="22">
        <v>3.0459207484708439E-2</v>
      </c>
      <c r="D61" s="45">
        <v>8.6580627431145311E-3</v>
      </c>
    </row>
    <row r="62" spans="1:4" x14ac:dyDescent="0.25">
      <c r="A62" s="67">
        <v>43381</v>
      </c>
      <c r="B62" s="22">
        <v>2.4536252649469736E-2</v>
      </c>
      <c r="C62" s="22">
        <v>-3.0459207484708459E-2</v>
      </c>
      <c r="D62" s="45">
        <v>-2.1506205220963619E-2</v>
      </c>
    </row>
    <row r="63" spans="1:4" x14ac:dyDescent="0.25">
      <c r="A63" s="67">
        <v>43367</v>
      </c>
      <c r="B63" s="22">
        <v>4.9813705712219172E-2</v>
      </c>
      <c r="C63" s="22">
        <v>-3.0459207484708459E-2</v>
      </c>
      <c r="D63" s="45">
        <v>8.5960414697980377E-3</v>
      </c>
    </row>
    <row r="64" spans="1:4" x14ac:dyDescent="0.25">
      <c r="A64" s="67">
        <v>43353</v>
      </c>
      <c r="B64" s="22">
        <v>7.5997063116447952E-2</v>
      </c>
      <c r="C64" s="22">
        <v>-3.4029748586311373E-2</v>
      </c>
      <c r="D64" s="45">
        <v>7.2411612565594736E-3</v>
      </c>
    </row>
    <row r="65" spans="1:4" x14ac:dyDescent="0.25">
      <c r="A65" s="67">
        <v>43346</v>
      </c>
      <c r="B65" s="22">
        <v>-3.9792305052238935E-2</v>
      </c>
      <c r="C65" s="22">
        <v>-1.8416726786231151E-2</v>
      </c>
      <c r="D65" s="45">
        <v>-1.7291497110060994E-2</v>
      </c>
    </row>
    <row r="66" spans="1:4" x14ac:dyDescent="0.25">
      <c r="A66" s="67">
        <v>43339</v>
      </c>
      <c r="B66" s="22">
        <v>8.8855133572084532E-3</v>
      </c>
      <c r="C66" s="22">
        <v>2.9631797606371149E-2</v>
      </c>
      <c r="D66" s="45">
        <v>1.0050335853501506E-2</v>
      </c>
    </row>
    <row r="67" spans="1:4" x14ac:dyDescent="0.25">
      <c r="A67" s="67">
        <v>43332</v>
      </c>
      <c r="B67" s="22">
        <v>-4.9531668242757024E-2</v>
      </c>
      <c r="C67" s="22">
        <v>-1.8622512098001798E-2</v>
      </c>
      <c r="D67" s="45">
        <v>-2.0000666706669543E-2</v>
      </c>
    </row>
    <row r="68" spans="1:4" x14ac:dyDescent="0.25">
      <c r="A68" s="67">
        <v>43325</v>
      </c>
      <c r="B68" s="22">
        <v>1.8100041643617937E-2</v>
      </c>
      <c r="C68" s="22">
        <v>-3.2670782289548707E-2</v>
      </c>
      <c r="D68" s="45">
        <v>-1.413427797146964E-3</v>
      </c>
    </row>
    <row r="69" spans="1:4" x14ac:dyDescent="0.25">
      <c r="A69" s="67">
        <v>43311</v>
      </c>
      <c r="B69" s="22">
        <v>-3.2548907214881823E-2</v>
      </c>
      <c r="C69" s="22">
        <v>-1.7699577099400975E-2</v>
      </c>
      <c r="D69" s="45">
        <v>-2.0676132838427303E-2</v>
      </c>
    </row>
    <row r="70" spans="1:4" x14ac:dyDescent="0.25">
      <c r="A70" s="67">
        <v>43304</v>
      </c>
      <c r="B70" s="22">
        <v>2.2070395399242521E-2</v>
      </c>
      <c r="C70" s="22">
        <v>1.7699577099400857E-2</v>
      </c>
      <c r="D70" s="45">
        <v>3.1880731851290346E-2</v>
      </c>
    </row>
    <row r="71" spans="1:4" x14ac:dyDescent="0.25">
      <c r="A71" s="67">
        <v>43290</v>
      </c>
      <c r="B71" s="22">
        <v>1.3755254551498786E-2</v>
      </c>
      <c r="C71" s="22">
        <v>0</v>
      </c>
      <c r="D71" s="45">
        <v>-8.6831225734608809E-3</v>
      </c>
    </row>
    <row r="72" spans="1:4" x14ac:dyDescent="0.25">
      <c r="A72" s="67">
        <v>43283</v>
      </c>
      <c r="B72" s="22">
        <v>3.9176604911649274E-2</v>
      </c>
      <c r="C72" s="22">
        <v>-8.8889474172460393E-3</v>
      </c>
      <c r="D72" s="45">
        <v>2.8860048891348514E-3</v>
      </c>
    </row>
    <row r="73" spans="1:4" x14ac:dyDescent="0.25">
      <c r="A73" s="67">
        <v>43276</v>
      </c>
      <c r="B73" s="22">
        <v>1.6511718007949636E-2</v>
      </c>
      <c r="C73" s="22">
        <v>-2.6202372394024072E-2</v>
      </c>
      <c r="D73" s="45">
        <v>1.309109604687942E-2</v>
      </c>
    </row>
    <row r="74" spans="1:4" x14ac:dyDescent="0.25">
      <c r="A74" s="67">
        <v>43269</v>
      </c>
      <c r="B74" s="22">
        <v>2.3928086559248857E-2</v>
      </c>
      <c r="C74" s="22">
        <v>-2.3851215822179909E-2</v>
      </c>
      <c r="D74" s="45">
        <v>-2.4585475472614454E-2</v>
      </c>
    </row>
    <row r="75" spans="1:4" x14ac:dyDescent="0.25">
      <c r="A75" s="67">
        <v>43262</v>
      </c>
      <c r="B75" s="22">
        <v>-1.5357207685957053E-2</v>
      </c>
      <c r="C75" s="22">
        <v>5.0633019565466345E-3</v>
      </c>
      <c r="D75" s="45">
        <v>-3.0944803849421599E-2</v>
      </c>
    </row>
    <row r="76" spans="1:4" x14ac:dyDescent="0.25">
      <c r="A76" s="67">
        <v>43255</v>
      </c>
      <c r="B76" s="22">
        <v>-3.4215080444514039E-2</v>
      </c>
      <c r="C76" s="22">
        <v>3.0930300691358773E-2</v>
      </c>
      <c r="D76" s="45">
        <v>2.7739268827252244E-3</v>
      </c>
    </row>
    <row r="77" spans="1:4" x14ac:dyDescent="0.25">
      <c r="A77" s="67">
        <v>43248</v>
      </c>
      <c r="B77" s="22">
        <v>0</v>
      </c>
      <c r="C77" s="22">
        <v>-4.4375881400709832E-2</v>
      </c>
      <c r="D77" s="45">
        <v>-4.158010148663677E-3</v>
      </c>
    </row>
    <row r="78" spans="1:4" x14ac:dyDescent="0.25">
      <c r="A78" s="67">
        <v>43241</v>
      </c>
      <c r="B78" s="22">
        <v>-9.9503308531679793E-3</v>
      </c>
      <c r="C78" s="22">
        <v>1.6708441648177223E-3</v>
      </c>
      <c r="D78" s="45">
        <v>-1.6461277054071962E-2</v>
      </c>
    </row>
    <row r="79" spans="1:4" x14ac:dyDescent="0.25">
      <c r="A79" s="67">
        <v>43234</v>
      </c>
      <c r="B79" s="22">
        <v>-5.9066782764183041E-2</v>
      </c>
      <c r="C79" s="22">
        <v>1.3468217050866611E-2</v>
      </c>
      <c r="D79" s="45">
        <v>-1.4855100990924184E-2</v>
      </c>
    </row>
    <row r="80" spans="1:4" x14ac:dyDescent="0.25">
      <c r="A80" s="67">
        <v>43227</v>
      </c>
      <c r="B80" s="22">
        <v>3.088965519195918E-2</v>
      </c>
      <c r="C80" s="22">
        <v>0</v>
      </c>
      <c r="D80" s="45">
        <v>2.6845653706689828E-3</v>
      </c>
    </row>
    <row r="81" spans="1:4" x14ac:dyDescent="0.25">
      <c r="A81" s="67">
        <v>43220</v>
      </c>
      <c r="B81" s="22">
        <v>1.6543886758217469E-2</v>
      </c>
      <c r="C81" s="22">
        <v>1.0221554071538009E-2</v>
      </c>
      <c r="D81" s="45">
        <v>1.2170535620255114E-2</v>
      </c>
    </row>
    <row r="82" spans="1:4" x14ac:dyDescent="0.25">
      <c r="A82" s="67">
        <v>43213</v>
      </c>
      <c r="B82" s="22">
        <v>4.2900071563173089E-2</v>
      </c>
      <c r="C82" s="22">
        <v>6.8728792877620504E-3</v>
      </c>
      <c r="D82" s="45">
        <v>2.4794658613216274E-2</v>
      </c>
    </row>
    <row r="83" spans="1:4" x14ac:dyDescent="0.25">
      <c r="A83" s="67">
        <v>43206</v>
      </c>
      <c r="B83" s="22">
        <v>5.0765553789119282E-2</v>
      </c>
      <c r="C83" s="22">
        <v>8.6580627431145311E-3</v>
      </c>
      <c r="D83" s="45">
        <v>6.9979291876446368E-3</v>
      </c>
    </row>
    <row r="84" spans="1:4" x14ac:dyDescent="0.25">
      <c r="A84" s="67">
        <v>43192</v>
      </c>
      <c r="B84" s="22">
        <v>1.2501877408061296E-2</v>
      </c>
      <c r="C84" s="22">
        <v>1.878791386563327E-2</v>
      </c>
      <c r="D84" s="45">
        <v>-1.4388737452099669E-2</v>
      </c>
    </row>
    <row r="85" spans="1:4" x14ac:dyDescent="0.25">
      <c r="A85" s="67">
        <v>43185</v>
      </c>
      <c r="B85" s="22">
        <v>-3.2704584725580833E-2</v>
      </c>
      <c r="C85" s="22">
        <v>1.7256259674698574E-3</v>
      </c>
      <c r="D85" s="45">
        <v>-1.2903404835907954E-2</v>
      </c>
    </row>
    <row r="86" spans="1:4" x14ac:dyDescent="0.25">
      <c r="A86" s="67">
        <v>43178</v>
      </c>
      <c r="B86" s="22">
        <v>2.2581293375885568E-2</v>
      </c>
      <c r="C86" s="22">
        <v>1.5666116744399456E-2</v>
      </c>
      <c r="D86" s="45">
        <v>-2.9060794263124256E-2</v>
      </c>
    </row>
    <row r="87" spans="1:4" x14ac:dyDescent="0.25">
      <c r="A87" s="67">
        <v>43171</v>
      </c>
      <c r="B87" s="22">
        <v>-6.9552282948659575E-2</v>
      </c>
      <c r="C87" s="22">
        <v>-1.5666116744399352E-2</v>
      </c>
      <c r="D87" s="45">
        <v>3.742986278834297E-3</v>
      </c>
    </row>
    <row r="88" spans="1:4" x14ac:dyDescent="0.25">
      <c r="A88" s="67">
        <v>43164</v>
      </c>
      <c r="B88" s="22">
        <v>5.8436981489109214E-3</v>
      </c>
      <c r="C88" s="22">
        <v>5.19481687710393E-3</v>
      </c>
      <c r="D88" s="45">
        <v>-4.9875415110390512E-3</v>
      </c>
    </row>
    <row r="89" spans="1:4" x14ac:dyDescent="0.25">
      <c r="A89" s="67">
        <v>43157</v>
      </c>
      <c r="B89" s="22">
        <v>-1.6313101316179971E-2</v>
      </c>
      <c r="C89" s="22">
        <v>-1.7346058122083075E-3</v>
      </c>
      <c r="D89" s="45">
        <v>-4.9627893421290139E-3</v>
      </c>
    </row>
    <row r="90" spans="1:4" x14ac:dyDescent="0.25">
      <c r="A90" s="67">
        <v>43150</v>
      </c>
      <c r="B90" s="22">
        <v>3.8573691985798665E-2</v>
      </c>
      <c r="C90" s="22">
        <v>2.6340416614408564E-2</v>
      </c>
      <c r="D90" s="45">
        <v>-2.4721891453890368E-3</v>
      </c>
    </row>
    <row r="91" spans="1:4" x14ac:dyDescent="0.25">
      <c r="A91" s="67">
        <v>43143</v>
      </c>
      <c r="B91" s="22">
        <v>6.5310383424709101E-2</v>
      </c>
      <c r="C91" s="22">
        <v>-7.0922283094917984E-3</v>
      </c>
      <c r="D91" s="45">
        <v>-9.8280889362624274E-3</v>
      </c>
    </row>
    <row r="92" spans="1:4" x14ac:dyDescent="0.25">
      <c r="A92" s="67">
        <v>43136</v>
      </c>
      <c r="B92" s="22">
        <v>-2.8419625452167779E-2</v>
      </c>
      <c r="C92" s="22">
        <v>-7.0422826254129232E-3</v>
      </c>
      <c r="D92" s="45">
        <v>-2.6539555234612263E-2</v>
      </c>
    </row>
    <row r="93" spans="1:4" x14ac:dyDescent="0.25">
      <c r="A93" s="67">
        <v>43129</v>
      </c>
      <c r="B93" s="22">
        <v>4.0932109914822455E-2</v>
      </c>
      <c r="C93" s="22">
        <v>-5.1293294387550578E-2</v>
      </c>
      <c r="D93" s="45">
        <v>-2.1202207650603051E-2</v>
      </c>
    </row>
    <row r="94" spans="1:4" x14ac:dyDescent="0.25">
      <c r="A94" s="67">
        <v>43122</v>
      </c>
      <c r="B94" s="22">
        <v>1.8592833076615925E-2</v>
      </c>
      <c r="C94" s="22">
        <v>8.3682496705165792E-3</v>
      </c>
      <c r="D94" s="45">
        <v>-1.1648224962930943E-3</v>
      </c>
    </row>
    <row r="95" spans="1:4" x14ac:dyDescent="0.25">
      <c r="A95" s="67">
        <v>43115</v>
      </c>
      <c r="B95" s="22">
        <v>1.9575802125861606E-2</v>
      </c>
      <c r="C95" s="22">
        <v>4.2925044717033844E-2</v>
      </c>
      <c r="D95" s="45">
        <v>-2.5288703951924195E-2</v>
      </c>
    </row>
    <row r="96" spans="1:4" x14ac:dyDescent="0.25">
      <c r="A96" s="67">
        <v>43108</v>
      </c>
      <c r="B96" s="22">
        <v>-3.5688082383160094E-3</v>
      </c>
      <c r="C96" s="22">
        <v>4.4850566165351713E-2</v>
      </c>
      <c r="D96" s="45">
        <v>-1.6882787038750929E-2</v>
      </c>
    </row>
    <row r="97" spans="1:4" x14ac:dyDescent="0.25">
      <c r="A97" s="67">
        <v>43101</v>
      </c>
      <c r="B97" s="22">
        <v>5.7799613398280346E-2</v>
      </c>
      <c r="C97" s="22">
        <v>-1.8331810816609605E-3</v>
      </c>
      <c r="D97" s="45">
        <v>-3.3426214966898373E-3</v>
      </c>
    </row>
    <row r="98" spans="1:4" x14ac:dyDescent="0.25">
      <c r="A98" s="67">
        <v>43094</v>
      </c>
      <c r="B98" s="22">
        <v>1.6837223836230465E-2</v>
      </c>
      <c r="C98" s="22">
        <v>-2.7101929777791269E-2</v>
      </c>
      <c r="D98" s="45">
        <v>2.7059148114005775E-2</v>
      </c>
    </row>
    <row r="99" spans="1:4" x14ac:dyDescent="0.25">
      <c r="A99" s="67">
        <v>43087</v>
      </c>
      <c r="B99" s="22">
        <v>-2.272571405413918E-2</v>
      </c>
      <c r="C99" s="22">
        <v>2.527210310071511E-2</v>
      </c>
      <c r="D99" s="45">
        <v>3.1343250565711335E-2</v>
      </c>
    </row>
    <row r="100" spans="1:4" x14ac:dyDescent="0.25">
      <c r="A100" s="67">
        <v>43080</v>
      </c>
      <c r="B100" s="22">
        <v>2.5212546434708723E-2</v>
      </c>
      <c r="C100" s="22">
        <v>3.7248253880618781E-2</v>
      </c>
      <c r="D100" s="45">
        <v>3.8466280827796143E-2</v>
      </c>
    </row>
    <row r="101" spans="1:4" x14ac:dyDescent="0.25">
      <c r="A101" s="67">
        <v>43073</v>
      </c>
      <c r="B101" s="22">
        <v>-2.7577494364552E-3</v>
      </c>
      <c r="C101" s="22">
        <v>-7.5614727005764749E-3</v>
      </c>
      <c r="D101" s="45">
        <v>-2.4214258120594627E-2</v>
      </c>
    </row>
    <row r="102" spans="1:4" x14ac:dyDescent="0.25">
      <c r="A102" s="67">
        <v>43066</v>
      </c>
      <c r="B102" s="22">
        <v>-2.8923039469250476E-2</v>
      </c>
      <c r="C102" s="22">
        <v>-7.5047256540676927E-3</v>
      </c>
      <c r="D102" s="45">
        <v>-1.6607736399660525E-2</v>
      </c>
    </row>
    <row r="103" spans="1:4" x14ac:dyDescent="0.25">
      <c r="A103" s="67">
        <v>43059</v>
      </c>
      <c r="B103" s="22">
        <v>1.0360502681430503E-2</v>
      </c>
      <c r="C103" s="22">
        <v>-1.668249995993602E-2</v>
      </c>
      <c r="D103" s="45">
        <v>1.0644689511414007E-2</v>
      </c>
    </row>
    <row r="104" spans="1:4" x14ac:dyDescent="0.25">
      <c r="A104" s="67">
        <v>43038</v>
      </c>
      <c r="B104" s="22">
        <v>-1.1543029281674812E-2</v>
      </c>
      <c r="C104" s="22">
        <v>5.1679701584425976E-3</v>
      </c>
      <c r="D104" s="45">
        <v>-1.0708014272472212E-2</v>
      </c>
    </row>
    <row r="105" spans="1:4" x14ac:dyDescent="0.25">
      <c r="A105" s="67">
        <v>43031</v>
      </c>
      <c r="B105" s="22">
        <v>1.5834992330076268E-2</v>
      </c>
      <c r="C105" s="22">
        <v>3.5153004417896094E-2</v>
      </c>
      <c r="D105" s="45">
        <v>-9.4229201345052607E-3</v>
      </c>
    </row>
    <row r="106" spans="1:4" x14ac:dyDescent="0.25">
      <c r="A106" s="67">
        <v>43024</v>
      </c>
      <c r="B106" s="22">
        <v>-1.8025908550513114E-2</v>
      </c>
      <c r="C106" s="22">
        <v>-1.5971945566052113E-2</v>
      </c>
      <c r="D106" s="45">
        <v>-3.456565311228095E-2</v>
      </c>
    </row>
    <row r="107" spans="1:4" x14ac:dyDescent="0.25">
      <c r="A107" s="67">
        <v>43017</v>
      </c>
      <c r="B107" s="22">
        <v>1.1878083540431576E-2</v>
      </c>
      <c r="C107" s="22">
        <v>2.3153304974716821E-2</v>
      </c>
      <c r="D107" s="45">
        <v>-7.8962621222255051E-3</v>
      </c>
    </row>
    <row r="108" spans="1:4" x14ac:dyDescent="0.25">
      <c r="A108" s="67">
        <v>43010</v>
      </c>
      <c r="B108" s="22">
        <v>9.469914751070254E-3</v>
      </c>
      <c r="C108" s="22">
        <v>-4.4059989794030543E-2</v>
      </c>
      <c r="D108" s="45">
        <v>9.0294067193941573E-3</v>
      </c>
    </row>
    <row r="109" spans="1:4" x14ac:dyDescent="0.25">
      <c r="A109" s="67">
        <v>43003</v>
      </c>
      <c r="B109" s="22">
        <v>2.5167170139379347E-2</v>
      </c>
      <c r="C109" s="22">
        <v>3.6878630385365992E-2</v>
      </c>
      <c r="D109" s="45">
        <v>-7.9051795071132611E-3</v>
      </c>
    </row>
    <row r="110" spans="1:4" x14ac:dyDescent="0.25">
      <c r="A110" s="67">
        <v>42996</v>
      </c>
      <c r="B110" s="22">
        <v>-6.3779116012377228E-3</v>
      </c>
      <c r="C110" s="22">
        <v>-3.5153004417896136E-2</v>
      </c>
      <c r="D110" s="45">
        <v>1.2450641878787961E-2</v>
      </c>
    </row>
    <row r="111" spans="1:4" x14ac:dyDescent="0.25">
      <c r="A111" s="67">
        <v>42989</v>
      </c>
      <c r="B111" s="22">
        <v>1.5268287210081411E-2</v>
      </c>
      <c r="C111" s="22">
        <v>-1.7256259674698364E-3</v>
      </c>
      <c r="D111" s="45">
        <v>-1.3574869091068874E-2</v>
      </c>
    </row>
    <row r="112" spans="1:4" x14ac:dyDescent="0.25">
      <c r="A112" s="67">
        <v>42982</v>
      </c>
      <c r="B112" s="22">
        <v>1.2068878733676451E-2</v>
      </c>
      <c r="C112" s="22">
        <v>-1.5398080111121606E-2</v>
      </c>
      <c r="D112" s="45">
        <v>-2.2446698538238618E-3</v>
      </c>
    </row>
    <row r="113" spans="1:4" x14ac:dyDescent="0.25">
      <c r="A113" s="67">
        <v>42954</v>
      </c>
      <c r="B113" s="22">
        <v>1.3576193070049527E-2</v>
      </c>
      <c r="C113" s="22">
        <v>-3.7523496185503527E-3</v>
      </c>
      <c r="D113" s="45">
        <v>-7.0588528396246884E-3</v>
      </c>
    </row>
    <row r="114" spans="1:4" x14ac:dyDescent="0.25">
      <c r="A114" s="67">
        <v>42947</v>
      </c>
      <c r="B114" s="22">
        <v>2.5842156583848929E-2</v>
      </c>
      <c r="C114" s="22">
        <v>4.4026248756490458E-2</v>
      </c>
      <c r="D114" s="45">
        <v>-1.5125361070756104E-2</v>
      </c>
    </row>
    <row r="115" spans="1:4" x14ac:dyDescent="0.25">
      <c r="A115" s="67">
        <v>42940</v>
      </c>
      <c r="B115" s="22">
        <v>2.0153353847960583E-2</v>
      </c>
      <c r="C115" s="22">
        <v>-1.553429296218412E-2</v>
      </c>
      <c r="D115" s="45">
        <v>2.8104894320108521E-2</v>
      </c>
    </row>
    <row r="116" spans="1:4" x14ac:dyDescent="0.25">
      <c r="A116" s="67">
        <v>42933</v>
      </c>
      <c r="B116" s="22">
        <v>4.3276729057820278E-3</v>
      </c>
      <c r="C116" s="22">
        <v>5.7971176843259146E-3</v>
      </c>
      <c r="D116" s="45">
        <v>-3.5566131148471155E-3</v>
      </c>
    </row>
    <row r="117" spans="1:4" x14ac:dyDescent="0.25">
      <c r="A117" s="67">
        <v>42926</v>
      </c>
      <c r="B117" s="22">
        <v>5.8953157038768307E-2</v>
      </c>
      <c r="C117" s="22">
        <v>-3.9891329027301969E-2</v>
      </c>
      <c r="D117" s="45">
        <v>3.125254350410453E-2</v>
      </c>
    </row>
    <row r="118" spans="1:4" x14ac:dyDescent="0.25">
      <c r="A118" s="67">
        <v>42919</v>
      </c>
      <c r="B118" s="22">
        <v>4.4138146711845593E-2</v>
      </c>
      <c r="C118" s="22">
        <v>3.9891329027302025E-2</v>
      </c>
      <c r="D118" s="45">
        <v>3.4786116085415389E-2</v>
      </c>
    </row>
    <row r="119" spans="1:4" x14ac:dyDescent="0.25">
      <c r="A119" s="67">
        <v>42912</v>
      </c>
      <c r="B119" s="22">
        <v>1.028694907975825E-2</v>
      </c>
      <c r="C119" s="22">
        <v>-1.7291497110060994E-2</v>
      </c>
      <c r="D119" s="45">
        <v>-2.2500949290837791E-2</v>
      </c>
    </row>
    <row r="120" spans="1:4" x14ac:dyDescent="0.25">
      <c r="A120" s="67">
        <v>42905</v>
      </c>
      <c r="B120" s="22">
        <v>1.7289479779171415E-2</v>
      </c>
      <c r="C120" s="22">
        <v>3.8839833316263957E-2</v>
      </c>
      <c r="D120" s="45">
        <v>-1.472419239393645E-2</v>
      </c>
    </row>
    <row r="121" spans="1:4" x14ac:dyDescent="0.25">
      <c r="A121" s="67">
        <v>42898</v>
      </c>
      <c r="B121" s="22">
        <v>-5.8283562197908506E-2</v>
      </c>
      <c r="C121" s="22">
        <v>-5.770831762064673E-2</v>
      </c>
      <c r="D121" s="45">
        <v>-6.3700776905186218E-2</v>
      </c>
    </row>
    <row r="122" spans="1:4" x14ac:dyDescent="0.25">
      <c r="A122" s="67">
        <v>42891</v>
      </c>
      <c r="B122" s="22">
        <v>-4.5635542323461932E-2</v>
      </c>
      <c r="C122" s="22">
        <v>3.8099846232270383E-2</v>
      </c>
      <c r="D122" s="45">
        <v>2.2883305180122159E-3</v>
      </c>
    </row>
    <row r="123" spans="1:4" x14ac:dyDescent="0.25">
      <c r="A123" s="67">
        <v>42884</v>
      </c>
      <c r="B123" s="22">
        <v>-2.2402144995791396E-2</v>
      </c>
      <c r="C123" s="22">
        <v>0</v>
      </c>
      <c r="D123" s="45">
        <v>3.4423441909726986E-3</v>
      </c>
    </row>
    <row r="124" spans="1:4" x14ac:dyDescent="0.25">
      <c r="A124" s="67">
        <v>42877</v>
      </c>
      <c r="B124" s="22">
        <v>-4.9589915400578138E-2</v>
      </c>
      <c r="C124" s="22">
        <v>-2.8710105882431367E-2</v>
      </c>
      <c r="D124" s="45">
        <v>-3.3901551675681339E-2</v>
      </c>
    </row>
    <row r="125" spans="1:4" x14ac:dyDescent="0.25">
      <c r="A125" s="67">
        <v>42863</v>
      </c>
      <c r="B125" s="22">
        <v>1.139442612796833E-2</v>
      </c>
      <c r="C125" s="22">
        <v>-4.3802622658392888E-2</v>
      </c>
      <c r="D125" s="45">
        <v>-2.0325210249223578E-3</v>
      </c>
    </row>
    <row r="126" spans="1:4" x14ac:dyDescent="0.25">
      <c r="A126" s="67">
        <v>42856</v>
      </c>
      <c r="B126" s="22">
        <v>3.6253816143170577E-3</v>
      </c>
      <c r="C126" s="22">
        <v>-1.5943650397136001E-2</v>
      </c>
      <c r="D126" s="45">
        <v>-1.9105659079585606E-2</v>
      </c>
    </row>
    <row r="127" spans="1:4" x14ac:dyDescent="0.25">
      <c r="A127" s="67">
        <v>42849</v>
      </c>
      <c r="B127" s="22">
        <v>3.4548834675782604E-2</v>
      </c>
      <c r="C127" s="22">
        <v>-1.914766941413408E-2</v>
      </c>
      <c r="D127" s="45">
        <v>5.6338501641746599E-2</v>
      </c>
    </row>
    <row r="128" spans="1:4" x14ac:dyDescent="0.25">
      <c r="A128" s="67">
        <v>42842</v>
      </c>
      <c r="B128" s="22">
        <v>6.7052278058137904E-2</v>
      </c>
      <c r="C128" s="22">
        <v>-4.8790164169431945E-2</v>
      </c>
      <c r="D128" s="45">
        <v>1.0542963549059923E-3</v>
      </c>
    </row>
    <row r="129" spans="1:4" x14ac:dyDescent="0.25">
      <c r="A129" s="67">
        <v>42828</v>
      </c>
      <c r="B129" s="22">
        <v>1.0520187908801302E-2</v>
      </c>
      <c r="C129" s="22">
        <v>-3.3956374734273591E-2</v>
      </c>
      <c r="D129" s="45">
        <v>-2.7454698464409826E-2</v>
      </c>
    </row>
    <row r="130" spans="1:4" x14ac:dyDescent="0.25">
      <c r="A130" s="67">
        <v>42821</v>
      </c>
      <c r="B130" s="22">
        <v>-2.9109110030049078E-2</v>
      </c>
      <c r="C130" s="22">
        <v>-3.2841106189242332E-2</v>
      </c>
      <c r="D130" s="45">
        <v>-1.0972678669475556E-2</v>
      </c>
    </row>
    <row r="131" spans="1:4" x14ac:dyDescent="0.25">
      <c r="A131" s="67">
        <v>42814</v>
      </c>
      <c r="B131" s="22">
        <v>2.0696535100776455E-2</v>
      </c>
      <c r="C131" s="22">
        <v>-7.6628727455691371E-3</v>
      </c>
      <c r="D131" s="45">
        <v>-4.0821994520255166E-2</v>
      </c>
    </row>
    <row r="132" spans="1:4" x14ac:dyDescent="0.25">
      <c r="A132" s="67">
        <v>42800</v>
      </c>
      <c r="B132" s="22">
        <v>-4.2877024356391881E-2</v>
      </c>
      <c r="C132" s="22">
        <v>2.6964361638355201E-2</v>
      </c>
      <c r="D132" s="45">
        <v>1.1287959773851355E-2</v>
      </c>
    </row>
    <row r="133" spans="1:4" x14ac:dyDescent="0.25">
      <c r="A133" s="67">
        <v>42793</v>
      </c>
      <c r="B133" s="22">
        <v>-6.7291333303695113E-3</v>
      </c>
      <c r="C133" s="22">
        <v>-4.4032270150503282E-2</v>
      </c>
      <c r="D133" s="45">
        <v>-3.4486176071169203E-2</v>
      </c>
    </row>
    <row r="134" spans="1:4" x14ac:dyDescent="0.25">
      <c r="A134" s="67">
        <v>42786</v>
      </c>
      <c r="B134" s="22">
        <v>1.2084592159701689E-4</v>
      </c>
      <c r="C134" s="22">
        <v>2.6501940745506627E-2</v>
      </c>
      <c r="D134" s="45">
        <v>-6.9548218733697219E-3</v>
      </c>
    </row>
    <row r="135" spans="1:4" x14ac:dyDescent="0.25">
      <c r="A135" s="67">
        <v>42779</v>
      </c>
      <c r="B135" s="22">
        <v>-6.0424786265687625E-5</v>
      </c>
      <c r="C135" s="22">
        <v>-6.8676865796219372E-2</v>
      </c>
      <c r="D135" s="45">
        <v>-1.2789156116321223E-2</v>
      </c>
    </row>
    <row r="136" spans="1:4" x14ac:dyDescent="0.25">
      <c r="A136" s="67">
        <v>42772</v>
      </c>
      <c r="B136" s="22">
        <v>-4.8934018014174151E-2</v>
      </c>
      <c r="C136" s="22">
        <v>-2.3324672566409004E-2</v>
      </c>
      <c r="D136" s="45">
        <v>-3.5529421154486512E-2</v>
      </c>
    </row>
    <row r="137" spans="1:4" x14ac:dyDescent="0.25">
      <c r="A137" s="67">
        <v>42765</v>
      </c>
      <c r="B137" s="22">
        <v>-2.9033565733355533E-2</v>
      </c>
      <c r="C137" s="22">
        <v>2.1850832948108297E-2</v>
      </c>
      <c r="D137" s="45">
        <v>4.2395558967685765E-2</v>
      </c>
    </row>
    <row r="138" spans="1:4" x14ac:dyDescent="0.25">
      <c r="A138" s="67">
        <v>42758</v>
      </c>
      <c r="B138" s="22">
        <v>6.6015130574268388E-2</v>
      </c>
      <c r="C138" s="22">
        <v>1.1851990587014548E-2</v>
      </c>
      <c r="D138" s="45">
        <v>6.5063593347061868E-2</v>
      </c>
    </row>
    <row r="139" spans="1:4" x14ac:dyDescent="0.25">
      <c r="A139" s="67">
        <v>42751</v>
      </c>
      <c r="B139" s="22">
        <v>1.5584418424825499E-2</v>
      </c>
      <c r="C139" s="22">
        <v>-5.930877444029415E-2</v>
      </c>
      <c r="D139" s="45">
        <v>2.4456295977526715E-2</v>
      </c>
    </row>
    <row r="140" spans="1:4" x14ac:dyDescent="0.25">
      <c r="A140" s="67">
        <v>42744</v>
      </c>
      <c r="B140" s="22">
        <v>-3.4509816210688313E-2</v>
      </c>
      <c r="C140" s="22">
        <v>5.6338177182560642E-3</v>
      </c>
      <c r="D140" s="45">
        <v>-6.4377904748485299E-3</v>
      </c>
    </row>
    <row r="141" spans="1:4" x14ac:dyDescent="0.25">
      <c r="A141" s="67">
        <v>42730</v>
      </c>
      <c r="B141" s="22">
        <v>1.2195273093818206E-2</v>
      </c>
      <c r="C141" s="22">
        <v>3.2894766503987053E-3</v>
      </c>
      <c r="D141" s="45">
        <v>-3.3351893061383505E-3</v>
      </c>
    </row>
    <row r="142" spans="1:4" x14ac:dyDescent="0.25">
      <c r="A142" s="67">
        <v>42702</v>
      </c>
      <c r="B142" s="22">
        <v>-6.0045214181915982E-3</v>
      </c>
      <c r="C142" s="22">
        <v>-2.6859269050268413E-2</v>
      </c>
      <c r="D142" s="45">
        <v>2.0432038817205934E-2</v>
      </c>
    </row>
    <row r="143" spans="1:4" x14ac:dyDescent="0.25">
      <c r="A143" s="67">
        <v>42695</v>
      </c>
      <c r="B143" s="22">
        <v>6.6452715887930142E-2</v>
      </c>
      <c r="C143" s="22">
        <v>-8.795131452827289E-3</v>
      </c>
      <c r="D143" s="45">
        <v>-5.7175684632034081E-3</v>
      </c>
    </row>
    <row r="144" spans="1:4" x14ac:dyDescent="0.25">
      <c r="A144" s="67">
        <v>42688</v>
      </c>
      <c r="B144" s="22">
        <v>-9.6830574853678138E-3</v>
      </c>
      <c r="C144" s="22">
        <v>5.9530649494225936E-2</v>
      </c>
      <c r="D144" s="45">
        <v>-2.8107527690440611E-2</v>
      </c>
    </row>
    <row r="145" spans="1:4" x14ac:dyDescent="0.25">
      <c r="A145" s="67">
        <v>42681</v>
      </c>
      <c r="B145" s="22">
        <v>5.9556780835624393E-2</v>
      </c>
      <c r="C145" s="22">
        <v>-1.8570107472127711E-3</v>
      </c>
      <c r="D145" s="45">
        <v>1.5642777070453542E-2</v>
      </c>
    </row>
    <row r="146" spans="1:4" x14ac:dyDescent="0.25">
      <c r="A146" s="67">
        <v>42674</v>
      </c>
      <c r="B146" s="22">
        <v>-4.4192839233540823E-2</v>
      </c>
      <c r="C146" s="22">
        <v>2.6317308317373358E-2</v>
      </c>
      <c r="D146" s="45">
        <v>-4.4943895878393264E-3</v>
      </c>
    </row>
    <row r="147" spans="1:4" x14ac:dyDescent="0.25">
      <c r="A147" s="67">
        <v>42667</v>
      </c>
      <c r="B147" s="22">
        <v>5.2415952276730973E-3</v>
      </c>
      <c r="C147" s="22">
        <v>9.5694510161506725E-3</v>
      </c>
      <c r="D147" s="45">
        <v>1.1217051092001736E-3</v>
      </c>
    </row>
    <row r="148" spans="1:4" x14ac:dyDescent="0.25">
      <c r="A148" s="67">
        <v>42660</v>
      </c>
      <c r="B148" s="22">
        <v>1.1451929322611933E-2</v>
      </c>
      <c r="C148" s="22">
        <v>6.351340572232593E-2</v>
      </c>
      <c r="D148" s="45">
        <v>-4.4988387214781933E-2</v>
      </c>
    </row>
    <row r="149" spans="1:4" x14ac:dyDescent="0.25">
      <c r="A149" s="67">
        <v>42653</v>
      </c>
      <c r="B149" s="22">
        <v>-1.3605652055778709E-2</v>
      </c>
      <c r="C149" s="22">
        <v>-2.4292692569044587E-2</v>
      </c>
      <c r="D149" s="45">
        <v>-1.0672459890771759E-2</v>
      </c>
    </row>
    <row r="150" spans="1:4" x14ac:dyDescent="0.25">
      <c r="A150" s="67">
        <v>42646</v>
      </c>
      <c r="B150" s="22">
        <v>2.3123990086664367E-2</v>
      </c>
      <c r="C150" s="22">
        <v>6.0180723255629448E-3</v>
      </c>
      <c r="D150" s="45">
        <v>-2.7226812700214039E-2</v>
      </c>
    </row>
    <row r="151" spans="1:4" x14ac:dyDescent="0.25">
      <c r="A151" s="67">
        <v>42639</v>
      </c>
      <c r="B151" s="22">
        <v>-4.1509799760933996E-2</v>
      </c>
      <c r="C151" s="22">
        <v>3.4803922194692097E-2</v>
      </c>
      <c r="D151" s="45">
        <v>3.1039859375910123E-3</v>
      </c>
    </row>
    <row r="152" spans="1:4" x14ac:dyDescent="0.25">
      <c r="A152" s="67">
        <v>42632</v>
      </c>
      <c r="B152" s="22">
        <v>3.0153038170687457E-2</v>
      </c>
      <c r="C152" s="22">
        <v>-2.0811662038246232E-3</v>
      </c>
      <c r="D152" s="45">
        <v>-6.5185979884695613E-2</v>
      </c>
    </row>
    <row r="153" spans="1:4" x14ac:dyDescent="0.25">
      <c r="A153" s="67">
        <v>42618</v>
      </c>
      <c r="B153" s="22">
        <v>3.1629546336090913E-2</v>
      </c>
      <c r="C153" s="22">
        <v>3.6367644170874791E-2</v>
      </c>
      <c r="D153" s="45">
        <v>2.8528083614538031E-2</v>
      </c>
    </row>
    <row r="154" spans="1:4" x14ac:dyDescent="0.25">
      <c r="A154" s="67">
        <v>42611</v>
      </c>
      <c r="B154" s="22">
        <v>1.1159531140159709E-2</v>
      </c>
      <c r="C154" s="22">
        <v>3.9879366231596325E-2</v>
      </c>
      <c r="D154" s="45">
        <v>-2.9569208122948609E-2</v>
      </c>
    </row>
    <row r="155" spans="1:4" x14ac:dyDescent="0.25">
      <c r="A155" s="67">
        <v>42604</v>
      </c>
      <c r="B155" s="22">
        <v>6.7273180607424835E-2</v>
      </c>
      <c r="C155" s="22">
        <v>-4.2735107773819378E-3</v>
      </c>
      <c r="D155" s="45">
        <v>2.9569208122948661E-2</v>
      </c>
    </row>
    <row r="156" spans="1:4" x14ac:dyDescent="0.25">
      <c r="A156" s="67">
        <v>42597</v>
      </c>
      <c r="B156" s="22">
        <v>-2.6522898948902019E-2</v>
      </c>
      <c r="C156" s="22">
        <v>0</v>
      </c>
      <c r="D156" s="45">
        <v>-1.8056783747242615E-2</v>
      </c>
    </row>
    <row r="157" spans="1:4" x14ac:dyDescent="0.25">
      <c r="A157" s="67">
        <v>42590</v>
      </c>
      <c r="B157" s="22">
        <v>5.4648874052540741E-3</v>
      </c>
      <c r="C157" s="22">
        <v>2.1552558385734281E-2</v>
      </c>
      <c r="D157" s="45">
        <v>1.6985546365743807E-2</v>
      </c>
    </row>
    <row r="158" spans="1:4" x14ac:dyDescent="0.25">
      <c r="A158" s="67">
        <v>42583</v>
      </c>
      <c r="B158" s="22">
        <v>-3.3112613036560315E-3</v>
      </c>
      <c r="C158" s="22">
        <v>3.7740327982846898E-2</v>
      </c>
      <c r="D158" s="45">
        <v>-8.528836347520323E-3</v>
      </c>
    </row>
    <row r="159" spans="1:4" x14ac:dyDescent="0.25">
      <c r="A159" s="67">
        <v>42576</v>
      </c>
      <c r="B159" s="22">
        <v>9.7491293923416336E-3</v>
      </c>
      <c r="C159" s="22">
        <v>-1.1248712535870653E-2</v>
      </c>
      <c r="D159" s="45">
        <v>2.3631604533277038E-2</v>
      </c>
    </row>
    <row r="160" spans="1:4" x14ac:dyDescent="0.25">
      <c r="A160" s="67">
        <v>42569</v>
      </c>
      <c r="B160" s="22">
        <v>-2.319513942233386E-3</v>
      </c>
      <c r="C160" s="22">
        <v>1.3513719166722855E-2</v>
      </c>
      <c r="D160" s="45">
        <v>3.315220731690055E-2</v>
      </c>
    </row>
    <row r="161" spans="1:4" x14ac:dyDescent="0.25">
      <c r="A161" s="67">
        <v>42562</v>
      </c>
      <c r="B161" s="22">
        <v>2.7228042438734713E-2</v>
      </c>
      <c r="C161" s="22">
        <v>-4.2181614036294675E-2</v>
      </c>
      <c r="D161" s="45">
        <v>1.357486909106885E-2</v>
      </c>
    </row>
    <row r="162" spans="1:4" x14ac:dyDescent="0.25">
      <c r="A162" s="67">
        <v>42548</v>
      </c>
      <c r="B162" s="22">
        <v>3.3676364848380792E-3</v>
      </c>
      <c r="C162" s="22">
        <v>-3.2186686495901444E-2</v>
      </c>
      <c r="D162" s="45">
        <v>-5.5834874257005684E-3</v>
      </c>
    </row>
    <row r="163" spans="1:4" x14ac:dyDescent="0.25">
      <c r="A163" s="67">
        <v>42534</v>
      </c>
      <c r="B163" s="22">
        <v>-3.6617363238223309E-2</v>
      </c>
      <c r="C163" s="22">
        <v>-8.8692377407796601E-3</v>
      </c>
      <c r="D163" s="45">
        <v>1.2518218357403138E-2</v>
      </c>
    </row>
    <row r="164" spans="1:4" x14ac:dyDescent="0.25">
      <c r="A164" s="67">
        <v>42527</v>
      </c>
      <c r="B164" s="22">
        <v>1.4410449678254994E-2</v>
      </c>
      <c r="C164" s="22">
        <v>-2.8293508642611976E-2</v>
      </c>
      <c r="D164" s="45">
        <v>-8.6831225734607699E-3</v>
      </c>
    </row>
    <row r="165" spans="1:4" x14ac:dyDescent="0.25">
      <c r="A165" s="67">
        <v>42520</v>
      </c>
      <c r="B165" s="22">
        <v>-1.2160729944239406E-2</v>
      </c>
      <c r="C165" s="22">
        <v>-1.7021687569430524E-2</v>
      </c>
      <c r="D165" s="45">
        <v>1.6465263015515791E-2</v>
      </c>
    </row>
    <row r="166" spans="1:4" x14ac:dyDescent="0.25">
      <c r="A166" s="67">
        <v>42506</v>
      </c>
      <c r="B166" s="22">
        <v>6.8321457675771108E-3</v>
      </c>
      <c r="C166" s="22">
        <v>1.2875714360045367E-2</v>
      </c>
      <c r="D166" s="45">
        <v>4.885207566049341E-3</v>
      </c>
    </row>
    <row r="167" spans="1:4" x14ac:dyDescent="0.25">
      <c r="A167" s="67">
        <v>42499</v>
      </c>
      <c r="B167" s="22">
        <v>3.5579864600029155E-3</v>
      </c>
      <c r="C167" s="22">
        <v>-2.3480267608842472E-2</v>
      </c>
      <c r="D167" s="45">
        <v>-1.2652236903709001E-2</v>
      </c>
    </row>
    <row r="168" spans="1:4" x14ac:dyDescent="0.25">
      <c r="A168" s="67">
        <v>42492</v>
      </c>
      <c r="B168" s="22">
        <v>-2.3835028174973068E-2</v>
      </c>
      <c r="C168" s="22">
        <v>1.7021687569430524E-2</v>
      </c>
      <c r="D168" s="45">
        <v>-4.8239360308528229E-3</v>
      </c>
    </row>
    <row r="169" spans="1:4" x14ac:dyDescent="0.25">
      <c r="A169" s="67">
        <v>42478</v>
      </c>
      <c r="B169" s="22">
        <v>1.6213200713722214E-2</v>
      </c>
      <c r="C169" s="22">
        <v>-2.5425098365810056E-2</v>
      </c>
      <c r="D169" s="45">
        <v>3.3704526751391253E-2</v>
      </c>
    </row>
    <row r="170" spans="1:4" x14ac:dyDescent="0.25">
      <c r="A170" s="67">
        <v>42471</v>
      </c>
      <c r="B170" s="22">
        <v>5.4961725718581711E-2</v>
      </c>
      <c r="C170" s="22">
        <v>-2.2751756983416069E-2</v>
      </c>
      <c r="D170" s="45">
        <v>-3.5398267051240623E-3</v>
      </c>
    </row>
    <row r="171" spans="1:4" x14ac:dyDescent="0.25">
      <c r="A171" s="67">
        <v>42464</v>
      </c>
      <c r="B171" s="22">
        <v>3.9745115594557651E-2</v>
      </c>
      <c r="C171" s="22">
        <v>1.2345835822299362E-2</v>
      </c>
      <c r="D171" s="45">
        <v>4.9497127790251873E-2</v>
      </c>
    </row>
    <row r="172" spans="1:4" x14ac:dyDescent="0.25">
      <c r="A172" s="67">
        <v>42457</v>
      </c>
      <c r="B172" s="22">
        <v>-5.3304050482941142E-3</v>
      </c>
      <c r="C172" s="22">
        <v>1.6701849617931353E-2</v>
      </c>
      <c r="D172" s="45">
        <v>-4.9382816405825663E-3</v>
      </c>
    </row>
    <row r="173" spans="1:4" x14ac:dyDescent="0.25">
      <c r="A173" s="67">
        <v>42450</v>
      </c>
      <c r="B173" s="22">
        <v>-2.979904462056561E-2</v>
      </c>
      <c r="C173" s="22">
        <v>-8.3857933762739589E-3</v>
      </c>
      <c r="D173" s="45">
        <v>-4.9140148024289293E-3</v>
      </c>
    </row>
    <row r="174" spans="1:4" x14ac:dyDescent="0.25">
      <c r="A174" s="67">
        <v>42443</v>
      </c>
      <c r="B174" s="22">
        <v>2.833357449201902E-2</v>
      </c>
      <c r="C174" s="22">
        <v>0</v>
      </c>
      <c r="D174" s="45">
        <v>7.38010729762246E-3</v>
      </c>
    </row>
    <row r="175" spans="1:4" x14ac:dyDescent="0.25">
      <c r="A175" s="67">
        <v>42436</v>
      </c>
      <c r="B175" s="22">
        <v>2.4742280663515004E-3</v>
      </c>
      <c r="C175" s="22">
        <v>2.0898649194592365E-3</v>
      </c>
      <c r="D175" s="45">
        <v>3.0077455237277954E-2</v>
      </c>
    </row>
    <row r="176" spans="1:4" x14ac:dyDescent="0.25">
      <c r="A176" s="67">
        <v>42429</v>
      </c>
      <c r="B176" s="22">
        <v>2.5555449173096548E-2</v>
      </c>
      <c r="C176" s="22">
        <v>3.188367840522198E-2</v>
      </c>
      <c r="D176" s="45">
        <v>1.2804272245987749E-2</v>
      </c>
    </row>
    <row r="177" spans="1:4" x14ac:dyDescent="0.25">
      <c r="A177" s="67">
        <v>42422</v>
      </c>
      <c r="B177" s="22">
        <v>3.6911634141398281E-2</v>
      </c>
      <c r="C177" s="22">
        <v>-8.602203582663415E-3</v>
      </c>
      <c r="D177" s="45">
        <v>2.0834086902842053E-2</v>
      </c>
    </row>
    <row r="178" spans="1:4" x14ac:dyDescent="0.25">
      <c r="A178" s="67">
        <v>42415</v>
      </c>
      <c r="B178" s="22">
        <v>7.6492355205702245E-2</v>
      </c>
      <c r="C178" s="22">
        <v>2.1436235432513691E-3</v>
      </c>
      <c r="D178" s="45">
        <v>5.2770571008438193E-3</v>
      </c>
    </row>
    <row r="179" spans="1:4" x14ac:dyDescent="0.25">
      <c r="A179" s="67">
        <v>42408</v>
      </c>
      <c r="B179" s="22">
        <v>-2.4474015085370251E-2</v>
      </c>
      <c r="C179" s="22">
        <v>4.3010818993907017E-3</v>
      </c>
      <c r="D179" s="45">
        <v>-1.3140793561058368E-2</v>
      </c>
    </row>
    <row r="180" spans="1:4" x14ac:dyDescent="0.25">
      <c r="A180" s="67">
        <v>42401</v>
      </c>
      <c r="B180" s="22">
        <v>7.2277031214532635E-3</v>
      </c>
      <c r="C180" s="22">
        <v>-2.1528533611010897E-3</v>
      </c>
      <c r="D180" s="45">
        <v>1.8445845790751432E-2</v>
      </c>
    </row>
    <row r="181" spans="1:4" x14ac:dyDescent="0.25">
      <c r="A181" s="67">
        <v>42394</v>
      </c>
      <c r="B181" s="22">
        <v>5.3204036063464667E-2</v>
      </c>
      <c r="C181" s="22">
        <v>2.8355225755125005E-2</v>
      </c>
      <c r="D181" s="45">
        <v>3.9973404326203938E-3</v>
      </c>
    </row>
    <row r="182" spans="1:4" x14ac:dyDescent="0.25">
      <c r="A182" s="67">
        <v>42387</v>
      </c>
      <c r="B182" s="22">
        <v>4.7332211106255691E-2</v>
      </c>
      <c r="C182" s="22">
        <v>-3.2647077836666143E-2</v>
      </c>
      <c r="D182" s="45">
        <v>2.8437935320533625E-2</v>
      </c>
    </row>
    <row r="183" spans="1:4" x14ac:dyDescent="0.25">
      <c r="A183" s="67">
        <v>42373</v>
      </c>
      <c r="B183" s="22">
        <v>-4.4528076688758376E-2</v>
      </c>
      <c r="C183" s="22">
        <v>6.3446221738962263E-2</v>
      </c>
      <c r="D183" s="45">
        <v>2.6317308317373358E-2</v>
      </c>
    </row>
    <row r="184" spans="1:4" x14ac:dyDescent="0.25">
      <c r="A184" s="67">
        <v>42366</v>
      </c>
      <c r="B184" s="22">
        <v>-7.8973350600052743E-4</v>
      </c>
      <c r="C184" s="22">
        <v>-4.3573053689558126E-3</v>
      </c>
      <c r="D184" s="45">
        <v>0</v>
      </c>
    </row>
    <row r="185" spans="1:4" x14ac:dyDescent="0.25">
      <c r="A185" s="67">
        <v>42359</v>
      </c>
      <c r="B185" s="22">
        <v>2.5282385840892256E-2</v>
      </c>
      <c r="C185" s="22">
        <v>8.7336799687546315E-3</v>
      </c>
      <c r="D185" s="45">
        <v>-3.9920212695374498E-3</v>
      </c>
    </row>
    <row r="186" spans="1:4" x14ac:dyDescent="0.25">
      <c r="A186" s="67">
        <v>42352</v>
      </c>
      <c r="B186" s="22">
        <v>6.7018934844012617E-3</v>
      </c>
      <c r="C186" s="22">
        <v>-1.7391742711869107E-2</v>
      </c>
      <c r="D186" s="45">
        <v>3.9920212695374567E-3</v>
      </c>
    </row>
    <row r="187" spans="1:4" x14ac:dyDescent="0.25">
      <c r="A187" s="67">
        <v>42345</v>
      </c>
      <c r="B187" s="22">
        <v>-4.8717386613997875E-2</v>
      </c>
      <c r="C187" s="22">
        <v>3.7325957612686346E-2</v>
      </c>
      <c r="D187" s="45">
        <v>-3.9920212695374498E-3</v>
      </c>
    </row>
    <row r="188" spans="1:4" x14ac:dyDescent="0.25">
      <c r="A188" s="67">
        <v>42338</v>
      </c>
      <c r="B188" s="22">
        <v>-1.4451118538174598E-2</v>
      </c>
      <c r="C188" s="22">
        <v>-6.6889881507965401E-3</v>
      </c>
      <c r="D188" s="45">
        <v>-1.7116941940697752E-2</v>
      </c>
    </row>
    <row r="189" spans="1:4" x14ac:dyDescent="0.25">
      <c r="A189" s="67">
        <v>42331</v>
      </c>
      <c r="B189" s="22">
        <v>-2.5963223762010212E-2</v>
      </c>
      <c r="C189" s="22">
        <v>-4.1355185681913945E-2</v>
      </c>
      <c r="D189" s="45">
        <v>-5.4616747317900463E-2</v>
      </c>
    </row>
    <row r="190" spans="1:4" x14ac:dyDescent="0.25">
      <c r="A190" s="67">
        <v>42317</v>
      </c>
      <c r="B190" s="22">
        <v>-7.3604257838773418E-3</v>
      </c>
      <c r="C190" s="22">
        <v>3.9712637406867833E-2</v>
      </c>
      <c r="D190" s="45">
        <v>-4.7155137917277719E-2</v>
      </c>
    </row>
    <row r="191" spans="1:4" x14ac:dyDescent="0.25">
      <c r="A191" s="67">
        <v>42310</v>
      </c>
      <c r="B191" s="22">
        <v>3.8570483531325341E-2</v>
      </c>
      <c r="C191" s="22">
        <v>3.2505570404931308E-2</v>
      </c>
      <c r="D191" s="45">
        <v>0</v>
      </c>
    </row>
    <row r="192" spans="1:4" x14ac:dyDescent="0.25">
      <c r="A192" s="67">
        <v>42303</v>
      </c>
      <c r="B192" s="22">
        <v>8.8407564604479915E-4</v>
      </c>
      <c r="C192" s="22">
        <v>6.6298585386695818E-3</v>
      </c>
      <c r="D192" s="45">
        <v>3.0771658666753472E-2</v>
      </c>
    </row>
    <row r="193" spans="1:4" x14ac:dyDescent="0.25">
      <c r="A193" s="67">
        <v>42296</v>
      </c>
      <c r="B193" s="22">
        <v>2.1568696658455202E-2</v>
      </c>
      <c r="C193" s="22">
        <v>-8.8300794482720369E-3</v>
      </c>
      <c r="D193" s="45">
        <v>-6.2305497506360864E-3</v>
      </c>
    </row>
    <row r="194" spans="1:4" x14ac:dyDescent="0.25">
      <c r="A194" s="67">
        <v>42289</v>
      </c>
      <c r="B194" s="22">
        <v>3.1559220180518877E-2</v>
      </c>
      <c r="C194" s="22">
        <v>3.3522692038643644E-2</v>
      </c>
      <c r="D194" s="45">
        <v>0</v>
      </c>
    </row>
    <row r="195" spans="1:4" x14ac:dyDescent="0.25">
      <c r="A195" s="67">
        <v>42275</v>
      </c>
      <c r="B195" s="22">
        <v>-1.5729301908543918E-2</v>
      </c>
      <c r="C195" s="22">
        <v>6.7340321813441194E-3</v>
      </c>
      <c r="D195" s="45">
        <v>-1.8237587549780901E-2</v>
      </c>
    </row>
    <row r="196" spans="1:4" x14ac:dyDescent="0.25">
      <c r="A196" s="67">
        <v>42268</v>
      </c>
      <c r="B196" s="22">
        <v>-7.0446227400083189E-3</v>
      </c>
      <c r="C196" s="22">
        <v>-2.2497197340154416E-3</v>
      </c>
      <c r="D196" s="45">
        <v>-2.9675768146116666E-2</v>
      </c>
    </row>
    <row r="197" spans="1:4" x14ac:dyDescent="0.25">
      <c r="A197" s="67">
        <v>42261</v>
      </c>
      <c r="B197" s="22">
        <v>1.8717123952937991E-2</v>
      </c>
      <c r="C197" s="22">
        <v>-2.0022915875107704E-2</v>
      </c>
      <c r="D197" s="45">
        <v>-1.1628037995119099E-2</v>
      </c>
    </row>
    <row r="198" spans="1:4" x14ac:dyDescent="0.25">
      <c r="A198" s="67">
        <v>42254</v>
      </c>
      <c r="B198" s="22">
        <v>1.8911257831171811E-3</v>
      </c>
      <c r="C198" s="22">
        <v>-1.3129291441792736E-2</v>
      </c>
      <c r="D198" s="45">
        <v>5.7971176843259146E-3</v>
      </c>
    </row>
    <row r="199" spans="1:4" x14ac:dyDescent="0.25">
      <c r="A199" s="67">
        <v>42247</v>
      </c>
      <c r="B199" s="22">
        <v>-1.1560822401075971E-2</v>
      </c>
      <c r="C199" s="22">
        <v>1.092907053219023E-2</v>
      </c>
      <c r="D199" s="45">
        <v>-3.9891329027301969E-2</v>
      </c>
    </row>
    <row r="200" spans="1:4" x14ac:dyDescent="0.25">
      <c r="A200" s="67">
        <v>42233</v>
      </c>
      <c r="B200" s="22">
        <v>-6.3365846993133537E-2</v>
      </c>
      <c r="C200" s="22">
        <v>-6.5430985889359475E-3</v>
      </c>
      <c r="D200" s="45">
        <v>0</v>
      </c>
    </row>
    <row r="201" spans="1:4" x14ac:dyDescent="0.25">
      <c r="A201" s="67">
        <v>42226</v>
      </c>
      <c r="B201" s="22">
        <v>3.0949361984845243E-3</v>
      </c>
      <c r="C201" s="22">
        <v>2.17627942259567E-3</v>
      </c>
      <c r="D201" s="45">
        <v>-6.0060240602119218E-3</v>
      </c>
    </row>
    <row r="202" spans="1:4" x14ac:dyDescent="0.25">
      <c r="A202" s="67">
        <v>42219</v>
      </c>
      <c r="B202" s="22">
        <v>2.5940021008615886E-2</v>
      </c>
      <c r="C202" s="22">
        <v>-2.1552558385734191E-2</v>
      </c>
      <c r="D202" s="45">
        <v>3.6589447432291963E-2</v>
      </c>
    </row>
    <row r="203" spans="1:4" x14ac:dyDescent="0.25">
      <c r="A203" s="67">
        <v>42212</v>
      </c>
      <c r="B203" s="22">
        <v>2.5920890820029612E-2</v>
      </c>
      <c r="C203" s="22">
        <v>3.6920588614048074E-2</v>
      </c>
      <c r="D203" s="45">
        <v>-1.8462062839735331E-2</v>
      </c>
    </row>
    <row r="204" spans="1:4" x14ac:dyDescent="0.25">
      <c r="A204" s="67">
        <v>42205</v>
      </c>
      <c r="B204" s="22">
        <v>-6.9494283492555972E-2</v>
      </c>
      <c r="C204" s="22">
        <v>-2.8355225755125009E-2</v>
      </c>
      <c r="D204" s="45">
        <v>-1.212136053234485E-2</v>
      </c>
    </row>
    <row r="205" spans="1:4" x14ac:dyDescent="0.25">
      <c r="A205" s="67">
        <v>42198</v>
      </c>
      <c r="B205" s="22">
        <v>6.0872931244364104E-2</v>
      </c>
      <c r="C205" s="22">
        <v>5.0727523509658222E-2</v>
      </c>
      <c r="D205" s="45">
        <v>0</v>
      </c>
    </row>
    <row r="206" spans="1:4" x14ac:dyDescent="0.25">
      <c r="A206" s="67">
        <v>42191</v>
      </c>
      <c r="B206" s="22">
        <v>5.5034358901180185E-3</v>
      </c>
      <c r="C206" s="22">
        <v>-1.7937700686667207E-2</v>
      </c>
      <c r="D206" s="45">
        <v>-1.7910926566530219E-2</v>
      </c>
    </row>
    <row r="207" spans="1:4" x14ac:dyDescent="0.25">
      <c r="A207" s="67">
        <v>42184</v>
      </c>
      <c r="B207" s="22">
        <v>9.9101020356674578E-4</v>
      </c>
      <c r="C207" s="22">
        <v>-2.197890671877523E-2</v>
      </c>
      <c r="D207" s="45">
        <v>-3.4887259000440665E-2</v>
      </c>
    </row>
    <row r="208" spans="1:4" x14ac:dyDescent="0.25">
      <c r="A208" s="67">
        <v>42177</v>
      </c>
      <c r="B208" s="22">
        <v>-1.3506114141322108E-2</v>
      </c>
      <c r="C208" s="22">
        <v>8.7336799687546315E-3</v>
      </c>
      <c r="D208" s="45">
        <v>-2.2599831917240919E-2</v>
      </c>
    </row>
    <row r="209" spans="1:4" x14ac:dyDescent="0.25">
      <c r="A209" s="67">
        <v>42170</v>
      </c>
      <c r="B209" s="22">
        <v>-1.3739720689678365E-2</v>
      </c>
      <c r="C209" s="22">
        <v>4.3956114730381293E-3</v>
      </c>
      <c r="D209" s="45">
        <v>2.2599831917240992E-2</v>
      </c>
    </row>
    <row r="210" spans="1:4" x14ac:dyDescent="0.25">
      <c r="A210" s="67">
        <v>42163</v>
      </c>
      <c r="B210" s="22">
        <v>2.7104201801941275E-2</v>
      </c>
      <c r="C210" s="22">
        <v>4.4150182091166933E-3</v>
      </c>
      <c r="D210" s="45">
        <v>1.7291497110061043E-2</v>
      </c>
    </row>
    <row r="211" spans="1:4" x14ac:dyDescent="0.25">
      <c r="A211" s="67">
        <v>42156</v>
      </c>
      <c r="B211" s="22">
        <v>-4.0113628690535509E-2</v>
      </c>
      <c r="C211" s="22">
        <v>-6.6152391187192048E-3</v>
      </c>
      <c r="D211" s="45">
        <v>-3.4289073478632193E-2</v>
      </c>
    </row>
    <row r="212" spans="1:4" x14ac:dyDescent="0.25">
      <c r="A212" s="67">
        <v>42149</v>
      </c>
      <c r="B212" s="22">
        <v>-1.1498266687373023E-2</v>
      </c>
      <c r="C212" s="22">
        <v>-2.6031838717946981E-2</v>
      </c>
      <c r="D212" s="45">
        <v>-1.6713480973740667E-2</v>
      </c>
    </row>
    <row r="213" spans="1:4" x14ac:dyDescent="0.25">
      <c r="A213" s="67">
        <v>42142</v>
      </c>
      <c r="B213" s="22">
        <v>-9.3708851733068661E-3</v>
      </c>
      <c r="C213" s="22">
        <v>2.1436235432513691E-3</v>
      </c>
      <c r="D213" s="45">
        <v>5.5401803756153509E-3</v>
      </c>
    </row>
    <row r="214" spans="1:4" x14ac:dyDescent="0.25">
      <c r="A214" s="67">
        <v>42135</v>
      </c>
      <c r="B214" s="22">
        <v>-5.9780981755080667E-3</v>
      </c>
      <c r="C214" s="22">
        <v>1.9502243231441101E-2</v>
      </c>
      <c r="D214" s="45">
        <v>-1.6529301951210582E-2</v>
      </c>
    </row>
    <row r="215" spans="1:4" x14ac:dyDescent="0.25">
      <c r="A215" s="67">
        <v>42128</v>
      </c>
      <c r="B215" s="22">
        <v>-1.8373220256619294E-2</v>
      </c>
      <c r="C215" s="22">
        <v>-2.8049303809899555E-2</v>
      </c>
      <c r="D215" s="45">
        <v>-5.449604767564703E-3</v>
      </c>
    </row>
    <row r="216" spans="1:4" x14ac:dyDescent="0.25">
      <c r="A216" s="67">
        <v>42121</v>
      </c>
      <c r="B216" s="22">
        <v>1.5067432122119926E-2</v>
      </c>
      <c r="C216" s="22">
        <v>-2.1053409197832381E-2</v>
      </c>
      <c r="D216" s="45">
        <v>-4.2559614418795889E-2</v>
      </c>
    </row>
    <row r="217" spans="1:4" x14ac:dyDescent="0.25">
      <c r="A217" s="67">
        <v>42114</v>
      </c>
      <c r="B217" s="22">
        <v>4.385188252884941E-2</v>
      </c>
      <c r="C217" s="22">
        <v>5.3488684950986222E-2</v>
      </c>
      <c r="D217" s="45">
        <v>-3.077165866675366E-2</v>
      </c>
    </row>
    <row r="218" spans="1:4" x14ac:dyDescent="0.25">
      <c r="A218" s="67">
        <v>42107</v>
      </c>
      <c r="B218" s="22">
        <v>1.3889112160667093E-2</v>
      </c>
      <c r="C218" s="22">
        <v>-4.3017385083690816E-2</v>
      </c>
      <c r="D218" s="45">
        <v>-5.0377940299571808E-3</v>
      </c>
    </row>
    <row r="219" spans="1:4" x14ac:dyDescent="0.25">
      <c r="A219" s="67">
        <v>42093</v>
      </c>
      <c r="B219" s="22">
        <v>7.1176278467894954E-2</v>
      </c>
      <c r="C219" s="22">
        <v>-6.0913893934018172E-3</v>
      </c>
      <c r="D219" s="45">
        <v>-1.9802627296179754E-2</v>
      </c>
    </row>
    <row r="220" spans="1:4" x14ac:dyDescent="0.25">
      <c r="A220" s="67">
        <v>42065</v>
      </c>
      <c r="B220" s="22">
        <v>-3.5670180131500077E-2</v>
      </c>
      <c r="C220" s="22">
        <v>-3.3267100982939057E-2</v>
      </c>
      <c r="D220" s="45">
        <v>-3.6039936483196693E-2</v>
      </c>
    </row>
    <row r="221" spans="1:4" x14ac:dyDescent="0.25">
      <c r="A221" s="67">
        <v>42058</v>
      </c>
      <c r="B221" s="22">
        <v>1.5399215757880917E-2</v>
      </c>
      <c r="C221" s="22">
        <v>-1.8237587549780901E-2</v>
      </c>
      <c r="D221" s="45">
        <v>3.6039936483196658E-2</v>
      </c>
    </row>
    <row r="222" spans="1:4" x14ac:dyDescent="0.25">
      <c r="A222" s="67">
        <v>42037</v>
      </c>
      <c r="B222" s="22">
        <v>4.4677965334299567E-2</v>
      </c>
      <c r="C222" s="22">
        <v>-6.2047768868828696E-3</v>
      </c>
      <c r="D222" s="45">
        <v>-2.3420274208098613E-2</v>
      </c>
    </row>
    <row r="223" spans="1:4" x14ac:dyDescent="0.25">
      <c r="A223" s="67">
        <v>42023</v>
      </c>
      <c r="B223" s="22">
        <v>3.8916647671368348E-2</v>
      </c>
      <c r="C223" s="22">
        <v>6.7189502487447882E-3</v>
      </c>
      <c r="D223" s="45">
        <v>-1.3544225107757149E-2</v>
      </c>
    </row>
    <row r="224" spans="1:4" ht="15.75" thickBot="1" x14ac:dyDescent="0.3">
      <c r="A224" s="68">
        <v>42016</v>
      </c>
      <c r="B224" s="51">
        <v>-1.7747687833339434E-2</v>
      </c>
      <c r="C224" s="51">
        <v>3.4289073478632165E-2</v>
      </c>
      <c r="D224" s="47">
        <v>-5.666003356549127E-2</v>
      </c>
    </row>
  </sheetData>
  <mergeCells count="6">
    <mergeCell ref="F31:K31"/>
    <mergeCell ref="F3:J5"/>
    <mergeCell ref="F7:H7"/>
    <mergeCell ref="F9:K9"/>
    <mergeCell ref="F2:J2"/>
    <mergeCell ref="F20:K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A21B-63E4-41DE-B286-9EB40C98CAAE}">
  <dimension ref="A1:S224"/>
  <sheetViews>
    <sheetView workbookViewId="0">
      <selection activeCell="M33" sqref="M33"/>
    </sheetView>
  </sheetViews>
  <sheetFormatPr defaultRowHeight="15" x14ac:dyDescent="0.25"/>
  <cols>
    <col min="1" max="1" width="10.140625" style="34" bestFit="1" customWidth="1"/>
    <col min="2" max="2" width="13.140625" style="23" bestFit="1" customWidth="1"/>
    <col min="3" max="3" width="14.28515625" style="23" bestFit="1" customWidth="1"/>
    <col min="4" max="4" width="12.7109375" style="23" bestFit="1" customWidth="1"/>
    <col min="5" max="6" width="9.140625" style="23"/>
    <col min="7" max="11" width="12.7109375" style="23" bestFit="1" customWidth="1"/>
    <col min="12" max="12" width="9.140625" style="23"/>
    <col min="13" max="13" width="38.7109375" style="23" bestFit="1" customWidth="1"/>
    <col min="14" max="15" width="12" style="23" bestFit="1" customWidth="1"/>
    <col min="16" max="16" width="23.42578125" style="23" bestFit="1" customWidth="1"/>
    <col min="17" max="18" width="12" style="23" bestFit="1" customWidth="1"/>
    <col min="19" max="19" width="15.28515625" style="23" bestFit="1" customWidth="1"/>
    <col min="20" max="16384" width="9.140625" style="23"/>
  </cols>
  <sheetData>
    <row r="1" spans="1:19" ht="15.75" thickBot="1" x14ac:dyDescent="0.3">
      <c r="A1" s="172" t="s">
        <v>10</v>
      </c>
      <c r="B1" s="173" t="s">
        <v>23</v>
      </c>
      <c r="C1" s="173" t="s">
        <v>24</v>
      </c>
      <c r="D1" s="74" t="s">
        <v>25</v>
      </c>
      <c r="G1" s="174">
        <v>2015</v>
      </c>
      <c r="H1" s="173">
        <v>2016</v>
      </c>
      <c r="I1" s="173">
        <v>2017</v>
      </c>
      <c r="J1" s="173">
        <v>2018</v>
      </c>
      <c r="K1" s="74">
        <v>2019</v>
      </c>
    </row>
    <row r="2" spans="1:19" ht="15.75" thickBot="1" x14ac:dyDescent="0.3">
      <c r="A2" s="75">
        <v>42016</v>
      </c>
      <c r="B2" s="28">
        <v>-1.7747687833339434E-2</v>
      </c>
      <c r="C2" s="28">
        <v>3.4289073478632165E-2</v>
      </c>
      <c r="D2" s="29">
        <v>-5.666003356549127E-2</v>
      </c>
      <c r="G2" s="27">
        <v>-1.7747687833339434E-2</v>
      </c>
      <c r="H2" s="28">
        <v>-4.4528076688758376E-2</v>
      </c>
      <c r="I2" s="28">
        <v>-3.4509816210688313E-2</v>
      </c>
      <c r="J2" s="28">
        <v>5.7799613398280346E-2</v>
      </c>
      <c r="K2" s="29">
        <v>2.9966913963089838E-2</v>
      </c>
      <c r="M2" s="63" t="s">
        <v>132</v>
      </c>
    </row>
    <row r="3" spans="1:19" ht="15.75" thickBot="1" x14ac:dyDescent="0.3">
      <c r="A3" s="75">
        <v>42023</v>
      </c>
      <c r="B3" s="28">
        <v>3.8916647671368348E-2</v>
      </c>
      <c r="C3" s="28">
        <v>6.7189502487447882E-3</v>
      </c>
      <c r="D3" s="29">
        <v>-1.3544225107757149E-2</v>
      </c>
      <c r="G3" s="27">
        <v>3.8916647671368348E-2</v>
      </c>
      <c r="H3" s="28">
        <v>4.7332211106255691E-2</v>
      </c>
      <c r="I3" s="28">
        <v>1.5584418424825499E-2</v>
      </c>
      <c r="J3" s="28">
        <v>-3.5688082383160094E-3</v>
      </c>
      <c r="K3" s="29">
        <v>1.6935044630998482E-2</v>
      </c>
    </row>
    <row r="4" spans="1:19" ht="15.75" thickBot="1" x14ac:dyDescent="0.3">
      <c r="A4" s="75">
        <v>42037</v>
      </c>
      <c r="B4" s="28">
        <v>4.4677965334299567E-2</v>
      </c>
      <c r="C4" s="28">
        <v>-6.2047768868828696E-3</v>
      </c>
      <c r="D4" s="29">
        <v>-2.3420274208098613E-2</v>
      </c>
      <c r="G4" s="27">
        <v>4.4677965334299567E-2</v>
      </c>
      <c r="H4" s="28">
        <v>5.3204036063464667E-2</v>
      </c>
      <c r="I4" s="28">
        <v>6.6015130574268388E-2</v>
      </c>
      <c r="J4" s="28">
        <v>1.9575802125861606E-2</v>
      </c>
      <c r="K4" s="29">
        <v>2.0033825133197732E-2</v>
      </c>
      <c r="M4" s="265" t="s">
        <v>151</v>
      </c>
      <c r="N4" s="266"/>
      <c r="O4" s="266"/>
      <c r="P4" s="266"/>
      <c r="Q4" s="267"/>
    </row>
    <row r="5" spans="1:19" x14ac:dyDescent="0.25">
      <c r="A5" s="75">
        <v>42058</v>
      </c>
      <c r="B5" s="28">
        <v>1.5399215757880917E-2</v>
      </c>
      <c r="C5" s="28">
        <v>-1.8237587549780901E-2</v>
      </c>
      <c r="D5" s="29">
        <v>3.6039936483196658E-2</v>
      </c>
      <c r="G5" s="27">
        <v>1.5399215757880917E-2</v>
      </c>
      <c r="H5" s="28">
        <v>7.2277031214532635E-3</v>
      </c>
      <c r="I5" s="28">
        <v>-2.9033565733355533E-2</v>
      </c>
      <c r="J5" s="28">
        <v>1.8592833076615925E-2</v>
      </c>
      <c r="K5" s="29">
        <v>-2.7467043554678182E-2</v>
      </c>
      <c r="M5" s="64" t="s">
        <v>133</v>
      </c>
      <c r="N5" s="33" t="s">
        <v>50</v>
      </c>
      <c r="O5" s="33" t="s">
        <v>49</v>
      </c>
      <c r="P5" s="33" t="s">
        <v>51</v>
      </c>
      <c r="Q5" s="65" t="s">
        <v>134</v>
      </c>
    </row>
    <row r="6" spans="1:19" x14ac:dyDescent="0.25">
      <c r="A6" s="75">
        <v>42065</v>
      </c>
      <c r="B6" s="28">
        <v>-3.5670180131500077E-2</v>
      </c>
      <c r="C6" s="28">
        <v>-3.3267100982939057E-2</v>
      </c>
      <c r="D6" s="29">
        <v>-3.6039936483196693E-2</v>
      </c>
      <c r="G6" s="27">
        <v>-3.5670180131500077E-2</v>
      </c>
      <c r="H6" s="28">
        <v>-2.4474015085370251E-2</v>
      </c>
      <c r="I6" s="28">
        <v>-4.8934018014174151E-2</v>
      </c>
      <c r="J6" s="28">
        <v>4.0932109914822455E-2</v>
      </c>
      <c r="K6" s="29">
        <v>-1.1614976549214102E-2</v>
      </c>
      <c r="M6" s="27">
        <v>2015</v>
      </c>
      <c r="N6" s="28">
        <v>41</v>
      </c>
      <c r="O6" s="28">
        <v>0.10710639876933226</v>
      </c>
      <c r="P6" s="28">
        <v>2.6123511894959087E-3</v>
      </c>
      <c r="Q6" s="29">
        <v>9.3594658785359707E-4</v>
      </c>
    </row>
    <row r="7" spans="1:19" x14ac:dyDescent="0.25">
      <c r="A7" s="75">
        <v>42093</v>
      </c>
      <c r="B7" s="28">
        <v>7.1176278467894954E-2</v>
      </c>
      <c r="C7" s="28">
        <v>-6.0913893934018172E-3</v>
      </c>
      <c r="D7" s="29">
        <v>-1.9802627296179754E-2</v>
      </c>
      <c r="G7" s="27">
        <v>7.1176278467894954E-2</v>
      </c>
      <c r="H7" s="28">
        <v>7.6492355205702245E-2</v>
      </c>
      <c r="I7" s="28">
        <v>-6.0424786265687625E-5</v>
      </c>
      <c r="J7" s="28">
        <v>-2.8419625452167779E-2</v>
      </c>
      <c r="K7" s="29">
        <v>-1.330933136878038E-2</v>
      </c>
      <c r="M7" s="27">
        <v>2016</v>
      </c>
      <c r="N7" s="28">
        <v>43</v>
      </c>
      <c r="O7" s="28">
        <v>0.45340488478326285</v>
      </c>
      <c r="P7" s="28">
        <v>1.0544299646122392E-2</v>
      </c>
      <c r="Q7" s="29">
        <v>9.6801302379808123E-4</v>
      </c>
    </row>
    <row r="8" spans="1:19" x14ac:dyDescent="0.25">
      <c r="A8" s="75">
        <v>42107</v>
      </c>
      <c r="B8" s="28">
        <v>1.3889112160667093E-2</v>
      </c>
      <c r="C8" s="28">
        <v>-4.3017385083690816E-2</v>
      </c>
      <c r="D8" s="29">
        <v>-5.0377940299571808E-3</v>
      </c>
      <c r="G8" s="27">
        <v>1.3889112160667093E-2</v>
      </c>
      <c r="H8" s="28">
        <v>3.6911634141398281E-2</v>
      </c>
      <c r="I8" s="28">
        <v>1.2084592159701689E-4</v>
      </c>
      <c r="J8" s="28">
        <v>6.5310383424709101E-2</v>
      </c>
      <c r="K8" s="29">
        <v>6.2653499107203281E-3</v>
      </c>
      <c r="M8" s="27">
        <v>2017</v>
      </c>
      <c r="N8" s="28">
        <v>43</v>
      </c>
      <c r="O8" s="28">
        <v>0.10870513730843959</v>
      </c>
      <c r="P8" s="28">
        <v>2.5280264490334789E-3</v>
      </c>
      <c r="Q8" s="29">
        <v>8.9959122318406404E-4</v>
      </c>
    </row>
    <row r="9" spans="1:19" x14ac:dyDescent="0.25">
      <c r="A9" s="75">
        <v>42114</v>
      </c>
      <c r="B9" s="28">
        <v>4.385188252884941E-2</v>
      </c>
      <c r="C9" s="28">
        <v>5.3488684950986222E-2</v>
      </c>
      <c r="D9" s="29">
        <v>-3.077165866675366E-2</v>
      </c>
      <c r="G9" s="27">
        <v>4.385188252884941E-2</v>
      </c>
      <c r="H9" s="28">
        <v>2.5555449173096548E-2</v>
      </c>
      <c r="I9" s="28">
        <v>-6.7291333303695113E-3</v>
      </c>
      <c r="J9" s="28">
        <v>3.8573691985798665E-2</v>
      </c>
      <c r="K9" s="29">
        <v>-1.2619232479690485E-2</v>
      </c>
      <c r="M9" s="27">
        <v>2018</v>
      </c>
      <c r="N9" s="28">
        <v>48</v>
      </c>
      <c r="O9" s="28">
        <v>0.32007167509346496</v>
      </c>
      <c r="P9" s="28">
        <v>6.66815989778052E-3</v>
      </c>
      <c r="Q9" s="29">
        <v>1.1825149706423234E-3</v>
      </c>
    </row>
    <row r="10" spans="1:19" ht="15.75" thickBot="1" x14ac:dyDescent="0.3">
      <c r="A10" s="75">
        <v>42121</v>
      </c>
      <c r="B10" s="28">
        <v>1.5067432122119926E-2</v>
      </c>
      <c r="C10" s="28">
        <v>-2.1053409197832381E-2</v>
      </c>
      <c r="D10" s="29">
        <v>-4.2559614418795889E-2</v>
      </c>
      <c r="G10" s="27">
        <v>1.5067432122119926E-2</v>
      </c>
      <c r="H10" s="28">
        <v>2.4742280663515004E-3</v>
      </c>
      <c r="I10" s="28">
        <v>-4.2877024356391881E-2</v>
      </c>
      <c r="J10" s="28">
        <v>-1.6313101316179971E-2</v>
      </c>
      <c r="K10" s="29">
        <v>-1.9631908145795289E-3</v>
      </c>
      <c r="M10" s="30">
        <v>2019</v>
      </c>
      <c r="N10" s="31">
        <v>44</v>
      </c>
      <c r="O10" s="31">
        <v>0.21274367462734997</v>
      </c>
      <c r="P10" s="31">
        <v>4.8350835142579535E-3</v>
      </c>
      <c r="Q10" s="32">
        <v>6.7124729754198186E-4</v>
      </c>
    </row>
    <row r="11" spans="1:19" x14ac:dyDescent="0.25">
      <c r="A11" s="75">
        <v>42128</v>
      </c>
      <c r="B11" s="28">
        <v>-1.8373220256619294E-2</v>
      </c>
      <c r="C11" s="28">
        <v>-2.8049303809899555E-2</v>
      </c>
      <c r="D11" s="29">
        <v>-5.449604767564703E-3</v>
      </c>
      <c r="G11" s="27">
        <v>-1.8373220256619294E-2</v>
      </c>
      <c r="H11" s="28">
        <v>2.833357449201902E-2</v>
      </c>
      <c r="I11" s="28">
        <v>2.0696535100776455E-2</v>
      </c>
      <c r="J11" s="28">
        <v>5.8436981489109214E-3</v>
      </c>
      <c r="K11" s="29">
        <v>2.018305593307863E-2</v>
      </c>
    </row>
    <row r="12" spans="1:19" ht="15.75" thickBot="1" x14ac:dyDescent="0.3">
      <c r="A12" s="75">
        <v>42135</v>
      </c>
      <c r="B12" s="28">
        <v>-5.9780981755080667E-3</v>
      </c>
      <c r="C12" s="28">
        <v>1.9502243231441101E-2</v>
      </c>
      <c r="D12" s="29">
        <v>-1.6529301951210582E-2</v>
      </c>
      <c r="G12" s="27">
        <v>-5.9780981755080667E-3</v>
      </c>
      <c r="H12" s="28">
        <v>-2.979904462056561E-2</v>
      </c>
      <c r="I12" s="28">
        <v>-2.9109110030049078E-2</v>
      </c>
      <c r="J12" s="28">
        <v>-6.9552282948659575E-2</v>
      </c>
      <c r="K12" s="29">
        <v>3.1841977546027009E-2</v>
      </c>
    </row>
    <row r="13" spans="1:19" ht="15.75" thickBot="1" x14ac:dyDescent="0.3">
      <c r="A13" s="75">
        <v>42142</v>
      </c>
      <c r="B13" s="28">
        <v>-9.3708851733068661E-3</v>
      </c>
      <c r="C13" s="28">
        <v>2.1436235432513691E-3</v>
      </c>
      <c r="D13" s="29">
        <v>5.5401803756153509E-3</v>
      </c>
      <c r="G13" s="27">
        <v>-9.3708851733068661E-3</v>
      </c>
      <c r="H13" s="28">
        <v>-5.3304050482941142E-3</v>
      </c>
      <c r="I13" s="28">
        <v>1.0520187908801302E-2</v>
      </c>
      <c r="J13" s="28">
        <v>2.2581293375885568E-2</v>
      </c>
      <c r="K13" s="29">
        <v>5.9213529962911494E-2</v>
      </c>
      <c r="M13" s="268" t="s">
        <v>150</v>
      </c>
      <c r="N13" s="269"/>
      <c r="O13" s="269"/>
      <c r="P13" s="269"/>
      <c r="Q13" s="269"/>
      <c r="R13" s="269"/>
      <c r="S13" s="270"/>
    </row>
    <row r="14" spans="1:19" x14ac:dyDescent="0.25">
      <c r="A14" s="75">
        <v>42149</v>
      </c>
      <c r="B14" s="28">
        <v>-1.1498266687373023E-2</v>
      </c>
      <c r="C14" s="28">
        <v>-2.6031838717946981E-2</v>
      </c>
      <c r="D14" s="29">
        <v>-1.6713480973740667E-2</v>
      </c>
      <c r="G14" s="27">
        <v>-1.1498266687373023E-2</v>
      </c>
      <c r="H14" s="28">
        <v>3.9745115594557651E-2</v>
      </c>
      <c r="I14" s="28">
        <v>6.7052278058137904E-2</v>
      </c>
      <c r="J14" s="28">
        <v>-3.2704584725580833E-2</v>
      </c>
      <c r="K14" s="29">
        <v>5.1403178459964852E-2</v>
      </c>
      <c r="M14" s="64" t="s">
        <v>135</v>
      </c>
      <c r="N14" s="33" t="s">
        <v>136</v>
      </c>
      <c r="O14" s="33" t="s">
        <v>137</v>
      </c>
      <c r="P14" s="33" t="s">
        <v>138</v>
      </c>
      <c r="Q14" s="33" t="s">
        <v>139</v>
      </c>
      <c r="R14" s="33" t="s">
        <v>140</v>
      </c>
      <c r="S14" s="65" t="s">
        <v>141</v>
      </c>
    </row>
    <row r="15" spans="1:19" x14ac:dyDescent="0.25">
      <c r="A15" s="75">
        <v>42156</v>
      </c>
      <c r="B15" s="28">
        <v>-4.0113628690535509E-2</v>
      </c>
      <c r="C15" s="28">
        <v>-6.6152391187192048E-3</v>
      </c>
      <c r="D15" s="29">
        <v>-3.4289073478632193E-2</v>
      </c>
      <c r="G15" s="27">
        <v>-4.0113628690535509E-2</v>
      </c>
      <c r="H15" s="28">
        <v>5.4961725718581711E-2</v>
      </c>
      <c r="I15" s="28">
        <v>3.4548834675782604E-2</v>
      </c>
      <c r="J15" s="28">
        <v>1.2501877408061296E-2</v>
      </c>
      <c r="K15" s="29">
        <v>-2.9233176766405865E-2</v>
      </c>
      <c r="M15" s="27" t="s">
        <v>142</v>
      </c>
      <c r="N15" s="28">
        <v>1.9007412044202976E-3</v>
      </c>
      <c r="O15" s="28">
        <v>4</v>
      </c>
      <c r="P15" s="28">
        <v>4.751853011050744E-4</v>
      </c>
      <c r="Q15" s="28">
        <v>0.50763838767068092</v>
      </c>
      <c r="R15" s="28">
        <v>0.73016825251370721</v>
      </c>
      <c r="S15" s="29">
        <v>2.4138357408104762</v>
      </c>
    </row>
    <row r="16" spans="1:19" x14ac:dyDescent="0.25">
      <c r="A16" s="75">
        <v>42163</v>
      </c>
      <c r="B16" s="28">
        <v>2.7104201801941275E-2</v>
      </c>
      <c r="C16" s="28">
        <v>4.4150182091166933E-3</v>
      </c>
      <c r="D16" s="29">
        <v>1.7291497110061043E-2</v>
      </c>
      <c r="G16" s="27">
        <v>2.7104201801941275E-2</v>
      </c>
      <c r="H16" s="28">
        <v>1.6213200713722214E-2</v>
      </c>
      <c r="I16" s="28">
        <v>3.6253816143170577E-3</v>
      </c>
      <c r="J16" s="28">
        <v>5.0765553789119282E-2</v>
      </c>
      <c r="K16" s="29">
        <v>-4.1341619327008791E-2</v>
      </c>
      <c r="M16" s="27" t="s">
        <v>143</v>
      </c>
      <c r="N16" s="28">
        <v>0.20031907930188847</v>
      </c>
      <c r="O16" s="28">
        <v>214</v>
      </c>
      <c r="P16" s="28">
        <v>9.3607046402751617E-4</v>
      </c>
      <c r="Q16" s="28"/>
      <c r="R16" s="28"/>
      <c r="S16" s="29"/>
    </row>
    <row r="17" spans="1:19" x14ac:dyDescent="0.25">
      <c r="A17" s="75">
        <v>42170</v>
      </c>
      <c r="B17" s="28">
        <v>-1.3739720689678365E-2</v>
      </c>
      <c r="C17" s="28">
        <v>4.3956114730381293E-3</v>
      </c>
      <c r="D17" s="29">
        <v>2.2599831917240992E-2</v>
      </c>
      <c r="G17" s="27">
        <v>-1.3739720689678365E-2</v>
      </c>
      <c r="H17" s="28">
        <v>-2.3835028174973068E-2</v>
      </c>
      <c r="I17" s="28">
        <v>1.139442612796833E-2</v>
      </c>
      <c r="J17" s="28">
        <v>4.2900071563173089E-2</v>
      </c>
      <c r="K17" s="29">
        <v>4.0997622075594681E-2</v>
      </c>
      <c r="M17" s="27"/>
      <c r="N17" s="28"/>
      <c r="O17" s="28"/>
      <c r="P17" s="28"/>
      <c r="Q17" s="28"/>
      <c r="R17" s="28"/>
      <c r="S17" s="29"/>
    </row>
    <row r="18" spans="1:19" ht="15.75" thickBot="1" x14ac:dyDescent="0.3">
      <c r="A18" s="75">
        <v>42177</v>
      </c>
      <c r="B18" s="28">
        <v>-1.3506114141322108E-2</v>
      </c>
      <c r="C18" s="28">
        <v>8.7336799687546315E-3</v>
      </c>
      <c r="D18" s="29">
        <v>-2.2599831917240919E-2</v>
      </c>
      <c r="G18" s="27">
        <v>-1.3506114141322108E-2</v>
      </c>
      <c r="H18" s="28">
        <v>3.5579864600029155E-3</v>
      </c>
      <c r="I18" s="28">
        <v>-4.9589915400578138E-2</v>
      </c>
      <c r="J18" s="28">
        <v>1.6543886758217469E-2</v>
      </c>
      <c r="K18" s="29">
        <v>-2.402622535174723E-2</v>
      </c>
      <c r="M18" s="30" t="s">
        <v>144</v>
      </c>
      <c r="N18" s="31">
        <v>0.20221982050630877</v>
      </c>
      <c r="O18" s="31">
        <v>218</v>
      </c>
      <c r="P18" s="31"/>
      <c r="Q18" s="31"/>
      <c r="R18" s="31"/>
      <c r="S18" s="32"/>
    </row>
    <row r="19" spans="1:19" ht="15.75" thickBot="1" x14ac:dyDescent="0.3">
      <c r="A19" s="75">
        <v>42184</v>
      </c>
      <c r="B19" s="28">
        <v>9.9101020356674578E-4</v>
      </c>
      <c r="C19" s="28">
        <v>-2.197890671877523E-2</v>
      </c>
      <c r="D19" s="29">
        <v>-3.4887259000440665E-2</v>
      </c>
      <c r="G19" s="27">
        <v>9.9101020356674578E-4</v>
      </c>
      <c r="H19" s="28">
        <v>6.8321457675771108E-3</v>
      </c>
      <c r="I19" s="28">
        <v>-2.2402144995791396E-2</v>
      </c>
      <c r="J19" s="28">
        <v>3.088965519195918E-2</v>
      </c>
      <c r="K19" s="29">
        <v>-2.6435211855928802E-4</v>
      </c>
    </row>
    <row r="20" spans="1:19" x14ac:dyDescent="0.25">
      <c r="A20" s="75">
        <v>42191</v>
      </c>
      <c r="B20" s="28">
        <v>5.5034358901180185E-3</v>
      </c>
      <c r="C20" s="28">
        <v>-1.7937700686667207E-2</v>
      </c>
      <c r="D20" s="29">
        <v>-1.7910926566530219E-2</v>
      </c>
      <c r="G20" s="27">
        <v>5.5034358901180185E-3</v>
      </c>
      <c r="H20" s="28">
        <v>-1.2160729944239406E-2</v>
      </c>
      <c r="I20" s="28">
        <v>-4.5635542323461932E-2</v>
      </c>
      <c r="J20" s="28">
        <v>-5.9066782764183041E-2</v>
      </c>
      <c r="K20" s="29">
        <v>3.2556680172751887E-2</v>
      </c>
      <c r="M20" s="175" t="s">
        <v>145</v>
      </c>
    </row>
    <row r="21" spans="1:19" ht="15.75" thickBot="1" x14ac:dyDescent="0.3">
      <c r="A21" s="75">
        <v>42198</v>
      </c>
      <c r="B21" s="28">
        <v>6.0872931244364104E-2</v>
      </c>
      <c r="C21" s="28">
        <v>5.0727523509658222E-2</v>
      </c>
      <c r="D21" s="29">
        <v>0</v>
      </c>
      <c r="G21" s="27">
        <v>6.0872931244364104E-2</v>
      </c>
      <c r="H21" s="28">
        <v>1.4410449678254994E-2</v>
      </c>
      <c r="I21" s="28">
        <v>-5.8283562197908506E-2</v>
      </c>
      <c r="J21" s="28">
        <v>-9.9503308531679793E-3</v>
      </c>
      <c r="K21" s="29">
        <v>-5.1743791816399893E-3</v>
      </c>
      <c r="M21" s="176" t="s">
        <v>146</v>
      </c>
    </row>
    <row r="22" spans="1:19" ht="15.75" thickBot="1" x14ac:dyDescent="0.3">
      <c r="A22" s="75">
        <v>42205</v>
      </c>
      <c r="B22" s="28">
        <v>-6.9494283492555972E-2</v>
      </c>
      <c r="C22" s="28">
        <v>-2.8355225755125009E-2</v>
      </c>
      <c r="D22" s="29">
        <v>-1.212136053234485E-2</v>
      </c>
      <c r="G22" s="27">
        <v>-6.9494283492555972E-2</v>
      </c>
      <c r="H22" s="28">
        <v>-3.6617363238223309E-2</v>
      </c>
      <c r="I22" s="28">
        <v>1.7289479779171415E-2</v>
      </c>
      <c r="J22" s="28">
        <v>0</v>
      </c>
      <c r="K22" s="29">
        <v>6.2489175191496771E-2</v>
      </c>
    </row>
    <row r="23" spans="1:19" x14ac:dyDescent="0.25">
      <c r="A23" s="75">
        <v>42212</v>
      </c>
      <c r="B23" s="28">
        <v>2.5920890820029612E-2</v>
      </c>
      <c r="C23" s="28">
        <v>3.6920588614048074E-2</v>
      </c>
      <c r="D23" s="29">
        <v>-1.8462062839735331E-2</v>
      </c>
      <c r="G23" s="27">
        <v>2.5920890820029612E-2</v>
      </c>
      <c r="H23" s="28">
        <v>3.3676364848380792E-3</v>
      </c>
      <c r="I23" s="28">
        <v>1.028694907975825E-2</v>
      </c>
      <c r="J23" s="28">
        <v>-3.4215080444514039E-2</v>
      </c>
      <c r="K23" s="29">
        <v>-3.2716777641532812E-3</v>
      </c>
      <c r="M23" s="175" t="s">
        <v>147</v>
      </c>
    </row>
    <row r="24" spans="1:19" ht="15.75" thickBot="1" x14ac:dyDescent="0.3">
      <c r="A24" s="75">
        <v>42219</v>
      </c>
      <c r="B24" s="28">
        <v>2.5940021008615886E-2</v>
      </c>
      <c r="C24" s="28">
        <v>-2.1552558385734191E-2</v>
      </c>
      <c r="D24" s="29">
        <v>3.6589447432291963E-2</v>
      </c>
      <c r="G24" s="27">
        <v>2.5940021008615886E-2</v>
      </c>
      <c r="H24" s="28">
        <v>2.7228042438734713E-2</v>
      </c>
      <c r="I24" s="28">
        <v>4.4138146711845593E-2</v>
      </c>
      <c r="J24" s="28">
        <v>-1.5357207685957053E-2</v>
      </c>
      <c r="K24" s="29">
        <v>1.778267807485566E-2</v>
      </c>
      <c r="M24" s="176" t="s">
        <v>149</v>
      </c>
    </row>
    <row r="25" spans="1:19" ht="15.75" thickBot="1" x14ac:dyDescent="0.3">
      <c r="A25" s="75">
        <v>42226</v>
      </c>
      <c r="B25" s="28">
        <v>3.0949361984845243E-3</v>
      </c>
      <c r="C25" s="28">
        <v>2.17627942259567E-3</v>
      </c>
      <c r="D25" s="29">
        <v>-6.0060240602119218E-3</v>
      </c>
      <c r="G25" s="27">
        <v>3.0949361984845243E-3</v>
      </c>
      <c r="H25" s="28">
        <v>-2.319513942233386E-3</v>
      </c>
      <c r="I25" s="28">
        <v>5.8953157038768307E-2</v>
      </c>
      <c r="J25" s="28">
        <v>2.3928086559248857E-2</v>
      </c>
      <c r="K25" s="29">
        <v>-2.4217084276669135E-2</v>
      </c>
    </row>
    <row r="26" spans="1:19" ht="15.75" thickBot="1" x14ac:dyDescent="0.3">
      <c r="A26" s="75">
        <v>42233</v>
      </c>
      <c r="B26" s="28">
        <v>-6.3365846993133537E-2</v>
      </c>
      <c r="C26" s="28">
        <v>-6.5430985889359475E-3</v>
      </c>
      <c r="D26" s="29">
        <v>0</v>
      </c>
      <c r="G26" s="27">
        <v>-6.3365846993133537E-2</v>
      </c>
      <c r="H26" s="28">
        <v>9.7491293923416336E-3</v>
      </c>
      <c r="I26" s="28">
        <v>4.3276729057820278E-3</v>
      </c>
      <c r="J26" s="28">
        <v>1.6511718007949636E-2</v>
      </c>
      <c r="K26" s="29">
        <v>-1.7750056331916422E-2</v>
      </c>
      <c r="M26" s="63" t="s">
        <v>148</v>
      </c>
    </row>
    <row r="27" spans="1:19" x14ac:dyDescent="0.25">
      <c r="A27" s="75">
        <v>42247</v>
      </c>
      <c r="B27" s="28">
        <v>-1.1560822401075971E-2</v>
      </c>
      <c r="C27" s="28">
        <v>1.092907053219023E-2</v>
      </c>
      <c r="D27" s="29">
        <v>-3.9891329027301969E-2</v>
      </c>
      <c r="G27" s="27">
        <v>-1.1560822401075971E-2</v>
      </c>
      <c r="H27" s="28">
        <v>-3.3112613036560315E-3</v>
      </c>
      <c r="I27" s="28">
        <v>2.0153353847960583E-2</v>
      </c>
      <c r="J27" s="28">
        <v>3.9176604911649274E-2</v>
      </c>
      <c r="K27" s="29">
        <v>-9.9267107756716207E-3</v>
      </c>
    </row>
    <row r="28" spans="1:19" x14ac:dyDescent="0.25">
      <c r="A28" s="75">
        <v>42254</v>
      </c>
      <c r="B28" s="28">
        <v>1.8911257831171811E-3</v>
      </c>
      <c r="C28" s="28">
        <v>-1.3129291441792736E-2</v>
      </c>
      <c r="D28" s="29">
        <v>5.7971176843259146E-3</v>
      </c>
      <c r="G28" s="27">
        <v>1.8911257831171811E-3</v>
      </c>
      <c r="H28" s="28">
        <v>5.4648874052540741E-3</v>
      </c>
      <c r="I28" s="28">
        <v>2.5842156583848929E-2</v>
      </c>
      <c r="J28" s="28">
        <v>1.3755254551498786E-2</v>
      </c>
      <c r="K28" s="29">
        <v>-4.3165155420256396E-2</v>
      </c>
    </row>
    <row r="29" spans="1:19" x14ac:dyDescent="0.25">
      <c r="A29" s="75">
        <v>42261</v>
      </c>
      <c r="B29" s="28">
        <v>1.8717123952937991E-2</v>
      </c>
      <c r="C29" s="28">
        <v>-2.0022915875107704E-2</v>
      </c>
      <c r="D29" s="29">
        <v>-1.1628037995119099E-2</v>
      </c>
      <c r="G29" s="27">
        <v>1.8717123952937991E-2</v>
      </c>
      <c r="H29" s="28">
        <v>-2.6522898948902019E-2</v>
      </c>
      <c r="I29" s="28">
        <v>1.3576193070049527E-2</v>
      </c>
      <c r="J29" s="28">
        <v>2.2070395399242521E-2</v>
      </c>
      <c r="K29" s="29">
        <v>-6.3423033746905038E-4</v>
      </c>
    </row>
    <row r="30" spans="1:19" x14ac:dyDescent="0.25">
      <c r="A30" s="75">
        <v>42268</v>
      </c>
      <c r="B30" s="28">
        <v>-7.0446227400083189E-3</v>
      </c>
      <c r="C30" s="28">
        <v>-2.2497197340154416E-3</v>
      </c>
      <c r="D30" s="29">
        <v>-2.9675768146116666E-2</v>
      </c>
      <c r="G30" s="27">
        <v>-7.0446227400083189E-3</v>
      </c>
      <c r="H30" s="28">
        <v>6.7273180607424835E-2</v>
      </c>
      <c r="I30" s="28">
        <v>1.2068878733676451E-2</v>
      </c>
      <c r="J30" s="28">
        <v>-3.2548907214881823E-2</v>
      </c>
      <c r="K30" s="29">
        <v>-2.579781366524378E-2</v>
      </c>
    </row>
    <row r="31" spans="1:19" x14ac:dyDescent="0.25">
      <c r="A31" s="75">
        <v>42275</v>
      </c>
      <c r="B31" s="28">
        <v>-1.5729301908543918E-2</v>
      </c>
      <c r="C31" s="28">
        <v>6.7340321813441194E-3</v>
      </c>
      <c r="D31" s="29">
        <v>-1.8237587549780901E-2</v>
      </c>
      <c r="G31" s="27">
        <v>-1.5729301908543918E-2</v>
      </c>
      <c r="H31" s="28">
        <v>1.1159531140159709E-2</v>
      </c>
      <c r="I31" s="28">
        <v>1.5268287210081411E-2</v>
      </c>
      <c r="J31" s="28">
        <v>1.8100041643617937E-2</v>
      </c>
      <c r="K31" s="29">
        <v>2.0481673285480565E-2</v>
      </c>
    </row>
    <row r="32" spans="1:19" x14ac:dyDescent="0.25">
      <c r="A32" s="75">
        <v>42289</v>
      </c>
      <c r="B32" s="28">
        <v>3.1559220180518877E-2</v>
      </c>
      <c r="C32" s="28">
        <v>3.3522692038643644E-2</v>
      </c>
      <c r="D32" s="29">
        <v>0</v>
      </c>
      <c r="G32" s="27">
        <v>3.1559220180518877E-2</v>
      </c>
      <c r="H32" s="28">
        <v>3.1629546336090913E-2</v>
      </c>
      <c r="I32" s="28">
        <v>-6.3779116012377228E-3</v>
      </c>
      <c r="J32" s="28">
        <v>-4.9531668242757024E-2</v>
      </c>
      <c r="K32" s="29">
        <v>2.1186278122833496E-2</v>
      </c>
    </row>
    <row r="33" spans="1:11" x14ac:dyDescent="0.25">
      <c r="A33" s="75">
        <v>42296</v>
      </c>
      <c r="B33" s="28">
        <v>2.1568696658455202E-2</v>
      </c>
      <c r="C33" s="28">
        <v>-8.8300794482720369E-3</v>
      </c>
      <c r="D33" s="29">
        <v>-6.2305497506360864E-3</v>
      </c>
      <c r="G33" s="27">
        <v>2.1568696658455202E-2</v>
      </c>
      <c r="H33" s="28">
        <v>3.0153038170687457E-2</v>
      </c>
      <c r="I33" s="28">
        <v>2.5167170139379347E-2</v>
      </c>
      <c r="J33" s="28">
        <v>8.8855133572084532E-3</v>
      </c>
      <c r="K33" s="29">
        <v>2.1270825347133863E-2</v>
      </c>
    </row>
    <row r="34" spans="1:11" x14ac:dyDescent="0.25">
      <c r="A34" s="75">
        <v>42303</v>
      </c>
      <c r="B34" s="28">
        <v>8.8407564604479915E-4</v>
      </c>
      <c r="C34" s="28">
        <v>6.6298585386695818E-3</v>
      </c>
      <c r="D34" s="29">
        <v>3.0771658666753472E-2</v>
      </c>
      <c r="G34" s="27">
        <v>8.8407564604479915E-4</v>
      </c>
      <c r="H34" s="28">
        <v>-4.1509799760933996E-2</v>
      </c>
      <c r="I34" s="28">
        <v>9.469914751070254E-3</v>
      </c>
      <c r="J34" s="28">
        <v>-3.9792305052238935E-2</v>
      </c>
      <c r="K34" s="29">
        <v>-4.3010818993905854E-3</v>
      </c>
    </row>
    <row r="35" spans="1:11" x14ac:dyDescent="0.25">
      <c r="A35" s="75">
        <v>42310</v>
      </c>
      <c r="B35" s="28">
        <v>3.8570483531325341E-2</v>
      </c>
      <c r="C35" s="28">
        <v>3.2505570404931308E-2</v>
      </c>
      <c r="D35" s="29">
        <v>0</v>
      </c>
      <c r="G35" s="27">
        <v>3.8570483531325341E-2</v>
      </c>
      <c r="H35" s="28">
        <v>2.3123990086664367E-2</v>
      </c>
      <c r="I35" s="28">
        <v>1.1878083540431576E-2</v>
      </c>
      <c r="J35" s="28">
        <v>7.5997063116447952E-2</v>
      </c>
      <c r="K35" s="29">
        <v>-1.7172468508600502E-2</v>
      </c>
    </row>
    <row r="36" spans="1:11" x14ac:dyDescent="0.25">
      <c r="A36" s="75">
        <v>42317</v>
      </c>
      <c r="B36" s="28">
        <v>-7.3604257838773418E-3</v>
      </c>
      <c r="C36" s="28">
        <v>3.9712637406867833E-2</v>
      </c>
      <c r="D36" s="29">
        <v>-4.7155137917277719E-2</v>
      </c>
      <c r="G36" s="27">
        <v>-7.3604257838773418E-3</v>
      </c>
      <c r="H36" s="28">
        <v>-1.3605652055778709E-2</v>
      </c>
      <c r="I36" s="28">
        <v>-1.8025908550513114E-2</v>
      </c>
      <c r="J36" s="28">
        <v>4.9813705712219172E-2</v>
      </c>
      <c r="K36" s="29">
        <v>-2.3469944436241629E-2</v>
      </c>
    </row>
    <row r="37" spans="1:11" x14ac:dyDescent="0.25">
      <c r="A37" s="75">
        <v>42331</v>
      </c>
      <c r="B37" s="28">
        <v>-2.5963223762010212E-2</v>
      </c>
      <c r="C37" s="28">
        <v>-4.1355185681913945E-2</v>
      </c>
      <c r="D37" s="29">
        <v>-5.4616747317900463E-2</v>
      </c>
      <c r="G37" s="27">
        <v>-2.5963223762010212E-2</v>
      </c>
      <c r="H37" s="28">
        <v>1.1451929322611933E-2</v>
      </c>
      <c r="I37" s="28">
        <v>1.5834992330076268E-2</v>
      </c>
      <c r="J37" s="28">
        <v>2.4536252649469736E-2</v>
      </c>
      <c r="K37" s="29">
        <v>3.3331268786449007E-2</v>
      </c>
    </row>
    <row r="38" spans="1:11" x14ac:dyDescent="0.25">
      <c r="A38" s="75">
        <v>42338</v>
      </c>
      <c r="B38" s="28">
        <v>-1.4451118538174598E-2</v>
      </c>
      <c r="C38" s="28">
        <v>-6.6889881507965401E-3</v>
      </c>
      <c r="D38" s="29">
        <v>-1.7116941940697752E-2</v>
      </c>
      <c r="G38" s="27">
        <v>-1.4451118538174598E-2</v>
      </c>
      <c r="H38" s="28">
        <v>5.2415952276730973E-3</v>
      </c>
      <c r="I38" s="28">
        <v>-1.1543029281674812E-2</v>
      </c>
      <c r="J38" s="28">
        <v>-4.2865606771374618E-2</v>
      </c>
      <c r="K38" s="29">
        <v>2.2496977638133322E-2</v>
      </c>
    </row>
    <row r="39" spans="1:11" x14ac:dyDescent="0.25">
      <c r="A39" s="75">
        <v>42345</v>
      </c>
      <c r="B39" s="28">
        <v>-4.8717386613997875E-2</v>
      </c>
      <c r="C39" s="28">
        <v>3.7325957612686346E-2</v>
      </c>
      <c r="D39" s="29">
        <v>-3.9920212695374498E-3</v>
      </c>
      <c r="G39" s="27">
        <v>-4.8717386613997875E-2</v>
      </c>
      <c r="H39" s="28">
        <v>-4.4192839233540823E-2</v>
      </c>
      <c r="I39" s="28">
        <v>1.0360502681430503E-2</v>
      </c>
      <c r="J39" s="28">
        <v>-1.5351178655761022E-2</v>
      </c>
      <c r="K39" s="29">
        <v>1.871571819594112E-2</v>
      </c>
    </row>
    <row r="40" spans="1:11" x14ac:dyDescent="0.25">
      <c r="A40" s="75">
        <v>42352</v>
      </c>
      <c r="B40" s="28">
        <v>6.7018934844012617E-3</v>
      </c>
      <c r="C40" s="28">
        <v>-1.7391742711869107E-2</v>
      </c>
      <c r="D40" s="29">
        <v>3.9920212695374567E-3</v>
      </c>
      <c r="G40" s="27">
        <v>6.7018934844012617E-3</v>
      </c>
      <c r="H40" s="28">
        <v>5.9556780835624393E-2</v>
      </c>
      <c r="I40" s="28">
        <v>-2.8923039469250476E-2</v>
      </c>
      <c r="J40" s="28">
        <v>6.2118468098199445E-2</v>
      </c>
      <c r="K40" s="29">
        <v>-1.5113637810048184E-2</v>
      </c>
    </row>
    <row r="41" spans="1:11" x14ac:dyDescent="0.25">
      <c r="A41" s="75">
        <v>42359</v>
      </c>
      <c r="B41" s="28">
        <v>2.5282385840892256E-2</v>
      </c>
      <c r="C41" s="28">
        <v>8.7336799687546315E-3</v>
      </c>
      <c r="D41" s="29">
        <v>-3.9920212695374498E-3</v>
      </c>
      <c r="G41" s="27">
        <v>2.5282385840892256E-2</v>
      </c>
      <c r="H41" s="28">
        <v>-9.6830574853678138E-3</v>
      </c>
      <c r="I41" s="28">
        <v>-2.7577494364552E-3</v>
      </c>
      <c r="J41" s="28">
        <v>1.6222835506887384E-2</v>
      </c>
      <c r="K41" s="29">
        <v>1.5821720393728457E-2</v>
      </c>
    </row>
    <row r="42" spans="1:11" x14ac:dyDescent="0.25">
      <c r="A42" s="75">
        <v>42366</v>
      </c>
      <c r="B42" s="28">
        <v>-7.8973350600052743E-4</v>
      </c>
      <c r="C42" s="28">
        <v>-4.3573053689558126E-3</v>
      </c>
      <c r="D42" s="29">
        <v>0</v>
      </c>
      <c r="G42" s="27">
        <v>-7.8973350600052743E-4</v>
      </c>
      <c r="H42" s="28">
        <v>6.6452715887930142E-2</v>
      </c>
      <c r="I42" s="28">
        <v>2.5212546434708723E-2</v>
      </c>
      <c r="J42" s="28">
        <v>1.7772169745797668E-2</v>
      </c>
      <c r="K42" s="29">
        <v>-7.0808258368028668E-4</v>
      </c>
    </row>
    <row r="43" spans="1:11" x14ac:dyDescent="0.25">
      <c r="A43" s="75">
        <v>42373</v>
      </c>
      <c r="B43" s="28">
        <v>-4.4528076688758376E-2</v>
      </c>
      <c r="C43" s="28">
        <v>6.3446221738962263E-2</v>
      </c>
      <c r="D43" s="29">
        <v>2.6317308317373358E-2</v>
      </c>
      <c r="G43" s="27"/>
      <c r="H43" s="28">
        <v>-6.0045214181915982E-3</v>
      </c>
      <c r="I43" s="28">
        <v>-2.272571405413918E-2</v>
      </c>
      <c r="J43" s="28">
        <v>-9.8850915881404152E-3</v>
      </c>
      <c r="K43" s="29">
        <v>-1.7581101416396221E-2</v>
      </c>
    </row>
    <row r="44" spans="1:11" x14ac:dyDescent="0.25">
      <c r="A44" s="75">
        <v>42387</v>
      </c>
      <c r="B44" s="28">
        <v>4.7332211106255691E-2</v>
      </c>
      <c r="C44" s="28">
        <v>-3.2647077836666143E-2</v>
      </c>
      <c r="D44" s="29">
        <v>2.8437935320533625E-2</v>
      </c>
      <c r="G44" s="27"/>
      <c r="H44" s="28">
        <v>1.2195273093818206E-2</v>
      </c>
      <c r="I44" s="28">
        <v>1.6837223836230465E-2</v>
      </c>
      <c r="J44" s="28">
        <v>-1.6867253965241635E-2</v>
      </c>
      <c r="K44" s="29">
        <v>2.5486841923837055E-2</v>
      </c>
    </row>
    <row r="45" spans="1:11" x14ac:dyDescent="0.25">
      <c r="A45" s="75">
        <v>42394</v>
      </c>
      <c r="B45" s="28">
        <v>5.3204036063464667E-2</v>
      </c>
      <c r="C45" s="28">
        <v>2.8355225755125005E-2</v>
      </c>
      <c r="D45" s="29">
        <v>3.9973404326203938E-3</v>
      </c>
      <c r="G45" s="27"/>
      <c r="H45" s="28"/>
      <c r="I45" s="28"/>
      <c r="J45" s="28">
        <v>5.1926802368212205E-3</v>
      </c>
      <c r="K45" s="29">
        <v>1.440591261716662E-2</v>
      </c>
    </row>
    <row r="46" spans="1:11" x14ac:dyDescent="0.25">
      <c r="A46" s="75">
        <v>42401</v>
      </c>
      <c r="B46" s="28">
        <v>7.2277031214532635E-3</v>
      </c>
      <c r="C46" s="28">
        <v>-2.1528533611010897E-3</v>
      </c>
      <c r="D46" s="29">
        <v>1.8445845790751432E-2</v>
      </c>
      <c r="G46" s="27"/>
      <c r="H46" s="28"/>
      <c r="I46" s="28"/>
      <c r="J46" s="28">
        <v>-5.3073464203364125E-2</v>
      </c>
      <c r="K46" s="29"/>
    </row>
    <row r="47" spans="1:11" x14ac:dyDescent="0.25">
      <c r="A47" s="75">
        <v>42408</v>
      </c>
      <c r="B47" s="28">
        <v>-2.4474015085370251E-2</v>
      </c>
      <c r="C47" s="28">
        <v>4.3010818993907017E-3</v>
      </c>
      <c r="D47" s="29">
        <v>-1.3140793561058368E-2</v>
      </c>
      <c r="G47" s="27"/>
      <c r="H47" s="28"/>
      <c r="I47" s="28"/>
      <c r="J47" s="28">
        <v>1.0007616074426413E-2</v>
      </c>
      <c r="K47" s="29"/>
    </row>
    <row r="48" spans="1:11" x14ac:dyDescent="0.25">
      <c r="A48" s="75">
        <v>42415</v>
      </c>
      <c r="B48" s="28">
        <v>7.6492355205702245E-2</v>
      </c>
      <c r="C48" s="28">
        <v>2.1436235432513691E-3</v>
      </c>
      <c r="D48" s="29">
        <v>5.2770571008438193E-3</v>
      </c>
      <c r="G48" s="27"/>
      <c r="H48" s="28"/>
      <c r="I48" s="28"/>
      <c r="J48" s="28">
        <v>-2.6267135636687707E-3</v>
      </c>
      <c r="K48" s="29"/>
    </row>
    <row r="49" spans="1:11" ht="15.75" thickBot="1" x14ac:dyDescent="0.3">
      <c r="A49" s="75">
        <v>42422</v>
      </c>
      <c r="B49" s="28">
        <v>3.6911634141398281E-2</v>
      </c>
      <c r="C49" s="28">
        <v>-8.602203582663415E-3</v>
      </c>
      <c r="D49" s="29">
        <v>2.0834086902842053E-2</v>
      </c>
      <c r="G49" s="30"/>
      <c r="H49" s="31"/>
      <c r="I49" s="31"/>
      <c r="J49" s="31">
        <v>2.4862793047520322E-2</v>
      </c>
      <c r="K49" s="32"/>
    </row>
    <row r="50" spans="1:11" x14ac:dyDescent="0.25">
      <c r="A50" s="75">
        <v>42429</v>
      </c>
      <c r="B50" s="28">
        <v>2.5555449173096548E-2</v>
      </c>
      <c r="C50" s="28">
        <v>3.188367840522198E-2</v>
      </c>
      <c r="D50" s="29">
        <v>1.2804272245987749E-2</v>
      </c>
    </row>
    <row r="51" spans="1:11" x14ac:dyDescent="0.25">
      <c r="A51" s="75">
        <v>42436</v>
      </c>
      <c r="B51" s="28">
        <v>2.4742280663515004E-3</v>
      </c>
      <c r="C51" s="28">
        <v>2.0898649194592365E-3</v>
      </c>
      <c r="D51" s="29">
        <v>3.0077455237277954E-2</v>
      </c>
    </row>
    <row r="52" spans="1:11" x14ac:dyDescent="0.25">
      <c r="A52" s="75">
        <v>42443</v>
      </c>
      <c r="B52" s="28">
        <v>2.833357449201902E-2</v>
      </c>
      <c r="C52" s="28">
        <v>0</v>
      </c>
      <c r="D52" s="29">
        <v>7.38010729762246E-3</v>
      </c>
    </row>
    <row r="53" spans="1:11" x14ac:dyDescent="0.25">
      <c r="A53" s="75">
        <v>42450</v>
      </c>
      <c r="B53" s="28">
        <v>-2.979904462056561E-2</v>
      </c>
      <c r="C53" s="28">
        <v>-8.3857933762739589E-3</v>
      </c>
      <c r="D53" s="29">
        <v>-4.9140148024289293E-3</v>
      </c>
    </row>
    <row r="54" spans="1:11" x14ac:dyDescent="0.25">
      <c r="A54" s="75">
        <v>42457</v>
      </c>
      <c r="B54" s="28">
        <v>-5.3304050482941142E-3</v>
      </c>
      <c r="C54" s="28">
        <v>1.6701849617931353E-2</v>
      </c>
      <c r="D54" s="29">
        <v>-4.9382816405825663E-3</v>
      </c>
    </row>
    <row r="55" spans="1:11" x14ac:dyDescent="0.25">
      <c r="A55" s="75">
        <v>42464</v>
      </c>
      <c r="B55" s="28">
        <v>3.9745115594557651E-2</v>
      </c>
      <c r="C55" s="28">
        <v>1.2345835822299362E-2</v>
      </c>
      <c r="D55" s="29">
        <v>4.9497127790251873E-2</v>
      </c>
    </row>
    <row r="56" spans="1:11" x14ac:dyDescent="0.25">
      <c r="A56" s="75">
        <v>42471</v>
      </c>
      <c r="B56" s="28">
        <v>5.4961725718581711E-2</v>
      </c>
      <c r="C56" s="28">
        <v>-2.2751756983416069E-2</v>
      </c>
      <c r="D56" s="29">
        <v>-3.5398267051240623E-3</v>
      </c>
    </row>
    <row r="57" spans="1:11" x14ac:dyDescent="0.25">
      <c r="A57" s="75">
        <v>42478</v>
      </c>
      <c r="B57" s="28">
        <v>1.6213200713722214E-2</v>
      </c>
      <c r="C57" s="28">
        <v>-2.5425098365810056E-2</v>
      </c>
      <c r="D57" s="29">
        <v>3.3704526751391253E-2</v>
      </c>
    </row>
    <row r="58" spans="1:11" x14ac:dyDescent="0.25">
      <c r="A58" s="75">
        <v>42492</v>
      </c>
      <c r="B58" s="28">
        <v>-2.3835028174973068E-2</v>
      </c>
      <c r="C58" s="28">
        <v>1.7021687569430524E-2</v>
      </c>
      <c r="D58" s="29">
        <v>-4.8239360308528229E-3</v>
      </c>
    </row>
    <row r="59" spans="1:11" x14ac:dyDescent="0.25">
      <c r="A59" s="75">
        <v>42499</v>
      </c>
      <c r="B59" s="28">
        <v>3.5579864600029155E-3</v>
      </c>
      <c r="C59" s="28">
        <v>-2.3480267608842472E-2</v>
      </c>
      <c r="D59" s="29">
        <v>-1.2652236903709001E-2</v>
      </c>
    </row>
    <row r="60" spans="1:11" x14ac:dyDescent="0.25">
      <c r="A60" s="75">
        <v>42506</v>
      </c>
      <c r="B60" s="28">
        <v>6.8321457675771108E-3</v>
      </c>
      <c r="C60" s="28">
        <v>1.2875714360045367E-2</v>
      </c>
      <c r="D60" s="29">
        <v>4.885207566049341E-3</v>
      </c>
    </row>
    <row r="61" spans="1:11" x14ac:dyDescent="0.25">
      <c r="A61" s="75">
        <v>42520</v>
      </c>
      <c r="B61" s="28">
        <v>-1.2160729944239406E-2</v>
      </c>
      <c r="C61" s="28">
        <v>-1.7021687569430524E-2</v>
      </c>
      <c r="D61" s="29">
        <v>1.6465263015515791E-2</v>
      </c>
    </row>
    <row r="62" spans="1:11" x14ac:dyDescent="0.25">
      <c r="A62" s="75">
        <v>42527</v>
      </c>
      <c r="B62" s="28">
        <v>1.4410449678254994E-2</v>
      </c>
      <c r="C62" s="28">
        <v>-2.8293508642611976E-2</v>
      </c>
      <c r="D62" s="29">
        <v>-8.6831225734607699E-3</v>
      </c>
    </row>
    <row r="63" spans="1:11" x14ac:dyDescent="0.25">
      <c r="A63" s="75">
        <v>42534</v>
      </c>
      <c r="B63" s="28">
        <v>-3.6617363238223309E-2</v>
      </c>
      <c r="C63" s="28">
        <v>-8.8692377407796601E-3</v>
      </c>
      <c r="D63" s="29">
        <v>1.2518218357403138E-2</v>
      </c>
    </row>
    <row r="64" spans="1:11" x14ac:dyDescent="0.25">
      <c r="A64" s="75">
        <v>42548</v>
      </c>
      <c r="B64" s="28">
        <v>3.3676364848380792E-3</v>
      </c>
      <c r="C64" s="28">
        <v>-3.2186686495901444E-2</v>
      </c>
      <c r="D64" s="29">
        <v>-5.5834874257005684E-3</v>
      </c>
    </row>
    <row r="65" spans="1:4" x14ac:dyDescent="0.25">
      <c r="A65" s="75">
        <v>42562</v>
      </c>
      <c r="B65" s="28">
        <v>2.7228042438734713E-2</v>
      </c>
      <c r="C65" s="28">
        <v>-4.2181614036294675E-2</v>
      </c>
      <c r="D65" s="29">
        <v>1.357486909106885E-2</v>
      </c>
    </row>
    <row r="66" spans="1:4" x14ac:dyDescent="0.25">
      <c r="A66" s="75">
        <v>42569</v>
      </c>
      <c r="B66" s="28">
        <v>-2.319513942233386E-3</v>
      </c>
      <c r="C66" s="28">
        <v>1.3513719166722855E-2</v>
      </c>
      <c r="D66" s="29">
        <v>3.315220731690055E-2</v>
      </c>
    </row>
    <row r="67" spans="1:4" x14ac:dyDescent="0.25">
      <c r="A67" s="75">
        <v>42576</v>
      </c>
      <c r="B67" s="28">
        <v>9.7491293923416336E-3</v>
      </c>
      <c r="C67" s="28">
        <v>-1.1248712535870653E-2</v>
      </c>
      <c r="D67" s="29">
        <v>2.3631604533277038E-2</v>
      </c>
    </row>
    <row r="68" spans="1:4" x14ac:dyDescent="0.25">
      <c r="A68" s="75">
        <v>42583</v>
      </c>
      <c r="B68" s="28">
        <v>-3.3112613036560315E-3</v>
      </c>
      <c r="C68" s="28">
        <v>3.7740327982846898E-2</v>
      </c>
      <c r="D68" s="29">
        <v>-8.528836347520323E-3</v>
      </c>
    </row>
    <row r="69" spans="1:4" x14ac:dyDescent="0.25">
      <c r="A69" s="75">
        <v>42590</v>
      </c>
      <c r="B69" s="28">
        <v>5.4648874052540741E-3</v>
      </c>
      <c r="C69" s="28">
        <v>2.1552558385734281E-2</v>
      </c>
      <c r="D69" s="29">
        <v>1.6985546365743807E-2</v>
      </c>
    </row>
    <row r="70" spans="1:4" x14ac:dyDescent="0.25">
      <c r="A70" s="75">
        <v>42597</v>
      </c>
      <c r="B70" s="28">
        <v>-2.6522898948902019E-2</v>
      </c>
      <c r="C70" s="28">
        <v>0</v>
      </c>
      <c r="D70" s="29">
        <v>-1.8056783747242615E-2</v>
      </c>
    </row>
    <row r="71" spans="1:4" x14ac:dyDescent="0.25">
      <c r="A71" s="75">
        <v>42604</v>
      </c>
      <c r="B71" s="28">
        <v>6.7273180607424835E-2</v>
      </c>
      <c r="C71" s="28">
        <v>-4.2735107773819378E-3</v>
      </c>
      <c r="D71" s="29">
        <v>2.9569208122948661E-2</v>
      </c>
    </row>
    <row r="72" spans="1:4" x14ac:dyDescent="0.25">
      <c r="A72" s="75">
        <v>42611</v>
      </c>
      <c r="B72" s="28">
        <v>1.1159531140159709E-2</v>
      </c>
      <c r="C72" s="28">
        <v>3.9879366231596325E-2</v>
      </c>
      <c r="D72" s="29">
        <v>-2.9569208122948609E-2</v>
      </c>
    </row>
    <row r="73" spans="1:4" x14ac:dyDescent="0.25">
      <c r="A73" s="75">
        <v>42618</v>
      </c>
      <c r="B73" s="28">
        <v>3.1629546336090913E-2</v>
      </c>
      <c r="C73" s="28">
        <v>3.6367644170874791E-2</v>
      </c>
      <c r="D73" s="29">
        <v>2.8528083614538031E-2</v>
      </c>
    </row>
    <row r="74" spans="1:4" x14ac:dyDescent="0.25">
      <c r="A74" s="75">
        <v>42632</v>
      </c>
      <c r="B74" s="28">
        <v>3.0153038170687457E-2</v>
      </c>
      <c r="C74" s="28">
        <v>-2.0811662038246232E-3</v>
      </c>
      <c r="D74" s="29">
        <v>-6.5185979884695613E-2</v>
      </c>
    </row>
    <row r="75" spans="1:4" x14ac:dyDescent="0.25">
      <c r="A75" s="75">
        <v>42639</v>
      </c>
      <c r="B75" s="28">
        <v>-4.1509799760933996E-2</v>
      </c>
      <c r="C75" s="28">
        <v>3.4803922194692097E-2</v>
      </c>
      <c r="D75" s="29">
        <v>3.1039859375910123E-3</v>
      </c>
    </row>
    <row r="76" spans="1:4" x14ac:dyDescent="0.25">
      <c r="A76" s="75">
        <v>42646</v>
      </c>
      <c r="B76" s="28">
        <v>2.3123990086664367E-2</v>
      </c>
      <c r="C76" s="28">
        <v>6.0180723255629448E-3</v>
      </c>
      <c r="D76" s="29">
        <v>-2.7226812700214039E-2</v>
      </c>
    </row>
    <row r="77" spans="1:4" x14ac:dyDescent="0.25">
      <c r="A77" s="75">
        <v>42653</v>
      </c>
      <c r="B77" s="28">
        <v>-1.3605652055778709E-2</v>
      </c>
      <c r="C77" s="28">
        <v>-2.4292692569044587E-2</v>
      </c>
      <c r="D77" s="29">
        <v>-1.0672459890771759E-2</v>
      </c>
    </row>
    <row r="78" spans="1:4" x14ac:dyDescent="0.25">
      <c r="A78" s="75">
        <v>42660</v>
      </c>
      <c r="B78" s="28">
        <v>1.1451929322611933E-2</v>
      </c>
      <c r="C78" s="28">
        <v>6.351340572232593E-2</v>
      </c>
      <c r="D78" s="29">
        <v>-4.4988387214781933E-2</v>
      </c>
    </row>
    <row r="79" spans="1:4" x14ac:dyDescent="0.25">
      <c r="A79" s="75">
        <v>42667</v>
      </c>
      <c r="B79" s="28">
        <v>5.2415952276730973E-3</v>
      </c>
      <c r="C79" s="28">
        <v>9.5694510161506725E-3</v>
      </c>
      <c r="D79" s="29">
        <v>1.1217051092001736E-3</v>
      </c>
    </row>
    <row r="80" spans="1:4" x14ac:dyDescent="0.25">
      <c r="A80" s="75">
        <v>42674</v>
      </c>
      <c r="B80" s="28">
        <v>-4.4192839233540823E-2</v>
      </c>
      <c r="C80" s="28">
        <v>2.6317308317373358E-2</v>
      </c>
      <c r="D80" s="29">
        <v>-4.4943895878393264E-3</v>
      </c>
    </row>
    <row r="81" spans="1:4" x14ac:dyDescent="0.25">
      <c r="A81" s="75">
        <v>42681</v>
      </c>
      <c r="B81" s="28">
        <v>5.9556780835624393E-2</v>
      </c>
      <c r="C81" s="28">
        <v>-1.8570107472127711E-3</v>
      </c>
      <c r="D81" s="29">
        <v>1.5642777070453542E-2</v>
      </c>
    </row>
    <row r="82" spans="1:4" x14ac:dyDescent="0.25">
      <c r="A82" s="75">
        <v>42688</v>
      </c>
      <c r="B82" s="28">
        <v>-9.6830574853678138E-3</v>
      </c>
      <c r="C82" s="28">
        <v>5.9530649494225936E-2</v>
      </c>
      <c r="D82" s="29">
        <v>-2.8107527690440611E-2</v>
      </c>
    </row>
    <row r="83" spans="1:4" x14ac:dyDescent="0.25">
      <c r="A83" s="75">
        <v>42695</v>
      </c>
      <c r="B83" s="28">
        <v>6.6452715887930142E-2</v>
      </c>
      <c r="C83" s="28">
        <v>-8.795131452827289E-3</v>
      </c>
      <c r="D83" s="29">
        <v>-5.7175684632034081E-3</v>
      </c>
    </row>
    <row r="84" spans="1:4" x14ac:dyDescent="0.25">
      <c r="A84" s="75">
        <v>42702</v>
      </c>
      <c r="B84" s="28">
        <v>-6.0045214181915982E-3</v>
      </c>
      <c r="C84" s="28">
        <v>-2.6859269050268413E-2</v>
      </c>
      <c r="D84" s="29">
        <v>2.0432038817205934E-2</v>
      </c>
    </row>
    <row r="85" spans="1:4" x14ac:dyDescent="0.25">
      <c r="A85" s="75">
        <v>42730</v>
      </c>
      <c r="B85" s="28">
        <v>1.2195273093818206E-2</v>
      </c>
      <c r="C85" s="28">
        <v>3.2894766503987053E-3</v>
      </c>
      <c r="D85" s="29">
        <v>-3.3351893061383505E-3</v>
      </c>
    </row>
    <row r="86" spans="1:4" x14ac:dyDescent="0.25">
      <c r="A86" s="75">
        <v>42744</v>
      </c>
      <c r="B86" s="28">
        <v>-3.4509816210688313E-2</v>
      </c>
      <c r="C86" s="28">
        <v>5.6338177182560642E-3</v>
      </c>
      <c r="D86" s="29">
        <v>-6.4377904748485299E-3</v>
      </c>
    </row>
    <row r="87" spans="1:4" x14ac:dyDescent="0.25">
      <c r="A87" s="75">
        <v>42751</v>
      </c>
      <c r="B87" s="28">
        <v>1.5584418424825499E-2</v>
      </c>
      <c r="C87" s="28">
        <v>-5.930877444029415E-2</v>
      </c>
      <c r="D87" s="29">
        <v>2.4456295977526715E-2</v>
      </c>
    </row>
    <row r="88" spans="1:4" x14ac:dyDescent="0.25">
      <c r="A88" s="75">
        <v>42758</v>
      </c>
      <c r="B88" s="28">
        <v>6.6015130574268388E-2</v>
      </c>
      <c r="C88" s="28">
        <v>1.1851990587014548E-2</v>
      </c>
      <c r="D88" s="29">
        <v>6.5063593347061868E-2</v>
      </c>
    </row>
    <row r="89" spans="1:4" x14ac:dyDescent="0.25">
      <c r="A89" s="75">
        <v>42765</v>
      </c>
      <c r="B89" s="28">
        <v>-2.9033565733355533E-2</v>
      </c>
      <c r="C89" s="28">
        <v>2.1850832948108297E-2</v>
      </c>
      <c r="D89" s="29">
        <v>4.2395558967685765E-2</v>
      </c>
    </row>
    <row r="90" spans="1:4" x14ac:dyDescent="0.25">
      <c r="A90" s="75">
        <v>42772</v>
      </c>
      <c r="B90" s="28">
        <v>-4.8934018014174151E-2</v>
      </c>
      <c r="C90" s="28">
        <v>-2.3324672566409004E-2</v>
      </c>
      <c r="D90" s="29">
        <v>-3.5529421154486512E-2</v>
      </c>
    </row>
    <row r="91" spans="1:4" x14ac:dyDescent="0.25">
      <c r="A91" s="75">
        <v>42779</v>
      </c>
      <c r="B91" s="28">
        <v>-6.0424786265687625E-5</v>
      </c>
      <c r="C91" s="28">
        <v>-6.8676865796219372E-2</v>
      </c>
      <c r="D91" s="29">
        <v>-1.2789156116321223E-2</v>
      </c>
    </row>
    <row r="92" spans="1:4" x14ac:dyDescent="0.25">
      <c r="A92" s="75">
        <v>42786</v>
      </c>
      <c r="B92" s="28">
        <v>1.2084592159701689E-4</v>
      </c>
      <c r="C92" s="28">
        <v>2.6501940745506627E-2</v>
      </c>
      <c r="D92" s="29">
        <v>-6.9548218733697219E-3</v>
      </c>
    </row>
    <row r="93" spans="1:4" x14ac:dyDescent="0.25">
      <c r="A93" s="75">
        <v>42793</v>
      </c>
      <c r="B93" s="28">
        <v>-6.7291333303695113E-3</v>
      </c>
      <c r="C93" s="28">
        <v>-4.4032270150503282E-2</v>
      </c>
      <c r="D93" s="29">
        <v>-3.4486176071169203E-2</v>
      </c>
    </row>
    <row r="94" spans="1:4" x14ac:dyDescent="0.25">
      <c r="A94" s="75">
        <v>42800</v>
      </c>
      <c r="B94" s="28">
        <v>-4.2877024356391881E-2</v>
      </c>
      <c r="C94" s="28">
        <v>2.6964361638355201E-2</v>
      </c>
      <c r="D94" s="29">
        <v>1.1287959773851355E-2</v>
      </c>
    </row>
    <row r="95" spans="1:4" x14ac:dyDescent="0.25">
      <c r="A95" s="75">
        <v>42814</v>
      </c>
      <c r="B95" s="28">
        <v>2.0696535100776455E-2</v>
      </c>
      <c r="C95" s="28">
        <v>-7.6628727455691371E-3</v>
      </c>
      <c r="D95" s="29">
        <v>-4.0821994520255166E-2</v>
      </c>
    </row>
    <row r="96" spans="1:4" x14ac:dyDescent="0.25">
      <c r="A96" s="75">
        <v>42821</v>
      </c>
      <c r="B96" s="28">
        <v>-2.9109110030049078E-2</v>
      </c>
      <c r="C96" s="28">
        <v>-3.2841106189242332E-2</v>
      </c>
      <c r="D96" s="29">
        <v>-1.0972678669475556E-2</v>
      </c>
    </row>
    <row r="97" spans="1:4" x14ac:dyDescent="0.25">
      <c r="A97" s="75">
        <v>42828</v>
      </c>
      <c r="B97" s="28">
        <v>1.0520187908801302E-2</v>
      </c>
      <c r="C97" s="28">
        <v>-3.3956374734273591E-2</v>
      </c>
      <c r="D97" s="29">
        <v>-2.7454698464409826E-2</v>
      </c>
    </row>
    <row r="98" spans="1:4" x14ac:dyDescent="0.25">
      <c r="A98" s="75">
        <v>42842</v>
      </c>
      <c r="B98" s="28">
        <v>6.7052278058137904E-2</v>
      </c>
      <c r="C98" s="28">
        <v>-4.8790164169431945E-2</v>
      </c>
      <c r="D98" s="29">
        <v>1.0542963549059923E-3</v>
      </c>
    </row>
    <row r="99" spans="1:4" x14ac:dyDescent="0.25">
      <c r="A99" s="75">
        <v>42849</v>
      </c>
      <c r="B99" s="28">
        <v>3.4548834675782604E-2</v>
      </c>
      <c r="C99" s="28">
        <v>-1.914766941413408E-2</v>
      </c>
      <c r="D99" s="29">
        <v>5.6338501641746599E-2</v>
      </c>
    </row>
    <row r="100" spans="1:4" x14ac:dyDescent="0.25">
      <c r="A100" s="75">
        <v>42856</v>
      </c>
      <c r="B100" s="28">
        <v>3.6253816143170577E-3</v>
      </c>
      <c r="C100" s="28">
        <v>-1.5943650397136001E-2</v>
      </c>
      <c r="D100" s="29">
        <v>-1.9105659079585606E-2</v>
      </c>
    </row>
    <row r="101" spans="1:4" x14ac:dyDescent="0.25">
      <c r="A101" s="75">
        <v>42863</v>
      </c>
      <c r="B101" s="28">
        <v>1.139442612796833E-2</v>
      </c>
      <c r="C101" s="28">
        <v>-4.3802622658392888E-2</v>
      </c>
      <c r="D101" s="29">
        <v>-2.0325210249223578E-3</v>
      </c>
    </row>
    <row r="102" spans="1:4" x14ac:dyDescent="0.25">
      <c r="A102" s="75">
        <v>42877</v>
      </c>
      <c r="B102" s="28">
        <v>-4.9589915400578138E-2</v>
      </c>
      <c r="C102" s="28">
        <v>-2.8710105882431367E-2</v>
      </c>
      <c r="D102" s="29">
        <v>-3.3901551675681339E-2</v>
      </c>
    </row>
    <row r="103" spans="1:4" x14ac:dyDescent="0.25">
      <c r="A103" s="75">
        <v>42884</v>
      </c>
      <c r="B103" s="28">
        <v>-2.2402144995791396E-2</v>
      </c>
      <c r="C103" s="28">
        <v>0</v>
      </c>
      <c r="D103" s="29">
        <v>3.4423441909726986E-3</v>
      </c>
    </row>
    <row r="104" spans="1:4" x14ac:dyDescent="0.25">
      <c r="A104" s="75">
        <v>42891</v>
      </c>
      <c r="B104" s="28">
        <v>-4.5635542323461932E-2</v>
      </c>
      <c r="C104" s="28">
        <v>3.8099846232270383E-2</v>
      </c>
      <c r="D104" s="29">
        <v>2.2883305180122159E-3</v>
      </c>
    </row>
    <row r="105" spans="1:4" x14ac:dyDescent="0.25">
      <c r="A105" s="75">
        <v>42898</v>
      </c>
      <c r="B105" s="28">
        <v>-5.8283562197908506E-2</v>
      </c>
      <c r="C105" s="28">
        <v>-5.770831762064673E-2</v>
      </c>
      <c r="D105" s="29">
        <v>-6.3700776905186218E-2</v>
      </c>
    </row>
    <row r="106" spans="1:4" x14ac:dyDescent="0.25">
      <c r="A106" s="75">
        <v>42905</v>
      </c>
      <c r="B106" s="28">
        <v>1.7289479779171415E-2</v>
      </c>
      <c r="C106" s="28">
        <v>3.8839833316263957E-2</v>
      </c>
      <c r="D106" s="29">
        <v>-1.472419239393645E-2</v>
      </c>
    </row>
    <row r="107" spans="1:4" x14ac:dyDescent="0.25">
      <c r="A107" s="75">
        <v>42912</v>
      </c>
      <c r="B107" s="28">
        <v>1.028694907975825E-2</v>
      </c>
      <c r="C107" s="28">
        <v>-1.7291497110060994E-2</v>
      </c>
      <c r="D107" s="29">
        <v>-2.2500949290837791E-2</v>
      </c>
    </row>
    <row r="108" spans="1:4" x14ac:dyDescent="0.25">
      <c r="A108" s="75">
        <v>42919</v>
      </c>
      <c r="B108" s="28">
        <v>4.4138146711845593E-2</v>
      </c>
      <c r="C108" s="28">
        <v>3.9891329027302025E-2</v>
      </c>
      <c r="D108" s="29">
        <v>3.4786116085415389E-2</v>
      </c>
    </row>
    <row r="109" spans="1:4" x14ac:dyDescent="0.25">
      <c r="A109" s="75">
        <v>42926</v>
      </c>
      <c r="B109" s="28">
        <v>5.8953157038768307E-2</v>
      </c>
      <c r="C109" s="28">
        <v>-3.9891329027301969E-2</v>
      </c>
      <c r="D109" s="29">
        <v>3.125254350410453E-2</v>
      </c>
    </row>
    <row r="110" spans="1:4" x14ac:dyDescent="0.25">
      <c r="A110" s="75">
        <v>42933</v>
      </c>
      <c r="B110" s="28">
        <v>4.3276729057820278E-3</v>
      </c>
      <c r="C110" s="28">
        <v>5.7971176843259146E-3</v>
      </c>
      <c r="D110" s="29">
        <v>-3.5566131148471155E-3</v>
      </c>
    </row>
    <row r="111" spans="1:4" x14ac:dyDescent="0.25">
      <c r="A111" s="75">
        <v>42940</v>
      </c>
      <c r="B111" s="28">
        <v>2.0153353847960583E-2</v>
      </c>
      <c r="C111" s="28">
        <v>-1.553429296218412E-2</v>
      </c>
      <c r="D111" s="29">
        <v>2.8104894320108521E-2</v>
      </c>
    </row>
    <row r="112" spans="1:4" x14ac:dyDescent="0.25">
      <c r="A112" s="75">
        <v>42947</v>
      </c>
      <c r="B112" s="28">
        <v>2.5842156583848929E-2</v>
      </c>
      <c r="C112" s="28">
        <v>4.4026248756490458E-2</v>
      </c>
      <c r="D112" s="29">
        <v>-1.5125361070756104E-2</v>
      </c>
    </row>
    <row r="113" spans="1:4" x14ac:dyDescent="0.25">
      <c r="A113" s="75">
        <v>42954</v>
      </c>
      <c r="B113" s="28">
        <v>1.3576193070049527E-2</v>
      </c>
      <c r="C113" s="28">
        <v>-3.7523496185503527E-3</v>
      </c>
      <c r="D113" s="29">
        <v>-7.0588528396246884E-3</v>
      </c>
    </row>
    <row r="114" spans="1:4" x14ac:dyDescent="0.25">
      <c r="A114" s="75">
        <v>42982</v>
      </c>
      <c r="B114" s="28">
        <v>1.2068878733676451E-2</v>
      </c>
      <c r="C114" s="28">
        <v>-1.5398080111121606E-2</v>
      </c>
      <c r="D114" s="29">
        <v>-2.2446698538238618E-3</v>
      </c>
    </row>
    <row r="115" spans="1:4" x14ac:dyDescent="0.25">
      <c r="A115" s="75">
        <v>42989</v>
      </c>
      <c r="B115" s="28">
        <v>1.5268287210081411E-2</v>
      </c>
      <c r="C115" s="28">
        <v>-1.7256259674698364E-3</v>
      </c>
      <c r="D115" s="29">
        <v>-1.3574869091068874E-2</v>
      </c>
    </row>
    <row r="116" spans="1:4" x14ac:dyDescent="0.25">
      <c r="A116" s="75">
        <v>42996</v>
      </c>
      <c r="B116" s="28">
        <v>-6.3779116012377228E-3</v>
      </c>
      <c r="C116" s="28">
        <v>-3.5153004417896136E-2</v>
      </c>
      <c r="D116" s="29">
        <v>1.2450641878787961E-2</v>
      </c>
    </row>
    <row r="117" spans="1:4" x14ac:dyDescent="0.25">
      <c r="A117" s="75">
        <v>43003</v>
      </c>
      <c r="B117" s="28">
        <v>2.5167170139379347E-2</v>
      </c>
      <c r="C117" s="28">
        <v>3.6878630385365992E-2</v>
      </c>
      <c r="D117" s="29">
        <v>-7.9051795071132611E-3</v>
      </c>
    </row>
    <row r="118" spans="1:4" x14ac:dyDescent="0.25">
      <c r="A118" s="75">
        <v>43010</v>
      </c>
      <c r="B118" s="28">
        <v>9.469914751070254E-3</v>
      </c>
      <c r="C118" s="28">
        <v>-4.4059989794030543E-2</v>
      </c>
      <c r="D118" s="29">
        <v>9.0294067193941573E-3</v>
      </c>
    </row>
    <row r="119" spans="1:4" x14ac:dyDescent="0.25">
      <c r="A119" s="75">
        <v>43017</v>
      </c>
      <c r="B119" s="28">
        <v>1.1878083540431576E-2</v>
      </c>
      <c r="C119" s="28">
        <v>2.3153304974716821E-2</v>
      </c>
      <c r="D119" s="29">
        <v>-7.8962621222255051E-3</v>
      </c>
    </row>
    <row r="120" spans="1:4" x14ac:dyDescent="0.25">
      <c r="A120" s="75">
        <v>43024</v>
      </c>
      <c r="B120" s="28">
        <v>-1.8025908550513114E-2</v>
      </c>
      <c r="C120" s="28">
        <v>-1.5971945566052113E-2</v>
      </c>
      <c r="D120" s="29">
        <v>-3.456565311228095E-2</v>
      </c>
    </row>
    <row r="121" spans="1:4" x14ac:dyDescent="0.25">
      <c r="A121" s="75">
        <v>43031</v>
      </c>
      <c r="B121" s="28">
        <v>1.5834992330076268E-2</v>
      </c>
      <c r="C121" s="28">
        <v>3.5153004417896094E-2</v>
      </c>
      <c r="D121" s="29">
        <v>-9.4229201345052607E-3</v>
      </c>
    </row>
    <row r="122" spans="1:4" x14ac:dyDescent="0.25">
      <c r="A122" s="75">
        <v>43038</v>
      </c>
      <c r="B122" s="28">
        <v>-1.1543029281674812E-2</v>
      </c>
      <c r="C122" s="28">
        <v>5.1679701584425976E-3</v>
      </c>
      <c r="D122" s="29">
        <v>-1.0708014272472212E-2</v>
      </c>
    </row>
    <row r="123" spans="1:4" x14ac:dyDescent="0.25">
      <c r="A123" s="75">
        <v>43059</v>
      </c>
      <c r="B123" s="28">
        <v>1.0360502681430503E-2</v>
      </c>
      <c r="C123" s="28">
        <v>-1.668249995993602E-2</v>
      </c>
      <c r="D123" s="29">
        <v>1.0644689511414007E-2</v>
      </c>
    </row>
    <row r="124" spans="1:4" x14ac:dyDescent="0.25">
      <c r="A124" s="75">
        <v>43066</v>
      </c>
      <c r="B124" s="28">
        <v>-2.8923039469250476E-2</v>
      </c>
      <c r="C124" s="28">
        <v>-7.5047256540676927E-3</v>
      </c>
      <c r="D124" s="29">
        <v>-1.6607736399660525E-2</v>
      </c>
    </row>
    <row r="125" spans="1:4" x14ac:dyDescent="0.25">
      <c r="A125" s="75">
        <v>43073</v>
      </c>
      <c r="B125" s="28">
        <v>-2.7577494364552E-3</v>
      </c>
      <c r="C125" s="28">
        <v>-7.5614727005764749E-3</v>
      </c>
      <c r="D125" s="29">
        <v>-2.4214258120594627E-2</v>
      </c>
    </row>
    <row r="126" spans="1:4" x14ac:dyDescent="0.25">
      <c r="A126" s="75">
        <v>43080</v>
      </c>
      <c r="B126" s="28">
        <v>2.5212546434708723E-2</v>
      </c>
      <c r="C126" s="28">
        <v>3.7248253880618781E-2</v>
      </c>
      <c r="D126" s="29">
        <v>3.8466280827796143E-2</v>
      </c>
    </row>
    <row r="127" spans="1:4" x14ac:dyDescent="0.25">
      <c r="A127" s="75">
        <v>43087</v>
      </c>
      <c r="B127" s="28">
        <v>-2.272571405413918E-2</v>
      </c>
      <c r="C127" s="28">
        <v>2.527210310071511E-2</v>
      </c>
      <c r="D127" s="29">
        <v>3.1343250565711335E-2</v>
      </c>
    </row>
    <row r="128" spans="1:4" x14ac:dyDescent="0.25">
      <c r="A128" s="75">
        <v>43094</v>
      </c>
      <c r="B128" s="28">
        <v>1.6837223836230465E-2</v>
      </c>
      <c r="C128" s="28">
        <v>-2.7101929777791269E-2</v>
      </c>
      <c r="D128" s="29">
        <v>2.7059148114005775E-2</v>
      </c>
    </row>
    <row r="129" spans="1:4" x14ac:dyDescent="0.25">
      <c r="A129" s="75">
        <v>43101</v>
      </c>
      <c r="B129" s="28">
        <v>5.7799613398280346E-2</v>
      </c>
      <c r="C129" s="28">
        <v>-1.8331810816609605E-3</v>
      </c>
      <c r="D129" s="29">
        <v>-3.3426214966898373E-3</v>
      </c>
    </row>
    <row r="130" spans="1:4" x14ac:dyDescent="0.25">
      <c r="A130" s="75">
        <v>43108</v>
      </c>
      <c r="B130" s="28">
        <v>-3.5688082383160094E-3</v>
      </c>
      <c r="C130" s="28">
        <v>4.4850566165351713E-2</v>
      </c>
      <c r="D130" s="29">
        <v>-1.6882787038750929E-2</v>
      </c>
    </row>
    <row r="131" spans="1:4" x14ac:dyDescent="0.25">
      <c r="A131" s="75">
        <v>43115</v>
      </c>
      <c r="B131" s="28">
        <v>1.9575802125861606E-2</v>
      </c>
      <c r="C131" s="28">
        <v>4.2925044717033844E-2</v>
      </c>
      <c r="D131" s="29">
        <v>-2.5288703951924195E-2</v>
      </c>
    </row>
    <row r="132" spans="1:4" x14ac:dyDescent="0.25">
      <c r="A132" s="75">
        <v>43122</v>
      </c>
      <c r="B132" s="28">
        <v>1.8592833076615925E-2</v>
      </c>
      <c r="C132" s="28">
        <v>8.3682496705165792E-3</v>
      </c>
      <c r="D132" s="29">
        <v>-1.1648224962930943E-3</v>
      </c>
    </row>
    <row r="133" spans="1:4" x14ac:dyDescent="0.25">
      <c r="A133" s="75">
        <v>43129</v>
      </c>
      <c r="B133" s="28">
        <v>4.0932109914822455E-2</v>
      </c>
      <c r="C133" s="28">
        <v>-5.1293294387550578E-2</v>
      </c>
      <c r="D133" s="29">
        <v>-2.1202207650603051E-2</v>
      </c>
    </row>
    <row r="134" spans="1:4" x14ac:dyDescent="0.25">
      <c r="A134" s="75">
        <v>43136</v>
      </c>
      <c r="B134" s="28">
        <v>-2.8419625452167779E-2</v>
      </c>
      <c r="C134" s="28">
        <v>-7.0422826254129232E-3</v>
      </c>
      <c r="D134" s="29">
        <v>-2.6539555234612263E-2</v>
      </c>
    </row>
    <row r="135" spans="1:4" x14ac:dyDescent="0.25">
      <c r="A135" s="75">
        <v>43143</v>
      </c>
      <c r="B135" s="28">
        <v>6.5310383424709101E-2</v>
      </c>
      <c r="C135" s="28">
        <v>-7.0922283094917984E-3</v>
      </c>
      <c r="D135" s="29">
        <v>-9.8280889362624274E-3</v>
      </c>
    </row>
    <row r="136" spans="1:4" x14ac:dyDescent="0.25">
      <c r="A136" s="75">
        <v>43150</v>
      </c>
      <c r="B136" s="28">
        <v>3.8573691985798665E-2</v>
      </c>
      <c r="C136" s="28">
        <v>2.6340416614408564E-2</v>
      </c>
      <c r="D136" s="29">
        <v>-2.4721891453890368E-3</v>
      </c>
    </row>
    <row r="137" spans="1:4" x14ac:dyDescent="0.25">
      <c r="A137" s="75">
        <v>43157</v>
      </c>
      <c r="B137" s="28">
        <v>-1.6313101316179971E-2</v>
      </c>
      <c r="C137" s="28">
        <v>-1.7346058122083075E-3</v>
      </c>
      <c r="D137" s="29">
        <v>-4.9627893421290139E-3</v>
      </c>
    </row>
    <row r="138" spans="1:4" x14ac:dyDescent="0.25">
      <c r="A138" s="75">
        <v>43164</v>
      </c>
      <c r="B138" s="28">
        <v>5.8436981489109214E-3</v>
      </c>
      <c r="C138" s="28">
        <v>5.19481687710393E-3</v>
      </c>
      <c r="D138" s="29">
        <v>-4.9875415110390512E-3</v>
      </c>
    </row>
    <row r="139" spans="1:4" x14ac:dyDescent="0.25">
      <c r="A139" s="75">
        <v>43171</v>
      </c>
      <c r="B139" s="28">
        <v>-6.9552282948659575E-2</v>
      </c>
      <c r="C139" s="28">
        <v>-1.5666116744399352E-2</v>
      </c>
      <c r="D139" s="29">
        <v>3.742986278834297E-3</v>
      </c>
    </row>
    <row r="140" spans="1:4" x14ac:dyDescent="0.25">
      <c r="A140" s="75">
        <v>43178</v>
      </c>
      <c r="B140" s="28">
        <v>2.2581293375885568E-2</v>
      </c>
      <c r="C140" s="28">
        <v>1.5666116744399456E-2</v>
      </c>
      <c r="D140" s="29">
        <v>-2.9060794263124256E-2</v>
      </c>
    </row>
    <row r="141" spans="1:4" x14ac:dyDescent="0.25">
      <c r="A141" s="75">
        <v>43185</v>
      </c>
      <c r="B141" s="28">
        <v>-3.2704584725580833E-2</v>
      </c>
      <c r="C141" s="28">
        <v>1.7256259674698574E-3</v>
      </c>
      <c r="D141" s="29">
        <v>-1.2903404835907954E-2</v>
      </c>
    </row>
    <row r="142" spans="1:4" x14ac:dyDescent="0.25">
      <c r="A142" s="75">
        <v>43192</v>
      </c>
      <c r="B142" s="28">
        <v>1.2501877408061296E-2</v>
      </c>
      <c r="C142" s="28">
        <v>1.878791386563327E-2</v>
      </c>
      <c r="D142" s="29">
        <v>-1.4388737452099669E-2</v>
      </c>
    </row>
    <row r="143" spans="1:4" x14ac:dyDescent="0.25">
      <c r="A143" s="75">
        <v>43206</v>
      </c>
      <c r="B143" s="28">
        <v>5.0765553789119282E-2</v>
      </c>
      <c r="C143" s="28">
        <v>8.6580627431145311E-3</v>
      </c>
      <c r="D143" s="29">
        <v>6.9979291876446368E-3</v>
      </c>
    </row>
    <row r="144" spans="1:4" x14ac:dyDescent="0.25">
      <c r="A144" s="75">
        <v>43213</v>
      </c>
      <c r="B144" s="28">
        <v>4.2900071563173089E-2</v>
      </c>
      <c r="C144" s="28">
        <v>6.8728792877620504E-3</v>
      </c>
      <c r="D144" s="29">
        <v>2.4794658613216274E-2</v>
      </c>
    </row>
    <row r="145" spans="1:4" x14ac:dyDescent="0.25">
      <c r="A145" s="75">
        <v>43220</v>
      </c>
      <c r="B145" s="28">
        <v>1.6543886758217469E-2</v>
      </c>
      <c r="C145" s="28">
        <v>1.0221554071538009E-2</v>
      </c>
      <c r="D145" s="29">
        <v>1.2170535620255114E-2</v>
      </c>
    </row>
    <row r="146" spans="1:4" x14ac:dyDescent="0.25">
      <c r="A146" s="75">
        <v>43227</v>
      </c>
      <c r="B146" s="28">
        <v>3.088965519195918E-2</v>
      </c>
      <c r="C146" s="28">
        <v>0</v>
      </c>
      <c r="D146" s="29">
        <v>2.6845653706689828E-3</v>
      </c>
    </row>
    <row r="147" spans="1:4" x14ac:dyDescent="0.25">
      <c r="A147" s="75">
        <v>43234</v>
      </c>
      <c r="B147" s="28">
        <v>-5.9066782764183041E-2</v>
      </c>
      <c r="C147" s="28">
        <v>1.3468217050866611E-2</v>
      </c>
      <c r="D147" s="29">
        <v>-1.4855100990924184E-2</v>
      </c>
    </row>
    <row r="148" spans="1:4" x14ac:dyDescent="0.25">
      <c r="A148" s="75">
        <v>43241</v>
      </c>
      <c r="B148" s="28">
        <v>-9.9503308531679793E-3</v>
      </c>
      <c r="C148" s="28">
        <v>1.6708441648177223E-3</v>
      </c>
      <c r="D148" s="29">
        <v>-1.6461277054071962E-2</v>
      </c>
    </row>
    <row r="149" spans="1:4" x14ac:dyDescent="0.25">
      <c r="A149" s="75">
        <v>43248</v>
      </c>
      <c r="B149" s="28">
        <v>0</v>
      </c>
      <c r="C149" s="28">
        <v>-4.4375881400709832E-2</v>
      </c>
      <c r="D149" s="29">
        <v>-4.158010148663677E-3</v>
      </c>
    </row>
    <row r="150" spans="1:4" x14ac:dyDescent="0.25">
      <c r="A150" s="75">
        <v>43255</v>
      </c>
      <c r="B150" s="28">
        <v>-3.4215080444514039E-2</v>
      </c>
      <c r="C150" s="28">
        <v>3.0930300691358773E-2</v>
      </c>
      <c r="D150" s="29">
        <v>2.7739268827252244E-3</v>
      </c>
    </row>
    <row r="151" spans="1:4" x14ac:dyDescent="0.25">
      <c r="A151" s="75">
        <v>43262</v>
      </c>
      <c r="B151" s="28">
        <v>-1.5357207685957053E-2</v>
      </c>
      <c r="C151" s="28">
        <v>5.0633019565466345E-3</v>
      </c>
      <c r="D151" s="29">
        <v>-3.0944803849421599E-2</v>
      </c>
    </row>
    <row r="152" spans="1:4" x14ac:dyDescent="0.25">
      <c r="A152" s="75">
        <v>43269</v>
      </c>
      <c r="B152" s="28">
        <v>2.3928086559248857E-2</v>
      </c>
      <c r="C152" s="28">
        <v>-2.3851215822179909E-2</v>
      </c>
      <c r="D152" s="29">
        <v>-2.4585475472614454E-2</v>
      </c>
    </row>
    <row r="153" spans="1:4" x14ac:dyDescent="0.25">
      <c r="A153" s="75">
        <v>43276</v>
      </c>
      <c r="B153" s="28">
        <v>1.6511718007949636E-2</v>
      </c>
      <c r="C153" s="28">
        <v>-2.6202372394024072E-2</v>
      </c>
      <c r="D153" s="29">
        <v>1.309109604687942E-2</v>
      </c>
    </row>
    <row r="154" spans="1:4" x14ac:dyDescent="0.25">
      <c r="A154" s="75">
        <v>43283</v>
      </c>
      <c r="B154" s="28">
        <v>3.9176604911649274E-2</v>
      </c>
      <c r="C154" s="28">
        <v>-8.8889474172460393E-3</v>
      </c>
      <c r="D154" s="29">
        <v>2.8860048891348514E-3</v>
      </c>
    </row>
    <row r="155" spans="1:4" x14ac:dyDescent="0.25">
      <c r="A155" s="75">
        <v>43290</v>
      </c>
      <c r="B155" s="28">
        <v>1.3755254551498786E-2</v>
      </c>
      <c r="C155" s="28">
        <v>0</v>
      </c>
      <c r="D155" s="29">
        <v>-8.6831225734608809E-3</v>
      </c>
    </row>
    <row r="156" spans="1:4" x14ac:dyDescent="0.25">
      <c r="A156" s="75">
        <v>43304</v>
      </c>
      <c r="B156" s="28">
        <v>2.2070395399242521E-2</v>
      </c>
      <c r="C156" s="28">
        <v>1.7699577099400857E-2</v>
      </c>
      <c r="D156" s="29">
        <v>3.1880731851290346E-2</v>
      </c>
    </row>
    <row r="157" spans="1:4" x14ac:dyDescent="0.25">
      <c r="A157" s="75">
        <v>43311</v>
      </c>
      <c r="B157" s="28">
        <v>-3.2548907214881823E-2</v>
      </c>
      <c r="C157" s="28">
        <v>-1.7699577099400975E-2</v>
      </c>
      <c r="D157" s="29">
        <v>-2.0676132838427303E-2</v>
      </c>
    </row>
    <row r="158" spans="1:4" x14ac:dyDescent="0.25">
      <c r="A158" s="75">
        <v>43325</v>
      </c>
      <c r="B158" s="28">
        <v>1.8100041643617937E-2</v>
      </c>
      <c r="C158" s="28">
        <v>-3.2670782289548707E-2</v>
      </c>
      <c r="D158" s="29">
        <v>-1.413427797146964E-3</v>
      </c>
    </row>
    <row r="159" spans="1:4" x14ac:dyDescent="0.25">
      <c r="A159" s="75">
        <v>43332</v>
      </c>
      <c r="B159" s="28">
        <v>-4.9531668242757024E-2</v>
      </c>
      <c r="C159" s="28">
        <v>-1.8622512098001798E-2</v>
      </c>
      <c r="D159" s="29">
        <v>-2.0000666706669543E-2</v>
      </c>
    </row>
    <row r="160" spans="1:4" x14ac:dyDescent="0.25">
      <c r="A160" s="75">
        <v>43339</v>
      </c>
      <c r="B160" s="28">
        <v>8.8855133572084532E-3</v>
      </c>
      <c r="C160" s="28">
        <v>2.9631797606371149E-2</v>
      </c>
      <c r="D160" s="29">
        <v>1.0050335853501506E-2</v>
      </c>
    </row>
    <row r="161" spans="1:4" x14ac:dyDescent="0.25">
      <c r="A161" s="75">
        <v>43346</v>
      </c>
      <c r="B161" s="28">
        <v>-3.9792305052238935E-2</v>
      </c>
      <c r="C161" s="28">
        <v>-1.8416726786231151E-2</v>
      </c>
      <c r="D161" s="29">
        <v>-1.7291497110060994E-2</v>
      </c>
    </row>
    <row r="162" spans="1:4" x14ac:dyDescent="0.25">
      <c r="A162" s="75">
        <v>43353</v>
      </c>
      <c r="B162" s="28">
        <v>7.5997063116447952E-2</v>
      </c>
      <c r="C162" s="28">
        <v>-3.4029748586311373E-2</v>
      </c>
      <c r="D162" s="29">
        <v>7.2411612565594736E-3</v>
      </c>
    </row>
    <row r="163" spans="1:4" x14ac:dyDescent="0.25">
      <c r="A163" s="75">
        <v>43367</v>
      </c>
      <c r="B163" s="28">
        <v>4.9813705712219172E-2</v>
      </c>
      <c r="C163" s="28">
        <v>-3.0459207484708459E-2</v>
      </c>
      <c r="D163" s="29">
        <v>8.5960414697980377E-3</v>
      </c>
    </row>
    <row r="164" spans="1:4" x14ac:dyDescent="0.25">
      <c r="A164" s="75">
        <v>43381</v>
      </c>
      <c r="B164" s="28">
        <v>2.4536252649469736E-2</v>
      </c>
      <c r="C164" s="28">
        <v>-3.0459207484708459E-2</v>
      </c>
      <c r="D164" s="29">
        <v>-2.1506205220963619E-2</v>
      </c>
    </row>
    <row r="165" spans="1:4" x14ac:dyDescent="0.25">
      <c r="A165" s="75">
        <v>43388</v>
      </c>
      <c r="B165" s="28">
        <v>-4.2865606771374618E-2</v>
      </c>
      <c r="C165" s="28">
        <v>3.0459207484708439E-2</v>
      </c>
      <c r="D165" s="29">
        <v>8.6580627431145311E-3</v>
      </c>
    </row>
    <row r="166" spans="1:4" x14ac:dyDescent="0.25">
      <c r="A166" s="75">
        <v>43395</v>
      </c>
      <c r="B166" s="28">
        <v>-1.5351178655761022E-2</v>
      </c>
      <c r="C166" s="28">
        <v>2.6317308317373358E-2</v>
      </c>
      <c r="D166" s="29">
        <v>-1.885480076362946E-2</v>
      </c>
    </row>
    <row r="167" spans="1:4" x14ac:dyDescent="0.25">
      <c r="A167" s="75">
        <v>43402</v>
      </c>
      <c r="B167" s="28">
        <v>6.2118468098199445E-2</v>
      </c>
      <c r="C167" s="28">
        <v>3.2414939241710229E-3</v>
      </c>
      <c r="D167" s="29">
        <v>2.2440319126226484E-2</v>
      </c>
    </row>
    <row r="168" spans="1:4" x14ac:dyDescent="0.25">
      <c r="A168" s="75">
        <v>43409</v>
      </c>
      <c r="B168" s="28">
        <v>1.6222835506887384E-2</v>
      </c>
      <c r="C168" s="28">
        <v>-9.7561749453645725E-3</v>
      </c>
      <c r="D168" s="29">
        <v>-2.1708522533012291E-2</v>
      </c>
    </row>
    <row r="169" spans="1:4" x14ac:dyDescent="0.25">
      <c r="A169" s="75">
        <v>43416</v>
      </c>
      <c r="B169" s="28">
        <v>1.7772169745797668E-2</v>
      </c>
      <c r="C169" s="28">
        <v>2.5807883955872503E-2</v>
      </c>
      <c r="D169" s="29">
        <v>2.1921820982210511E-3</v>
      </c>
    </row>
    <row r="170" spans="1:4" x14ac:dyDescent="0.25">
      <c r="A170" s="75">
        <v>43423</v>
      </c>
      <c r="B170" s="28">
        <v>-9.8850915881404152E-3</v>
      </c>
      <c r="C170" s="28">
        <v>3.1796529173798056E-3</v>
      </c>
      <c r="D170" s="29">
        <v>-1.2486390651382646E-2</v>
      </c>
    </row>
    <row r="171" spans="1:4" x14ac:dyDescent="0.25">
      <c r="A171" s="75">
        <v>43430</v>
      </c>
      <c r="B171" s="28">
        <v>-1.6867253965241635E-2</v>
      </c>
      <c r="C171" s="28">
        <v>-2.2472855852058628E-2</v>
      </c>
      <c r="D171" s="29">
        <v>-1.4792902105891703E-3</v>
      </c>
    </row>
    <row r="172" spans="1:4" x14ac:dyDescent="0.25">
      <c r="A172" s="75">
        <v>43437</v>
      </c>
      <c r="B172" s="28">
        <v>5.1926802368212205E-3</v>
      </c>
      <c r="C172" s="28">
        <v>3.2414939241710229E-3</v>
      </c>
      <c r="D172" s="29">
        <v>-6.6840204285717143E-3</v>
      </c>
    </row>
    <row r="173" spans="1:4" x14ac:dyDescent="0.25">
      <c r="A173" s="75">
        <v>43444</v>
      </c>
      <c r="B173" s="28">
        <v>-5.3073464203364125E-2</v>
      </c>
      <c r="C173" s="28">
        <v>-4.6365920557925537E-2</v>
      </c>
      <c r="D173" s="29">
        <v>-5.229746697277265E-3</v>
      </c>
    </row>
    <row r="174" spans="1:4" x14ac:dyDescent="0.25">
      <c r="A174" s="75">
        <v>43451</v>
      </c>
      <c r="B174" s="28">
        <v>1.0007616074426413E-2</v>
      </c>
      <c r="C174" s="28">
        <v>-1.0221554071538139E-2</v>
      </c>
      <c r="D174" s="29">
        <v>-1.0542266312024545E-2</v>
      </c>
    </row>
    <row r="175" spans="1:4" x14ac:dyDescent="0.25">
      <c r="A175" s="75">
        <v>43458</v>
      </c>
      <c r="B175" s="28">
        <v>-2.6267135636687707E-3</v>
      </c>
      <c r="C175" s="28">
        <v>1.3605652055778678E-2</v>
      </c>
      <c r="D175" s="29">
        <v>-7.5728894190869108E-4</v>
      </c>
    </row>
    <row r="176" spans="1:4" x14ac:dyDescent="0.25">
      <c r="A176" s="75">
        <v>43465</v>
      </c>
      <c r="B176" s="28">
        <v>2.4862793047520322E-2</v>
      </c>
      <c r="C176" s="28">
        <v>2.6668247082161273E-2</v>
      </c>
      <c r="D176" s="29">
        <v>3.7807228399059311E-3</v>
      </c>
    </row>
    <row r="177" spans="1:4" x14ac:dyDescent="0.25">
      <c r="A177" s="75">
        <v>43472</v>
      </c>
      <c r="B177" s="28">
        <v>2.9966913963089838E-2</v>
      </c>
      <c r="C177" s="28">
        <v>-6.6006840313520242E-3</v>
      </c>
      <c r="D177" s="29">
        <v>2.3126730080018375E-2</v>
      </c>
    </row>
    <row r="178" spans="1:4" x14ac:dyDescent="0.25">
      <c r="A178" s="75">
        <v>43486</v>
      </c>
      <c r="B178" s="28">
        <v>1.6935044630998482E-2</v>
      </c>
      <c r="C178" s="28">
        <v>5.2185753170570247E-2</v>
      </c>
      <c r="D178" s="29">
        <v>1.5460603106378279E-2</v>
      </c>
    </row>
    <row r="179" spans="1:4" x14ac:dyDescent="0.25">
      <c r="A179" s="75">
        <v>43493</v>
      </c>
      <c r="B179" s="28">
        <v>2.0033825133197732E-2</v>
      </c>
      <c r="C179" s="28">
        <v>1.3468217050866611E-2</v>
      </c>
      <c r="D179" s="29">
        <v>-2.4710046494084415E-2</v>
      </c>
    </row>
    <row r="180" spans="1:4" x14ac:dyDescent="0.25">
      <c r="A180" s="75">
        <v>43500</v>
      </c>
      <c r="B180" s="28">
        <v>-2.7467043554678182E-2</v>
      </c>
      <c r="C180" s="28">
        <v>0</v>
      </c>
      <c r="D180" s="29">
        <v>-7.1505187172565246E-4</v>
      </c>
    </row>
    <row r="181" spans="1:4" x14ac:dyDescent="0.25">
      <c r="A181" s="75">
        <v>43507</v>
      </c>
      <c r="B181" s="28">
        <v>-1.1614976549214102E-2</v>
      </c>
      <c r="C181" s="28">
        <v>0</v>
      </c>
      <c r="D181" s="29">
        <v>4.2826617920009493E-3</v>
      </c>
    </row>
    <row r="182" spans="1:4" x14ac:dyDescent="0.25">
      <c r="A182" s="75">
        <v>43514</v>
      </c>
      <c r="B182" s="28">
        <v>-1.330933136878038E-2</v>
      </c>
      <c r="C182" s="28">
        <v>-6.5653970221436778E-2</v>
      </c>
      <c r="D182" s="29">
        <v>-2.8530689824063991E-3</v>
      </c>
    </row>
    <row r="183" spans="1:4" x14ac:dyDescent="0.25">
      <c r="A183" s="75">
        <v>43521</v>
      </c>
      <c r="B183" s="28">
        <v>6.2653499107203281E-3</v>
      </c>
      <c r="C183" s="28">
        <v>-7.168489478612516E-3</v>
      </c>
      <c r="D183" s="29">
        <v>-1.8746042821055221E-2</v>
      </c>
    </row>
    <row r="184" spans="1:4" x14ac:dyDescent="0.25">
      <c r="A184" s="75">
        <v>43528</v>
      </c>
      <c r="B184" s="28">
        <v>-1.2619232479690485E-2</v>
      </c>
      <c r="C184" s="28">
        <v>2.4868066578013524E-2</v>
      </c>
      <c r="D184" s="29">
        <v>-1.3187004281953801E-2</v>
      </c>
    </row>
    <row r="185" spans="1:4" x14ac:dyDescent="0.25">
      <c r="A185" s="75">
        <v>43535</v>
      </c>
      <c r="B185" s="28">
        <v>-1.9631908145795289E-3</v>
      </c>
      <c r="C185" s="28">
        <v>1.0471299867295437E-2</v>
      </c>
      <c r="D185" s="29">
        <v>7.3719133452813436E-4</v>
      </c>
    </row>
    <row r="186" spans="1:4" x14ac:dyDescent="0.25">
      <c r="A186" s="75">
        <v>43542</v>
      </c>
      <c r="B186" s="28">
        <v>2.018305593307863E-2</v>
      </c>
      <c r="C186" s="28">
        <v>0</v>
      </c>
      <c r="D186" s="29">
        <v>7.3421768890805338E-3</v>
      </c>
    </row>
    <row r="187" spans="1:4" x14ac:dyDescent="0.25">
      <c r="A187" s="75">
        <v>43549</v>
      </c>
      <c r="B187" s="28">
        <v>3.1841977546027009E-2</v>
      </c>
      <c r="C187" s="28">
        <v>-3.47826437632492E-3</v>
      </c>
      <c r="D187" s="29">
        <v>0</v>
      </c>
    </row>
    <row r="188" spans="1:4" x14ac:dyDescent="0.25">
      <c r="A188" s="75">
        <v>43556</v>
      </c>
      <c r="B188" s="28">
        <v>5.9213529962911494E-2</v>
      </c>
      <c r="C188" s="28">
        <v>6.944472352810995E-3</v>
      </c>
      <c r="D188" s="29">
        <v>1.3081581897489385E-2</v>
      </c>
    </row>
    <row r="189" spans="1:4" x14ac:dyDescent="0.25">
      <c r="A189" s="75">
        <v>43563</v>
      </c>
      <c r="B189" s="28">
        <v>5.1403178459964852E-2</v>
      </c>
      <c r="C189" s="28">
        <v>-1.7452449951226166E-2</v>
      </c>
      <c r="D189" s="29">
        <v>7.9108647008787995E-3</v>
      </c>
    </row>
    <row r="190" spans="1:4" x14ac:dyDescent="0.25">
      <c r="A190" s="75">
        <v>43570</v>
      </c>
      <c r="B190" s="28">
        <v>-2.9233176766405865E-2</v>
      </c>
      <c r="C190" s="28">
        <v>-1.4184634991956413E-2</v>
      </c>
      <c r="D190" s="29">
        <v>-1.2252405529015889E-2</v>
      </c>
    </row>
    <row r="191" spans="1:4" x14ac:dyDescent="0.25">
      <c r="A191" s="75">
        <v>43577</v>
      </c>
      <c r="B191" s="28">
        <v>-4.1341619327008791E-2</v>
      </c>
      <c r="C191" s="28">
        <v>0</v>
      </c>
      <c r="D191" s="29">
        <v>2.1731265343132582E-3</v>
      </c>
    </row>
    <row r="192" spans="1:4" x14ac:dyDescent="0.25">
      <c r="A192" s="75">
        <v>43584</v>
      </c>
      <c r="B192" s="28">
        <v>4.0997622075594681E-2</v>
      </c>
      <c r="C192" s="28">
        <v>-7.168489478612516E-3</v>
      </c>
      <c r="D192" s="29">
        <v>1.6505577440230998E-2</v>
      </c>
    </row>
    <row r="193" spans="1:4" x14ac:dyDescent="0.25">
      <c r="A193" s="75">
        <v>43591</v>
      </c>
      <c r="B193" s="28">
        <v>-2.402622535174723E-2</v>
      </c>
      <c r="C193" s="28">
        <v>-1.0850016024065818E-2</v>
      </c>
      <c r="D193" s="29">
        <v>7.0922283094918366E-3</v>
      </c>
    </row>
    <row r="194" spans="1:4" x14ac:dyDescent="0.25">
      <c r="A194" s="75">
        <v>43598</v>
      </c>
      <c r="B194" s="28">
        <v>-2.6435211855928802E-4</v>
      </c>
      <c r="C194" s="28">
        <v>1.8018505502678212E-2</v>
      </c>
      <c r="D194" s="29">
        <v>2.1178970147346914E-3</v>
      </c>
    </row>
    <row r="195" spans="1:4" x14ac:dyDescent="0.25">
      <c r="A195" s="75">
        <v>43605</v>
      </c>
      <c r="B195" s="28">
        <v>3.2556680172751887E-2</v>
      </c>
      <c r="C195" s="28">
        <v>3.5650661644961446E-3</v>
      </c>
      <c r="D195" s="29">
        <v>2.8169032711133734E-3</v>
      </c>
    </row>
    <row r="196" spans="1:4" x14ac:dyDescent="0.25">
      <c r="A196" s="75">
        <v>43612</v>
      </c>
      <c r="B196" s="28">
        <v>-5.1743791816399893E-3</v>
      </c>
      <c r="C196" s="28">
        <v>-3.5650661644962569E-3</v>
      </c>
      <c r="D196" s="29">
        <v>2.5686938159599618E-2</v>
      </c>
    </row>
    <row r="197" spans="1:4" x14ac:dyDescent="0.25">
      <c r="A197" s="75">
        <v>43619</v>
      </c>
      <c r="B197" s="28">
        <v>6.2489175191496771E-2</v>
      </c>
      <c r="C197" s="28">
        <v>2.4692612590371414E-2</v>
      </c>
      <c r="D197" s="29">
        <v>-1.3717423275807702E-3</v>
      </c>
    </row>
    <row r="198" spans="1:4" x14ac:dyDescent="0.25">
      <c r="A198" s="75">
        <v>43633</v>
      </c>
      <c r="B198" s="28">
        <v>-3.2716777641532812E-3</v>
      </c>
      <c r="C198" s="28">
        <v>0</v>
      </c>
      <c r="D198" s="29">
        <v>1.3371736965889241E-2</v>
      </c>
    </row>
    <row r="199" spans="1:4" x14ac:dyDescent="0.25">
      <c r="A199" s="75">
        <v>43647</v>
      </c>
      <c r="B199" s="28">
        <v>1.778267807485566E-2</v>
      </c>
      <c r="C199" s="28">
        <v>1.0050335853501506E-2</v>
      </c>
      <c r="D199" s="29">
        <v>1.9204979836050046E-2</v>
      </c>
    </row>
    <row r="200" spans="1:4" x14ac:dyDescent="0.25">
      <c r="A200" s="75">
        <v>43654</v>
      </c>
      <c r="B200" s="28">
        <v>-2.4217084276669135E-2</v>
      </c>
      <c r="C200" s="28">
        <v>2.9558802241544429E-2</v>
      </c>
      <c r="D200" s="29">
        <v>-1.1616119683228556E-2</v>
      </c>
    </row>
    <row r="201" spans="1:4" x14ac:dyDescent="0.25">
      <c r="A201" s="75">
        <v>43661</v>
      </c>
      <c r="B201" s="28">
        <v>-1.7750056331916422E-2</v>
      </c>
      <c r="C201" s="28">
        <v>-3.9609138095045827E-2</v>
      </c>
      <c r="D201" s="29">
        <v>-6.2047768868829815E-3</v>
      </c>
    </row>
    <row r="202" spans="1:4" x14ac:dyDescent="0.25">
      <c r="A202" s="75">
        <v>43668</v>
      </c>
      <c r="B202" s="28">
        <v>-9.9267107756716207E-3</v>
      </c>
      <c r="C202" s="28">
        <v>-6.7567824628797625E-3</v>
      </c>
      <c r="D202" s="29">
        <v>1.7820896570111489E-2</v>
      </c>
    </row>
    <row r="203" spans="1:4" x14ac:dyDescent="0.25">
      <c r="A203" s="75">
        <v>43675</v>
      </c>
      <c r="B203" s="28">
        <v>-4.3165155420256396E-2</v>
      </c>
      <c r="C203" s="28">
        <v>1.3468217050866611E-2</v>
      </c>
      <c r="D203" s="29">
        <v>1.8843087801479915E-2</v>
      </c>
    </row>
    <row r="204" spans="1:4" x14ac:dyDescent="0.25">
      <c r="A204" s="75">
        <v>43682</v>
      </c>
      <c r="B204" s="28">
        <v>-6.3423033746905038E-4</v>
      </c>
      <c r="C204" s="28">
        <v>-1.6863806052004805E-2</v>
      </c>
      <c r="D204" s="29">
        <v>-1.3342230131366103E-3</v>
      </c>
    </row>
    <row r="205" spans="1:4" x14ac:dyDescent="0.25">
      <c r="A205" s="75">
        <v>43689</v>
      </c>
      <c r="B205" s="28">
        <v>-2.579781366524378E-2</v>
      </c>
      <c r="C205" s="28">
        <v>-3.4071583216141975E-3</v>
      </c>
      <c r="D205" s="29">
        <v>-3.2567328662544755E-2</v>
      </c>
    </row>
    <row r="206" spans="1:4" x14ac:dyDescent="0.25">
      <c r="A206" s="75">
        <v>43696</v>
      </c>
      <c r="B206" s="28">
        <v>2.0481673285480565E-2</v>
      </c>
      <c r="C206" s="28">
        <v>1.3559529785632294E-2</v>
      </c>
      <c r="D206" s="29">
        <v>3.456799621884174E-2</v>
      </c>
    </row>
    <row r="207" spans="1:4" x14ac:dyDescent="0.25">
      <c r="A207" s="75">
        <v>43703</v>
      </c>
      <c r="B207" s="28">
        <v>2.1186278122833496E-2</v>
      </c>
      <c r="C207" s="28">
        <v>6.7114345879867778E-3</v>
      </c>
      <c r="D207" s="29">
        <v>2.0442518667074739E-2</v>
      </c>
    </row>
    <row r="208" spans="1:4" x14ac:dyDescent="0.25">
      <c r="A208" s="75">
        <v>43710</v>
      </c>
      <c r="B208" s="28">
        <v>2.1270825347133863E-2</v>
      </c>
      <c r="C208" s="28">
        <v>6.6666913581892974E-3</v>
      </c>
      <c r="D208" s="29">
        <v>2.1311752673717006E-2</v>
      </c>
    </row>
    <row r="209" spans="1:4" x14ac:dyDescent="0.25">
      <c r="A209" s="75">
        <v>43724</v>
      </c>
      <c r="B209" s="28">
        <v>-4.3010818993905854E-3</v>
      </c>
      <c r="C209" s="28">
        <v>0</v>
      </c>
      <c r="D209" s="29">
        <v>-2.3870131392532152E-2</v>
      </c>
    </row>
    <row r="210" spans="1:4" x14ac:dyDescent="0.25">
      <c r="A210" s="75">
        <v>43731</v>
      </c>
      <c r="B210" s="28">
        <v>-1.7172468508600502E-2</v>
      </c>
      <c r="C210" s="28">
        <v>2.6579637804712102E-2</v>
      </c>
      <c r="D210" s="29">
        <v>-2.3303128931847709E-2</v>
      </c>
    </row>
    <row r="211" spans="1:4" x14ac:dyDescent="0.25">
      <c r="A211" s="75">
        <v>43738</v>
      </c>
      <c r="B211" s="28">
        <v>-2.3469944436241629E-2</v>
      </c>
      <c r="C211" s="28">
        <v>-5.0430853626891967E-2</v>
      </c>
      <c r="D211" s="29">
        <v>-2.3859147482990541E-2</v>
      </c>
    </row>
    <row r="212" spans="1:4" x14ac:dyDescent="0.25">
      <c r="A212" s="75">
        <v>43745</v>
      </c>
      <c r="B212" s="28">
        <v>3.3331268786449007E-2</v>
      </c>
      <c r="C212" s="28">
        <v>4.0546094394350009E-2</v>
      </c>
      <c r="D212" s="29">
        <v>2.0402922844313599E-2</v>
      </c>
    </row>
    <row r="213" spans="1:4" x14ac:dyDescent="0.25">
      <c r="A213" s="75">
        <v>43752</v>
      </c>
      <c r="B213" s="28">
        <v>2.2496977638133322E-2</v>
      </c>
      <c r="C213" s="28">
        <v>-1.3333530869465144E-2</v>
      </c>
      <c r="D213" s="29">
        <v>2.4509633836509281E-2</v>
      </c>
    </row>
    <row r="214" spans="1:4" x14ac:dyDescent="0.25">
      <c r="A214" s="75">
        <v>43759</v>
      </c>
      <c r="B214" s="28">
        <v>1.871571819594112E-2</v>
      </c>
      <c r="C214" s="28">
        <v>-1.6920877488337177E-2</v>
      </c>
      <c r="D214" s="29">
        <v>5.3711539246252271E-2</v>
      </c>
    </row>
    <row r="215" spans="1:4" x14ac:dyDescent="0.25">
      <c r="A215" s="75">
        <v>43766</v>
      </c>
      <c r="B215" s="28">
        <v>-1.5113637810048184E-2</v>
      </c>
      <c r="C215" s="28">
        <v>3.4071583216141346E-3</v>
      </c>
      <c r="D215" s="29">
        <v>1.3778702356164255E-2</v>
      </c>
    </row>
    <row r="216" spans="1:4" x14ac:dyDescent="0.25">
      <c r="A216" s="75">
        <v>43773</v>
      </c>
      <c r="B216" s="28">
        <v>1.5821720393728457E-2</v>
      </c>
      <c r="C216" s="28">
        <v>2.0202707317519469E-2</v>
      </c>
      <c r="D216" s="29">
        <v>6.6181906881301183E-2</v>
      </c>
    </row>
    <row r="217" spans="1:4" x14ac:dyDescent="0.25">
      <c r="A217" s="75">
        <v>43780</v>
      </c>
      <c r="B217" s="28">
        <v>-7.0808258368028668E-4</v>
      </c>
      <c r="C217" s="28">
        <v>-3.3389012655147096E-3</v>
      </c>
      <c r="D217" s="29">
        <v>3.4423441909729197E-3</v>
      </c>
    </row>
    <row r="218" spans="1:4" x14ac:dyDescent="0.25">
      <c r="A218" s="75">
        <v>43794</v>
      </c>
      <c r="B218" s="28">
        <v>-1.7581101416396221E-2</v>
      </c>
      <c r="C218" s="28">
        <v>-1.0118130165584667E-2</v>
      </c>
      <c r="D218" s="29">
        <v>-1.6485113798047214E-2</v>
      </c>
    </row>
    <row r="219" spans="1:4" x14ac:dyDescent="0.25">
      <c r="A219" s="75">
        <v>43808</v>
      </c>
      <c r="B219" s="28">
        <v>2.5486841923837055E-2</v>
      </c>
      <c r="C219" s="28">
        <v>-2.3167059281534303E-2</v>
      </c>
      <c r="D219" s="29">
        <v>3.932834226347167E-2</v>
      </c>
    </row>
    <row r="220" spans="1:4" x14ac:dyDescent="0.25">
      <c r="A220" s="75">
        <v>43815</v>
      </c>
      <c r="B220" s="28">
        <v>1.440591261716662E-2</v>
      </c>
      <c r="C220" s="28">
        <v>2.8243212313395154E-2</v>
      </c>
      <c r="D220" s="29">
        <v>6.2995852014577219E-2</v>
      </c>
    </row>
    <row r="221" spans="1:4" x14ac:dyDescent="0.25">
      <c r="A221" s="75">
        <v>43836</v>
      </c>
      <c r="B221" s="28">
        <v>1.2432202837178103E-2</v>
      </c>
      <c r="C221" s="28">
        <v>-1.7926216268151895E-2</v>
      </c>
      <c r="D221" s="29">
        <v>3.5941684101862131E-2</v>
      </c>
    </row>
    <row r="222" spans="1:4" x14ac:dyDescent="0.25">
      <c r="A222" s="75">
        <v>43843</v>
      </c>
      <c r="B222" s="28">
        <v>1.6555334036074128E-2</v>
      </c>
      <c r="C222" s="28">
        <v>-2.3530497410194272E-2</v>
      </c>
      <c r="D222" s="29">
        <v>-4.7937691451450888E-2</v>
      </c>
    </row>
    <row r="223" spans="1:4" x14ac:dyDescent="0.25">
      <c r="A223" s="75">
        <v>43850</v>
      </c>
      <c r="B223" s="28">
        <v>1.1326093157551809E-2</v>
      </c>
      <c r="C223" s="28">
        <v>-5.1571807131308781E-2</v>
      </c>
      <c r="D223" s="29">
        <v>-3.9037625462088242E-2</v>
      </c>
    </row>
    <row r="224" spans="1:4" ht="15.75" thickBot="1" x14ac:dyDescent="0.3">
      <c r="A224" s="76">
        <v>43864</v>
      </c>
      <c r="B224" s="31">
        <v>8.2922488972549599E-3</v>
      </c>
      <c r="C224" s="31">
        <v>2.1918685707646275E-2</v>
      </c>
      <c r="D224" s="32">
        <v>-3.4619625060491446E-2</v>
      </c>
    </row>
  </sheetData>
  <mergeCells count="2">
    <mergeCell ref="M4:Q4"/>
    <mergeCell ref="M13:S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BE51-9E37-4EBD-8E8D-047D7BC0FAD1}">
  <dimension ref="A1:S224"/>
  <sheetViews>
    <sheetView workbookViewId="0">
      <selection activeCell="M20" sqref="M20"/>
    </sheetView>
  </sheetViews>
  <sheetFormatPr defaultRowHeight="15" x14ac:dyDescent="0.25"/>
  <cols>
    <col min="1" max="1" width="10.140625" style="1" bestFit="1" customWidth="1"/>
    <col min="2" max="2" width="13.140625" bestFit="1" customWidth="1"/>
    <col min="3" max="3" width="14.28515625" bestFit="1" customWidth="1"/>
    <col min="4" max="4" width="12.7109375" bestFit="1" customWidth="1"/>
    <col min="7" max="11" width="12.7109375" bestFit="1" customWidth="1"/>
    <col min="13" max="13" width="33.85546875" bestFit="1" customWidth="1"/>
    <col min="14" max="14" width="12" bestFit="1" customWidth="1"/>
    <col min="15" max="16" width="12.7109375" bestFit="1" customWidth="1"/>
    <col min="17" max="18" width="12" bestFit="1" customWidth="1"/>
    <col min="19" max="19" width="15.28515625" bestFit="1" customWidth="1"/>
  </cols>
  <sheetData>
    <row r="1" spans="1:19" ht="15.75" thickBot="1" x14ac:dyDescent="0.3">
      <c r="A1" s="180" t="s">
        <v>10</v>
      </c>
      <c r="B1" s="19" t="s">
        <v>23</v>
      </c>
      <c r="C1" s="19" t="s">
        <v>24</v>
      </c>
      <c r="D1" s="20" t="s">
        <v>25</v>
      </c>
      <c r="G1" s="18">
        <v>2015</v>
      </c>
      <c r="H1" s="19">
        <v>2016</v>
      </c>
      <c r="I1" s="19">
        <v>2017</v>
      </c>
      <c r="J1" s="19">
        <v>2018</v>
      </c>
      <c r="K1" s="20">
        <v>2019</v>
      </c>
    </row>
    <row r="2" spans="1:19" ht="15.75" thickBot="1" x14ac:dyDescent="0.3">
      <c r="A2" s="178">
        <v>43773</v>
      </c>
      <c r="B2" s="12">
        <v>1.5821720393728457E-2</v>
      </c>
      <c r="C2" s="12">
        <v>2.0202707317519469E-2</v>
      </c>
      <c r="D2" s="13">
        <v>6.6181906881301183E-2</v>
      </c>
      <c r="G2" s="11">
        <v>3.4289073478632165E-2</v>
      </c>
      <c r="H2" s="12">
        <v>6.3446221738962263E-2</v>
      </c>
      <c r="I2" s="12">
        <v>5.6338177182560642E-3</v>
      </c>
      <c r="J2" s="12">
        <v>-1.8331810816609605E-3</v>
      </c>
      <c r="K2" s="13">
        <v>-6.6006840313520242E-3</v>
      </c>
      <c r="M2" s="271" t="s">
        <v>132</v>
      </c>
      <c r="N2" s="272"/>
      <c r="O2" s="272"/>
      <c r="P2" s="272"/>
      <c r="Q2" s="273"/>
    </row>
    <row r="3" spans="1:19" ht="15.75" thickBot="1" x14ac:dyDescent="0.3">
      <c r="A3" s="178">
        <v>42758</v>
      </c>
      <c r="B3" s="12">
        <v>6.6015130574268388E-2</v>
      </c>
      <c r="C3" s="12">
        <v>1.1851990587014548E-2</v>
      </c>
      <c r="D3" s="13">
        <v>6.5063593347061868E-2</v>
      </c>
      <c r="G3" s="11">
        <v>6.7189502487447882E-3</v>
      </c>
      <c r="H3" s="12">
        <v>-3.2647077836666143E-2</v>
      </c>
      <c r="I3" s="12">
        <v>-5.930877444029415E-2</v>
      </c>
      <c r="J3" s="12">
        <v>4.4850566165351713E-2</v>
      </c>
      <c r="K3" s="13">
        <v>5.2185753170570247E-2</v>
      </c>
    </row>
    <row r="4" spans="1:19" ht="15.75" thickBot="1" x14ac:dyDescent="0.3">
      <c r="A4" s="178">
        <v>43815</v>
      </c>
      <c r="B4" s="12">
        <v>1.440591261716662E-2</v>
      </c>
      <c r="C4" s="12">
        <v>2.8243212313395154E-2</v>
      </c>
      <c r="D4" s="13">
        <v>6.2995852014577219E-2</v>
      </c>
      <c r="G4" s="11">
        <v>-6.2047768868828696E-3</v>
      </c>
      <c r="H4" s="12">
        <v>2.8355225755125005E-2</v>
      </c>
      <c r="I4" s="12">
        <v>1.1851990587014548E-2</v>
      </c>
      <c r="J4" s="12">
        <v>4.2925044717033844E-2</v>
      </c>
      <c r="K4" s="13">
        <v>1.3468217050866611E-2</v>
      </c>
      <c r="M4" s="8" t="s">
        <v>151</v>
      </c>
      <c r="N4" s="9"/>
      <c r="O4" s="9"/>
      <c r="P4" s="9"/>
      <c r="Q4" s="10"/>
    </row>
    <row r="5" spans="1:19" x14ac:dyDescent="0.25">
      <c r="A5" s="178">
        <v>42849</v>
      </c>
      <c r="B5" s="12">
        <v>3.4548834675782604E-2</v>
      </c>
      <c r="C5" s="12">
        <v>-1.914766941413408E-2</v>
      </c>
      <c r="D5" s="13">
        <v>5.6338501641746599E-2</v>
      </c>
      <c r="G5" s="11">
        <v>-1.8237587549780901E-2</v>
      </c>
      <c r="H5" s="12">
        <v>-2.1528533611010897E-3</v>
      </c>
      <c r="I5" s="12">
        <v>2.1850832948108297E-2</v>
      </c>
      <c r="J5" s="12">
        <v>8.3682496705165792E-3</v>
      </c>
      <c r="K5" s="13">
        <v>0</v>
      </c>
      <c r="M5" s="89" t="s">
        <v>133</v>
      </c>
      <c r="N5" s="3" t="s">
        <v>50</v>
      </c>
      <c r="O5" s="3" t="s">
        <v>49</v>
      </c>
      <c r="P5" s="3" t="s">
        <v>51</v>
      </c>
      <c r="Q5" s="90" t="s">
        <v>134</v>
      </c>
    </row>
    <row r="6" spans="1:19" x14ac:dyDescent="0.25">
      <c r="A6" s="178">
        <v>43759</v>
      </c>
      <c r="B6" s="12">
        <v>1.871571819594112E-2</v>
      </c>
      <c r="C6" s="12">
        <v>-1.6920877488337177E-2</v>
      </c>
      <c r="D6" s="13">
        <v>5.3711539246252271E-2</v>
      </c>
      <c r="G6" s="11">
        <v>-3.3267100982939057E-2</v>
      </c>
      <c r="H6" s="12">
        <v>4.3010818993907017E-3</v>
      </c>
      <c r="I6" s="12">
        <v>-2.3324672566409004E-2</v>
      </c>
      <c r="J6" s="12">
        <v>-5.1293294387550578E-2</v>
      </c>
      <c r="K6" s="13">
        <v>0</v>
      </c>
      <c r="M6" s="11">
        <v>2015</v>
      </c>
      <c r="N6" s="12">
        <v>41</v>
      </c>
      <c r="O6" s="12">
        <v>6.4402604530026421E-4</v>
      </c>
      <c r="P6" s="12">
        <v>1.5707952324396686E-5</v>
      </c>
      <c r="Q6" s="13">
        <v>6.0311517017227231E-4</v>
      </c>
    </row>
    <row r="7" spans="1:19" x14ac:dyDescent="0.25">
      <c r="A7" s="178">
        <v>42464</v>
      </c>
      <c r="B7" s="12">
        <v>3.9745115594557651E-2</v>
      </c>
      <c r="C7" s="12">
        <v>1.2345835822299362E-2</v>
      </c>
      <c r="D7" s="13">
        <v>4.9497127790251873E-2</v>
      </c>
      <c r="G7" s="11">
        <v>-6.0913893934018172E-3</v>
      </c>
      <c r="H7" s="12">
        <v>2.1436235432513691E-3</v>
      </c>
      <c r="I7" s="12">
        <v>-6.8676865796219372E-2</v>
      </c>
      <c r="J7" s="12">
        <v>-7.0422826254129232E-3</v>
      </c>
      <c r="K7" s="13">
        <v>-6.5653970221436778E-2</v>
      </c>
      <c r="M7" s="11">
        <v>2016</v>
      </c>
      <c r="N7" s="12">
        <v>43</v>
      </c>
      <c r="O7" s="12">
        <v>0.21185540635340017</v>
      </c>
      <c r="P7" s="12">
        <v>4.926869915195353E-3</v>
      </c>
      <c r="Q7" s="13">
        <v>6.8517290491395513E-4</v>
      </c>
    </row>
    <row r="8" spans="1:19" x14ac:dyDescent="0.25">
      <c r="A8" s="178">
        <v>42765</v>
      </c>
      <c r="B8" s="12">
        <v>-2.9033565733355533E-2</v>
      </c>
      <c r="C8" s="12">
        <v>2.1850832948108297E-2</v>
      </c>
      <c r="D8" s="13">
        <v>4.2395558967685765E-2</v>
      </c>
      <c r="G8" s="11">
        <v>-4.3017385083690816E-2</v>
      </c>
      <c r="H8" s="12">
        <v>-8.602203582663415E-3</v>
      </c>
      <c r="I8" s="12">
        <v>2.6501940745506627E-2</v>
      </c>
      <c r="J8" s="12">
        <v>-7.0922283094917984E-3</v>
      </c>
      <c r="K8" s="13">
        <v>-7.168489478612516E-3</v>
      </c>
      <c r="M8" s="11">
        <v>2017</v>
      </c>
      <c r="N8" s="12">
        <v>43</v>
      </c>
      <c r="O8" s="12">
        <v>-0.30920362386007433</v>
      </c>
      <c r="P8" s="12">
        <v>-7.1907819502342865E-3</v>
      </c>
      <c r="Q8" s="13">
        <v>9.6642034825614685E-4</v>
      </c>
    </row>
    <row r="9" spans="1:19" x14ac:dyDescent="0.25">
      <c r="A9" s="178">
        <v>43808</v>
      </c>
      <c r="B9" s="12">
        <v>2.5486841923837055E-2</v>
      </c>
      <c r="C9" s="12">
        <v>-2.3167059281534303E-2</v>
      </c>
      <c r="D9" s="13">
        <v>3.932834226347167E-2</v>
      </c>
      <c r="G9" s="11">
        <v>5.3488684950986222E-2</v>
      </c>
      <c r="H9" s="12">
        <v>3.188367840522198E-2</v>
      </c>
      <c r="I9" s="12">
        <v>-4.4032270150503282E-2</v>
      </c>
      <c r="J9" s="12">
        <v>2.6340416614408564E-2</v>
      </c>
      <c r="K9" s="13">
        <v>2.4868066578013524E-2</v>
      </c>
      <c r="M9" s="11">
        <v>2018</v>
      </c>
      <c r="N9" s="12">
        <v>48</v>
      </c>
      <c r="O9" s="12">
        <v>-3.8558168295371911E-2</v>
      </c>
      <c r="P9" s="12">
        <v>-8.0329517282024812E-4</v>
      </c>
      <c r="Q9" s="13">
        <v>5.3690994954543752E-4</v>
      </c>
    </row>
    <row r="10" spans="1:19" ht="15.75" thickBot="1" x14ac:dyDescent="0.3">
      <c r="A10" s="178">
        <v>43080</v>
      </c>
      <c r="B10" s="12">
        <v>2.5212546434708723E-2</v>
      </c>
      <c r="C10" s="12">
        <v>3.7248253880618781E-2</v>
      </c>
      <c r="D10" s="13">
        <v>3.8466280827796143E-2</v>
      </c>
      <c r="G10" s="11">
        <v>-2.1053409197832381E-2</v>
      </c>
      <c r="H10" s="12">
        <v>2.0898649194592365E-3</v>
      </c>
      <c r="I10" s="12">
        <v>2.6964361638355201E-2</v>
      </c>
      <c r="J10" s="12">
        <v>-1.7346058122083075E-3</v>
      </c>
      <c r="K10" s="13">
        <v>1.0471299867295437E-2</v>
      </c>
      <c r="M10" s="14">
        <v>2019</v>
      </c>
      <c r="N10" s="4">
        <v>44</v>
      </c>
      <c r="O10" s="4">
        <v>3.3139511959458398E-2</v>
      </c>
      <c r="P10" s="4">
        <v>7.5317072635132723E-4</v>
      </c>
      <c r="Q10" s="15">
        <v>4.7148390994121778E-4</v>
      </c>
    </row>
    <row r="11" spans="1:19" x14ac:dyDescent="0.25">
      <c r="A11" s="178">
        <v>42219</v>
      </c>
      <c r="B11" s="12">
        <v>2.5940021008615886E-2</v>
      </c>
      <c r="C11" s="12">
        <v>-2.1552558385734191E-2</v>
      </c>
      <c r="D11" s="13">
        <v>3.6589447432291963E-2</v>
      </c>
      <c r="G11" s="11">
        <v>-2.8049303809899555E-2</v>
      </c>
      <c r="H11" s="12">
        <v>0</v>
      </c>
      <c r="I11" s="12">
        <v>-7.6628727455691371E-3</v>
      </c>
      <c r="J11" s="12">
        <v>5.19481687710393E-3</v>
      </c>
      <c r="K11" s="13">
        <v>0</v>
      </c>
    </row>
    <row r="12" spans="1:19" ht="15.75" thickBot="1" x14ac:dyDescent="0.3">
      <c r="A12" s="178">
        <v>42058</v>
      </c>
      <c r="B12" s="12">
        <v>1.5399215757880917E-2</v>
      </c>
      <c r="C12" s="12">
        <v>-1.8237587549780901E-2</v>
      </c>
      <c r="D12" s="13">
        <v>3.6039936483196658E-2</v>
      </c>
      <c r="G12" s="11">
        <v>1.9502243231441101E-2</v>
      </c>
      <c r="H12" s="12">
        <v>-8.3857933762739589E-3</v>
      </c>
      <c r="I12" s="12">
        <v>-3.2841106189242332E-2</v>
      </c>
      <c r="J12" s="12">
        <v>-1.5666116744399352E-2</v>
      </c>
      <c r="K12" s="13">
        <v>-3.47826437632492E-3</v>
      </c>
    </row>
    <row r="13" spans="1:19" ht="15.75" thickBot="1" x14ac:dyDescent="0.3">
      <c r="A13" s="178">
        <v>43836</v>
      </c>
      <c r="B13" s="12">
        <v>1.2432202837178103E-2</v>
      </c>
      <c r="C13" s="12">
        <v>-1.7926216268151895E-2</v>
      </c>
      <c r="D13" s="13">
        <v>3.5941684101862131E-2</v>
      </c>
      <c r="G13" s="11">
        <v>2.1436235432513691E-3</v>
      </c>
      <c r="H13" s="12">
        <v>1.6701849617931353E-2</v>
      </c>
      <c r="I13" s="12">
        <v>-3.3956374734273591E-2</v>
      </c>
      <c r="J13" s="12">
        <v>1.5666116744399456E-2</v>
      </c>
      <c r="K13" s="13">
        <v>6.944472352810995E-3</v>
      </c>
      <c r="M13" s="8" t="s">
        <v>150</v>
      </c>
      <c r="N13" s="9"/>
      <c r="O13" s="9"/>
      <c r="P13" s="9"/>
      <c r="Q13" s="9"/>
      <c r="R13" s="9"/>
      <c r="S13" s="10"/>
    </row>
    <row r="14" spans="1:19" x14ac:dyDescent="0.25">
      <c r="A14" s="178">
        <v>42919</v>
      </c>
      <c r="B14" s="12">
        <v>4.4138146711845593E-2</v>
      </c>
      <c r="C14" s="12">
        <v>3.9891329027302025E-2</v>
      </c>
      <c r="D14" s="13">
        <v>3.4786116085415389E-2</v>
      </c>
      <c r="G14" s="11">
        <v>-2.6031838717946981E-2</v>
      </c>
      <c r="H14" s="12">
        <v>1.2345835822299362E-2</v>
      </c>
      <c r="I14" s="12">
        <v>-4.8790164169431945E-2</v>
      </c>
      <c r="J14" s="12">
        <v>1.7256259674698574E-3</v>
      </c>
      <c r="K14" s="13">
        <v>-1.7452449951226166E-2</v>
      </c>
      <c r="M14" s="89" t="s">
        <v>135</v>
      </c>
      <c r="N14" s="3" t="s">
        <v>136</v>
      </c>
      <c r="O14" s="3" t="s">
        <v>137</v>
      </c>
      <c r="P14" s="3" t="s">
        <v>138</v>
      </c>
      <c r="Q14" s="3" t="s">
        <v>139</v>
      </c>
      <c r="R14" s="3" t="s">
        <v>140</v>
      </c>
      <c r="S14" s="90" t="s">
        <v>141</v>
      </c>
    </row>
    <row r="15" spans="1:19" x14ac:dyDescent="0.25">
      <c r="A15" s="178">
        <v>43696</v>
      </c>
      <c r="B15" s="12">
        <v>2.0481673285480565E-2</v>
      </c>
      <c r="C15" s="12">
        <v>1.3559529785632294E-2</v>
      </c>
      <c r="D15" s="13">
        <v>3.456799621884174E-2</v>
      </c>
      <c r="G15" s="11">
        <v>-6.6152391187192048E-3</v>
      </c>
      <c r="H15" s="12">
        <v>-2.2751756983416069E-2</v>
      </c>
      <c r="I15" s="12">
        <v>-1.914766941413408E-2</v>
      </c>
      <c r="J15" s="12">
        <v>1.878791386563327E-2</v>
      </c>
      <c r="K15" s="13">
        <v>-1.4184634991956413E-2</v>
      </c>
      <c r="M15" s="11" t="s">
        <v>142</v>
      </c>
      <c r="N15" s="12">
        <v>3.2755219306314365E-3</v>
      </c>
      <c r="O15" s="12">
        <v>4</v>
      </c>
      <c r="P15" s="12">
        <v>8.1888048265785912E-4</v>
      </c>
      <c r="Q15" s="12">
        <v>1.2607215700004648</v>
      </c>
      <c r="R15" s="12">
        <v>0.2865208127187911</v>
      </c>
      <c r="S15" s="13">
        <v>2.4138357408104762</v>
      </c>
    </row>
    <row r="16" spans="1:19" x14ac:dyDescent="0.25">
      <c r="A16" s="178">
        <v>42478</v>
      </c>
      <c r="B16" s="12">
        <v>1.6213200713722214E-2</v>
      </c>
      <c r="C16" s="12">
        <v>-2.5425098365810056E-2</v>
      </c>
      <c r="D16" s="13">
        <v>3.3704526751391253E-2</v>
      </c>
      <c r="G16" s="11">
        <v>4.4150182091166933E-3</v>
      </c>
      <c r="H16" s="12">
        <v>-2.5425098365810056E-2</v>
      </c>
      <c r="I16" s="12">
        <v>-1.5943650397136001E-2</v>
      </c>
      <c r="J16" s="12">
        <v>8.6580627431145311E-3</v>
      </c>
      <c r="K16" s="13">
        <v>0</v>
      </c>
      <c r="M16" s="11" t="s">
        <v>143</v>
      </c>
      <c r="N16" s="12">
        <v>0.13900009919614309</v>
      </c>
      <c r="O16" s="12">
        <v>214</v>
      </c>
      <c r="P16" s="12">
        <v>6.4953317381375277E-4</v>
      </c>
      <c r="Q16" s="12"/>
      <c r="R16" s="12"/>
      <c r="S16" s="13"/>
    </row>
    <row r="17" spans="1:19" x14ac:dyDescent="0.25">
      <c r="A17" s="178">
        <v>42569</v>
      </c>
      <c r="B17" s="12">
        <v>-2.319513942233386E-3</v>
      </c>
      <c r="C17" s="12">
        <v>1.3513719166722855E-2</v>
      </c>
      <c r="D17" s="13">
        <v>3.315220731690055E-2</v>
      </c>
      <c r="G17" s="11">
        <v>4.3956114730381293E-3</v>
      </c>
      <c r="H17" s="12">
        <v>1.7021687569430524E-2</v>
      </c>
      <c r="I17" s="12">
        <v>-4.3802622658392888E-2</v>
      </c>
      <c r="J17" s="12">
        <v>6.8728792877620504E-3</v>
      </c>
      <c r="K17" s="13">
        <v>-7.168489478612516E-3</v>
      </c>
      <c r="M17" s="11"/>
      <c r="N17" s="12"/>
      <c r="O17" s="12"/>
      <c r="P17" s="12"/>
      <c r="Q17" s="12"/>
      <c r="R17" s="12"/>
      <c r="S17" s="13"/>
    </row>
    <row r="18" spans="1:19" ht="15.75" thickBot="1" x14ac:dyDescent="0.3">
      <c r="A18" s="178">
        <v>43304</v>
      </c>
      <c r="B18" s="12">
        <v>2.2070395399242521E-2</v>
      </c>
      <c r="C18" s="12">
        <v>1.7699577099400857E-2</v>
      </c>
      <c r="D18" s="13">
        <v>3.1880731851290346E-2</v>
      </c>
      <c r="G18" s="11">
        <v>8.7336799687546315E-3</v>
      </c>
      <c r="H18" s="12">
        <v>-2.3480267608842472E-2</v>
      </c>
      <c r="I18" s="12">
        <v>-2.8710105882431367E-2</v>
      </c>
      <c r="J18" s="12">
        <v>1.0221554071538009E-2</v>
      </c>
      <c r="K18" s="13">
        <v>-1.0850016024065818E-2</v>
      </c>
      <c r="M18" s="14" t="s">
        <v>144</v>
      </c>
      <c r="N18" s="4">
        <v>0.14227562112677453</v>
      </c>
      <c r="O18" s="4">
        <v>218</v>
      </c>
      <c r="P18" s="4"/>
      <c r="Q18" s="4"/>
      <c r="R18" s="4"/>
      <c r="S18" s="15"/>
    </row>
    <row r="19" spans="1:19" ht="15.75" thickBot="1" x14ac:dyDescent="0.3">
      <c r="A19" s="178">
        <v>43087</v>
      </c>
      <c r="B19" s="12">
        <v>-2.272571405413918E-2</v>
      </c>
      <c r="C19" s="12">
        <v>2.527210310071511E-2</v>
      </c>
      <c r="D19" s="13">
        <v>3.1343250565711335E-2</v>
      </c>
      <c r="G19" s="11">
        <v>-2.197890671877523E-2</v>
      </c>
      <c r="H19" s="12">
        <v>1.2875714360045367E-2</v>
      </c>
      <c r="I19" s="12">
        <v>0</v>
      </c>
      <c r="J19" s="12">
        <v>0</v>
      </c>
      <c r="K19" s="13">
        <v>1.8018505502678212E-2</v>
      </c>
    </row>
    <row r="20" spans="1:19" x14ac:dyDescent="0.25">
      <c r="A20" s="178">
        <v>42926</v>
      </c>
      <c r="B20" s="12">
        <v>5.8953157038768307E-2</v>
      </c>
      <c r="C20" s="12">
        <v>-3.9891329027301969E-2</v>
      </c>
      <c r="D20" s="13">
        <v>3.125254350410453E-2</v>
      </c>
      <c r="G20" s="11">
        <v>-1.7937700686667207E-2</v>
      </c>
      <c r="H20" s="12">
        <v>-1.7021687569430524E-2</v>
      </c>
      <c r="I20" s="12">
        <v>3.8099846232270383E-2</v>
      </c>
      <c r="J20" s="12">
        <v>1.3468217050866611E-2</v>
      </c>
      <c r="K20" s="13">
        <v>3.5650661644961446E-3</v>
      </c>
      <c r="M20" s="181" t="s">
        <v>145</v>
      </c>
    </row>
    <row r="21" spans="1:19" ht="15.75" thickBot="1" x14ac:dyDescent="0.3">
      <c r="A21" s="178">
        <v>42303</v>
      </c>
      <c r="B21" s="12">
        <v>8.8407564604479915E-4</v>
      </c>
      <c r="C21" s="12">
        <v>6.6298585386695818E-3</v>
      </c>
      <c r="D21" s="13">
        <v>3.0771658666753472E-2</v>
      </c>
      <c r="G21" s="11">
        <v>5.0727523509658222E-2</v>
      </c>
      <c r="H21" s="12">
        <v>-2.8293508642611976E-2</v>
      </c>
      <c r="I21" s="12">
        <v>-5.770831762064673E-2</v>
      </c>
      <c r="J21" s="12">
        <v>1.6708441648177223E-3</v>
      </c>
      <c r="K21" s="13">
        <v>-3.5650661644962569E-3</v>
      </c>
      <c r="M21" s="182" t="s">
        <v>146</v>
      </c>
    </row>
    <row r="22" spans="1:19" ht="15.75" thickBot="1" x14ac:dyDescent="0.3">
      <c r="A22" s="178">
        <v>42436</v>
      </c>
      <c r="B22" s="12">
        <v>2.4742280663515004E-3</v>
      </c>
      <c r="C22" s="12">
        <v>2.0898649194592365E-3</v>
      </c>
      <c r="D22" s="13">
        <v>3.0077455237277954E-2</v>
      </c>
      <c r="G22" s="11">
        <v>-2.8355225755125009E-2</v>
      </c>
      <c r="H22" s="12">
        <v>-8.8692377407796601E-3</v>
      </c>
      <c r="I22" s="12">
        <v>3.8839833316263957E-2</v>
      </c>
      <c r="J22" s="12">
        <v>-4.4375881400709832E-2</v>
      </c>
      <c r="K22" s="13">
        <v>2.4692612590371414E-2</v>
      </c>
    </row>
    <row r="23" spans="1:19" x14ac:dyDescent="0.25">
      <c r="A23" s="178">
        <v>42604</v>
      </c>
      <c r="B23" s="12">
        <v>6.7273180607424835E-2</v>
      </c>
      <c r="C23" s="12">
        <v>-4.2735107773819378E-3</v>
      </c>
      <c r="D23" s="13">
        <v>2.9569208122948661E-2</v>
      </c>
      <c r="G23" s="11">
        <v>3.6920588614048074E-2</v>
      </c>
      <c r="H23" s="12">
        <v>-3.2186686495901444E-2</v>
      </c>
      <c r="I23" s="12">
        <v>-1.7291497110060994E-2</v>
      </c>
      <c r="J23" s="12">
        <v>3.0930300691358773E-2</v>
      </c>
      <c r="K23" s="13">
        <v>0</v>
      </c>
      <c r="M23" s="181" t="s">
        <v>152</v>
      </c>
    </row>
    <row r="24" spans="1:19" ht="15.75" thickBot="1" x14ac:dyDescent="0.3">
      <c r="A24" s="178">
        <v>42618</v>
      </c>
      <c r="B24" s="12">
        <v>3.1629546336090913E-2</v>
      </c>
      <c r="C24" s="12">
        <v>3.6367644170874791E-2</v>
      </c>
      <c r="D24" s="13">
        <v>2.8528083614538031E-2</v>
      </c>
      <c r="G24" s="11">
        <v>-2.1552558385734191E-2</v>
      </c>
      <c r="H24" s="12">
        <v>-4.2181614036294675E-2</v>
      </c>
      <c r="I24" s="12">
        <v>3.9891329027302025E-2</v>
      </c>
      <c r="J24" s="12">
        <v>5.0633019565466345E-3</v>
      </c>
      <c r="K24" s="13">
        <v>1.0050335853501506E-2</v>
      </c>
      <c r="M24" s="182" t="s">
        <v>153</v>
      </c>
    </row>
    <row r="25" spans="1:19" ht="15.75" thickBot="1" x14ac:dyDescent="0.3">
      <c r="A25" s="178">
        <v>42387</v>
      </c>
      <c r="B25" s="12">
        <v>4.7332211106255691E-2</v>
      </c>
      <c r="C25" s="12">
        <v>-3.2647077836666143E-2</v>
      </c>
      <c r="D25" s="13">
        <v>2.8437935320533625E-2</v>
      </c>
      <c r="G25" s="11">
        <v>2.17627942259567E-3</v>
      </c>
      <c r="H25" s="12">
        <v>1.3513719166722855E-2</v>
      </c>
      <c r="I25" s="12">
        <v>-3.9891329027301969E-2</v>
      </c>
      <c r="J25" s="12">
        <v>-2.3851215822179909E-2</v>
      </c>
      <c r="K25" s="13">
        <v>2.9558802241544429E-2</v>
      </c>
    </row>
    <row r="26" spans="1:19" ht="15.75" thickBot="1" x14ac:dyDescent="0.3">
      <c r="A26" s="178">
        <v>42940</v>
      </c>
      <c r="B26" s="12">
        <v>2.0153353847960583E-2</v>
      </c>
      <c r="C26" s="12">
        <v>-1.553429296218412E-2</v>
      </c>
      <c r="D26" s="13">
        <v>2.8104894320108521E-2</v>
      </c>
      <c r="G26" s="11">
        <v>-6.5430985889359475E-3</v>
      </c>
      <c r="H26" s="12">
        <v>-1.1248712535870653E-2</v>
      </c>
      <c r="I26" s="12">
        <v>5.7971176843259146E-3</v>
      </c>
      <c r="J26" s="12">
        <v>-2.6202372394024072E-2</v>
      </c>
      <c r="K26" s="13">
        <v>-3.9609138095045827E-2</v>
      </c>
      <c r="M26" s="184" t="s">
        <v>148</v>
      </c>
      <c r="N26" s="183"/>
      <c r="O26" s="183"/>
    </row>
    <row r="27" spans="1:19" x14ac:dyDescent="0.25">
      <c r="A27" s="178">
        <v>43094</v>
      </c>
      <c r="B27" s="12">
        <v>1.6837223836230465E-2</v>
      </c>
      <c r="C27" s="12">
        <v>-2.7101929777791269E-2</v>
      </c>
      <c r="D27" s="13">
        <v>2.7059148114005775E-2</v>
      </c>
      <c r="G27" s="11">
        <v>1.092907053219023E-2</v>
      </c>
      <c r="H27" s="12">
        <v>3.7740327982846898E-2</v>
      </c>
      <c r="I27" s="12">
        <v>-1.553429296218412E-2</v>
      </c>
      <c r="J27" s="12">
        <v>-8.8889474172460393E-3</v>
      </c>
      <c r="K27" s="13">
        <v>-6.7567824628797625E-3</v>
      </c>
    </row>
    <row r="28" spans="1:19" x14ac:dyDescent="0.25">
      <c r="A28" s="178">
        <v>42373</v>
      </c>
      <c r="B28" s="12">
        <v>-4.4528076688758376E-2</v>
      </c>
      <c r="C28" s="12">
        <v>6.3446221738962263E-2</v>
      </c>
      <c r="D28" s="13">
        <v>2.6317308317373358E-2</v>
      </c>
      <c r="G28" s="11">
        <v>-1.3129291441792736E-2</v>
      </c>
      <c r="H28" s="12">
        <v>2.1552558385734281E-2</v>
      </c>
      <c r="I28" s="12">
        <v>4.4026248756490458E-2</v>
      </c>
      <c r="J28" s="12">
        <v>0</v>
      </c>
      <c r="K28" s="13">
        <v>1.3468217050866611E-2</v>
      </c>
    </row>
    <row r="29" spans="1:19" x14ac:dyDescent="0.25">
      <c r="A29" s="178">
        <v>43612</v>
      </c>
      <c r="B29" s="12">
        <v>-5.1743791816399893E-3</v>
      </c>
      <c r="C29" s="12">
        <v>-3.5650661644962569E-3</v>
      </c>
      <c r="D29" s="13">
        <v>2.5686938159599618E-2</v>
      </c>
      <c r="G29" s="11">
        <v>-2.0022915875107704E-2</v>
      </c>
      <c r="H29" s="12">
        <v>0</v>
      </c>
      <c r="I29" s="12">
        <v>-3.7523496185503527E-3</v>
      </c>
      <c r="J29" s="12">
        <v>1.7699577099400857E-2</v>
      </c>
      <c r="K29" s="13">
        <v>-1.6863806052004805E-2</v>
      </c>
    </row>
    <row r="30" spans="1:19" x14ac:dyDescent="0.25">
      <c r="A30" s="178">
        <v>43213</v>
      </c>
      <c r="B30" s="12">
        <v>4.2900071563173089E-2</v>
      </c>
      <c r="C30" s="12">
        <v>6.8728792877620504E-3</v>
      </c>
      <c r="D30" s="13">
        <v>2.4794658613216274E-2</v>
      </c>
      <c r="G30" s="11">
        <v>-2.2497197340154416E-3</v>
      </c>
      <c r="H30" s="12">
        <v>-4.2735107773819378E-3</v>
      </c>
      <c r="I30" s="12">
        <v>-1.5398080111121606E-2</v>
      </c>
      <c r="J30" s="12">
        <v>-1.7699577099400975E-2</v>
      </c>
      <c r="K30" s="13">
        <v>-3.4071583216141975E-3</v>
      </c>
    </row>
    <row r="31" spans="1:19" x14ac:dyDescent="0.25">
      <c r="A31" s="178">
        <v>43752</v>
      </c>
      <c r="B31" s="12">
        <v>2.2496977638133322E-2</v>
      </c>
      <c r="C31" s="12">
        <v>-1.3333530869465144E-2</v>
      </c>
      <c r="D31" s="13">
        <v>2.4509633836509281E-2</v>
      </c>
      <c r="G31" s="11">
        <v>6.7340321813441194E-3</v>
      </c>
      <c r="H31" s="12">
        <v>3.9879366231596325E-2</v>
      </c>
      <c r="I31" s="12">
        <v>-1.7256259674698364E-3</v>
      </c>
      <c r="J31" s="12">
        <v>-3.2670782289548707E-2</v>
      </c>
      <c r="K31" s="13">
        <v>1.3559529785632294E-2</v>
      </c>
    </row>
    <row r="32" spans="1:19" x14ac:dyDescent="0.25">
      <c r="A32" s="178">
        <v>42751</v>
      </c>
      <c r="B32" s="12">
        <v>1.5584418424825499E-2</v>
      </c>
      <c r="C32" s="12">
        <v>-5.930877444029415E-2</v>
      </c>
      <c r="D32" s="13">
        <v>2.4456295977526715E-2</v>
      </c>
      <c r="G32" s="11">
        <v>3.3522692038643644E-2</v>
      </c>
      <c r="H32" s="12">
        <v>3.6367644170874791E-2</v>
      </c>
      <c r="I32" s="12">
        <v>-3.5153004417896136E-2</v>
      </c>
      <c r="J32" s="12">
        <v>-1.8622512098001798E-2</v>
      </c>
      <c r="K32" s="13">
        <v>6.7114345879867778E-3</v>
      </c>
    </row>
    <row r="33" spans="1:11" x14ac:dyDescent="0.25">
      <c r="A33" s="178">
        <v>42576</v>
      </c>
      <c r="B33" s="12">
        <v>9.7491293923416336E-3</v>
      </c>
      <c r="C33" s="12">
        <v>-1.1248712535870653E-2</v>
      </c>
      <c r="D33" s="13">
        <v>2.3631604533277038E-2</v>
      </c>
      <c r="G33" s="11">
        <v>-8.8300794482720369E-3</v>
      </c>
      <c r="H33" s="12">
        <v>-2.0811662038246232E-3</v>
      </c>
      <c r="I33" s="12">
        <v>3.6878630385365992E-2</v>
      </c>
      <c r="J33" s="12">
        <v>2.9631797606371149E-2</v>
      </c>
      <c r="K33" s="13">
        <v>6.6666913581892974E-3</v>
      </c>
    </row>
    <row r="34" spans="1:11" x14ac:dyDescent="0.25">
      <c r="A34" s="178">
        <v>43472</v>
      </c>
      <c r="B34" s="12">
        <v>2.9966913963089838E-2</v>
      </c>
      <c r="C34" s="12">
        <v>-6.6006840313520242E-3</v>
      </c>
      <c r="D34" s="13">
        <v>2.3126730080018375E-2</v>
      </c>
      <c r="G34" s="11">
        <v>6.6298585386695818E-3</v>
      </c>
      <c r="H34" s="12">
        <v>3.4803922194692097E-2</v>
      </c>
      <c r="I34" s="12">
        <v>-4.4059989794030543E-2</v>
      </c>
      <c r="J34" s="12">
        <v>-1.8416726786231151E-2</v>
      </c>
      <c r="K34" s="13">
        <v>0</v>
      </c>
    </row>
    <row r="35" spans="1:11" x14ac:dyDescent="0.25">
      <c r="A35" s="178">
        <v>42170</v>
      </c>
      <c r="B35" s="12">
        <v>-1.3739720689678365E-2</v>
      </c>
      <c r="C35" s="12">
        <v>4.3956114730381293E-3</v>
      </c>
      <c r="D35" s="13">
        <v>2.2599831917240992E-2</v>
      </c>
      <c r="G35" s="11">
        <v>3.2505570404931308E-2</v>
      </c>
      <c r="H35" s="12">
        <v>6.0180723255629448E-3</v>
      </c>
      <c r="I35" s="12">
        <v>2.3153304974716821E-2</v>
      </c>
      <c r="J35" s="12">
        <v>-3.4029748586311373E-2</v>
      </c>
      <c r="K35" s="13">
        <v>2.6579637804712102E-2</v>
      </c>
    </row>
    <row r="36" spans="1:11" x14ac:dyDescent="0.25">
      <c r="A36" s="178">
        <v>43402</v>
      </c>
      <c r="B36" s="12">
        <v>6.2118468098199445E-2</v>
      </c>
      <c r="C36" s="12">
        <v>3.2414939241710229E-3</v>
      </c>
      <c r="D36" s="13">
        <v>2.2440319126226484E-2</v>
      </c>
      <c r="G36" s="11">
        <v>3.9712637406867833E-2</v>
      </c>
      <c r="H36" s="12">
        <v>-2.4292692569044587E-2</v>
      </c>
      <c r="I36" s="12">
        <v>-1.5971945566052113E-2</v>
      </c>
      <c r="J36" s="12">
        <v>-3.0459207484708459E-2</v>
      </c>
      <c r="K36" s="13">
        <v>-5.0430853626891967E-2</v>
      </c>
    </row>
    <row r="37" spans="1:11" x14ac:dyDescent="0.25">
      <c r="A37" s="178">
        <v>43710</v>
      </c>
      <c r="B37" s="12">
        <v>2.1270825347133863E-2</v>
      </c>
      <c r="C37" s="12">
        <v>6.6666913581892974E-3</v>
      </c>
      <c r="D37" s="13">
        <v>2.1311752673717006E-2</v>
      </c>
      <c r="G37" s="11">
        <v>-4.1355185681913945E-2</v>
      </c>
      <c r="H37" s="12">
        <v>6.351340572232593E-2</v>
      </c>
      <c r="I37" s="12">
        <v>3.5153004417896094E-2</v>
      </c>
      <c r="J37" s="12">
        <v>-3.0459207484708459E-2</v>
      </c>
      <c r="K37" s="13">
        <v>4.0546094394350009E-2</v>
      </c>
    </row>
    <row r="38" spans="1:11" x14ac:dyDescent="0.25">
      <c r="A38" s="178">
        <v>42422</v>
      </c>
      <c r="B38" s="12">
        <v>3.6911634141398281E-2</v>
      </c>
      <c r="C38" s="12">
        <v>-8.602203582663415E-3</v>
      </c>
      <c r="D38" s="13">
        <v>2.0834086902842053E-2</v>
      </c>
      <c r="G38" s="11">
        <v>-6.6889881507965401E-3</v>
      </c>
      <c r="H38" s="12">
        <v>9.5694510161506725E-3</v>
      </c>
      <c r="I38" s="12">
        <v>5.1679701584425976E-3</v>
      </c>
      <c r="J38" s="12">
        <v>3.0459207484708439E-2</v>
      </c>
      <c r="K38" s="13">
        <v>-1.3333530869465144E-2</v>
      </c>
    </row>
    <row r="39" spans="1:11" x14ac:dyDescent="0.25">
      <c r="A39" s="178">
        <v>43703</v>
      </c>
      <c r="B39" s="12">
        <v>2.1186278122833496E-2</v>
      </c>
      <c r="C39" s="12">
        <v>6.7114345879867778E-3</v>
      </c>
      <c r="D39" s="13">
        <v>2.0442518667074739E-2</v>
      </c>
      <c r="G39" s="11">
        <v>3.7325957612686346E-2</v>
      </c>
      <c r="H39" s="12">
        <v>2.6317308317373358E-2</v>
      </c>
      <c r="I39" s="12">
        <v>-1.668249995993602E-2</v>
      </c>
      <c r="J39" s="12">
        <v>2.6317308317373358E-2</v>
      </c>
      <c r="K39" s="13">
        <v>-1.6920877488337177E-2</v>
      </c>
    </row>
    <row r="40" spans="1:11" x14ac:dyDescent="0.25">
      <c r="A40" s="178">
        <v>42702</v>
      </c>
      <c r="B40" s="12">
        <v>-6.0045214181915982E-3</v>
      </c>
      <c r="C40" s="12">
        <v>-2.6859269050268413E-2</v>
      </c>
      <c r="D40" s="13">
        <v>2.0432038817205934E-2</v>
      </c>
      <c r="G40" s="11">
        <v>-1.7391742711869107E-2</v>
      </c>
      <c r="H40" s="12">
        <v>-1.8570107472127711E-3</v>
      </c>
      <c r="I40" s="12">
        <v>-7.5047256540676927E-3</v>
      </c>
      <c r="J40" s="12">
        <v>3.2414939241710229E-3</v>
      </c>
      <c r="K40" s="13">
        <v>3.4071583216141346E-3</v>
      </c>
    </row>
    <row r="41" spans="1:11" x14ac:dyDescent="0.25">
      <c r="A41" s="178">
        <v>43745</v>
      </c>
      <c r="B41" s="12">
        <v>3.3331268786449007E-2</v>
      </c>
      <c r="C41" s="12">
        <v>4.0546094394350009E-2</v>
      </c>
      <c r="D41" s="13">
        <v>2.0402922844313599E-2</v>
      </c>
      <c r="G41" s="11">
        <v>8.7336799687546315E-3</v>
      </c>
      <c r="H41" s="12">
        <v>5.9530649494225936E-2</v>
      </c>
      <c r="I41" s="12">
        <v>-7.5614727005764749E-3</v>
      </c>
      <c r="J41" s="12">
        <v>-9.7561749453645725E-3</v>
      </c>
      <c r="K41" s="13">
        <v>2.0202707317519469E-2</v>
      </c>
    </row>
    <row r="42" spans="1:11" x14ac:dyDescent="0.25">
      <c r="A42" s="178">
        <v>43647</v>
      </c>
      <c r="B42" s="12">
        <v>1.778267807485566E-2</v>
      </c>
      <c r="C42" s="12">
        <v>1.0050335853501506E-2</v>
      </c>
      <c r="D42" s="13">
        <v>1.9204979836050046E-2</v>
      </c>
      <c r="G42" s="11">
        <v>-4.3573053689558126E-3</v>
      </c>
      <c r="H42" s="12">
        <v>-8.795131452827289E-3</v>
      </c>
      <c r="I42" s="12">
        <v>3.7248253880618781E-2</v>
      </c>
      <c r="J42" s="12">
        <v>2.5807883955872503E-2</v>
      </c>
      <c r="K42" s="13">
        <v>-3.3389012655147096E-3</v>
      </c>
    </row>
    <row r="43" spans="1:11" x14ac:dyDescent="0.25">
      <c r="A43" s="178">
        <v>43675</v>
      </c>
      <c r="B43" s="12">
        <v>-4.3165155420256396E-2</v>
      </c>
      <c r="C43" s="12">
        <v>1.3468217050866611E-2</v>
      </c>
      <c r="D43" s="13">
        <v>1.8843087801479915E-2</v>
      </c>
      <c r="G43" s="11"/>
      <c r="H43" s="12">
        <v>-2.6859269050268413E-2</v>
      </c>
      <c r="I43" s="12">
        <v>2.527210310071511E-2</v>
      </c>
      <c r="J43" s="12">
        <v>3.1796529173798056E-3</v>
      </c>
      <c r="K43" s="13">
        <v>-1.0118130165584667E-2</v>
      </c>
    </row>
    <row r="44" spans="1:11" x14ac:dyDescent="0.25">
      <c r="A44" s="178">
        <v>42401</v>
      </c>
      <c r="B44" s="12">
        <v>7.2277031214532635E-3</v>
      </c>
      <c r="C44" s="12">
        <v>-2.1528533611010897E-3</v>
      </c>
      <c r="D44" s="13">
        <v>1.8445845790751432E-2</v>
      </c>
      <c r="G44" s="11"/>
      <c r="H44" s="12">
        <v>3.2894766503987053E-3</v>
      </c>
      <c r="I44" s="12">
        <v>-2.7101929777791269E-2</v>
      </c>
      <c r="J44" s="12">
        <v>-2.2472855852058628E-2</v>
      </c>
      <c r="K44" s="13">
        <v>-2.3167059281534303E-2</v>
      </c>
    </row>
    <row r="45" spans="1:11" x14ac:dyDescent="0.25">
      <c r="A45" s="178">
        <v>43668</v>
      </c>
      <c r="B45" s="12">
        <v>-9.9267107756716207E-3</v>
      </c>
      <c r="C45" s="12">
        <v>-6.7567824628797625E-3</v>
      </c>
      <c r="D45" s="13">
        <v>1.7820896570111489E-2</v>
      </c>
      <c r="G45" s="11"/>
      <c r="H45" s="12"/>
      <c r="I45" s="12"/>
      <c r="J45" s="12">
        <v>3.2414939241710229E-3</v>
      </c>
      <c r="K45" s="13">
        <v>2.8243212313395154E-2</v>
      </c>
    </row>
    <row r="46" spans="1:11" x14ac:dyDescent="0.25">
      <c r="A46" s="178">
        <v>42163</v>
      </c>
      <c r="B46" s="12">
        <v>2.7104201801941275E-2</v>
      </c>
      <c r="C46" s="12">
        <v>4.4150182091166933E-3</v>
      </c>
      <c r="D46" s="13">
        <v>1.7291497110061043E-2</v>
      </c>
      <c r="G46" s="11"/>
      <c r="H46" s="12"/>
      <c r="I46" s="12"/>
      <c r="J46" s="12">
        <v>-4.6365920557925537E-2</v>
      </c>
      <c r="K46" s="13"/>
    </row>
    <row r="47" spans="1:11" x14ac:dyDescent="0.25">
      <c r="A47" s="178">
        <v>42590</v>
      </c>
      <c r="B47" s="12">
        <v>5.4648874052540741E-3</v>
      </c>
      <c r="C47" s="12">
        <v>2.1552558385734281E-2</v>
      </c>
      <c r="D47" s="13">
        <v>1.6985546365743807E-2</v>
      </c>
      <c r="G47" s="11"/>
      <c r="H47" s="12"/>
      <c r="I47" s="12"/>
      <c r="J47" s="12">
        <v>-1.0221554071538139E-2</v>
      </c>
      <c r="K47" s="13"/>
    </row>
    <row r="48" spans="1:11" x14ac:dyDescent="0.25">
      <c r="A48" s="178">
        <v>43584</v>
      </c>
      <c r="B48" s="12">
        <v>4.0997622075594681E-2</v>
      </c>
      <c r="C48" s="12">
        <v>-7.168489478612516E-3</v>
      </c>
      <c r="D48" s="13">
        <v>1.6505577440230998E-2</v>
      </c>
      <c r="G48" s="11"/>
      <c r="H48" s="12"/>
      <c r="I48" s="12"/>
      <c r="J48" s="12">
        <v>1.3605652055778678E-2</v>
      </c>
      <c r="K48" s="13"/>
    </row>
    <row r="49" spans="1:11" ht="15.75" thickBot="1" x14ac:dyDescent="0.3">
      <c r="A49" s="178">
        <v>42520</v>
      </c>
      <c r="B49" s="12">
        <v>-1.2160729944239406E-2</v>
      </c>
      <c r="C49" s="12">
        <v>-1.7021687569430524E-2</v>
      </c>
      <c r="D49" s="13">
        <v>1.6465263015515791E-2</v>
      </c>
      <c r="G49" s="14"/>
      <c r="H49" s="4"/>
      <c r="I49" s="4"/>
      <c r="J49" s="4">
        <v>2.6668247082161273E-2</v>
      </c>
      <c r="K49" s="15"/>
    </row>
    <row r="50" spans="1:11" x14ac:dyDescent="0.25">
      <c r="A50" s="178">
        <v>42681</v>
      </c>
      <c r="B50" s="12">
        <v>5.9556780835624393E-2</v>
      </c>
      <c r="C50" s="12">
        <v>-1.8570107472127711E-3</v>
      </c>
      <c r="D50" s="13">
        <v>1.5642777070453542E-2</v>
      </c>
    </row>
    <row r="51" spans="1:11" x14ac:dyDescent="0.25">
      <c r="A51" s="178">
        <v>43486</v>
      </c>
      <c r="B51" s="12">
        <v>1.6935044630998482E-2</v>
      </c>
      <c r="C51" s="12">
        <v>5.2185753170570247E-2</v>
      </c>
      <c r="D51" s="13">
        <v>1.5460603106378279E-2</v>
      </c>
    </row>
    <row r="52" spans="1:11" x14ac:dyDescent="0.25">
      <c r="A52" s="178">
        <v>43766</v>
      </c>
      <c r="B52" s="12">
        <v>-1.5113637810048184E-2</v>
      </c>
      <c r="C52" s="12">
        <v>3.4071583216141346E-3</v>
      </c>
      <c r="D52" s="13">
        <v>1.3778702356164255E-2</v>
      </c>
    </row>
    <row r="53" spans="1:11" x14ac:dyDescent="0.25">
      <c r="A53" s="178">
        <v>42562</v>
      </c>
      <c r="B53" s="12">
        <v>2.7228042438734713E-2</v>
      </c>
      <c r="C53" s="12">
        <v>-4.2181614036294675E-2</v>
      </c>
      <c r="D53" s="13">
        <v>1.357486909106885E-2</v>
      </c>
    </row>
    <row r="54" spans="1:11" x14ac:dyDescent="0.25">
      <c r="A54" s="178">
        <v>43633</v>
      </c>
      <c r="B54" s="12">
        <v>-3.2716777641532812E-3</v>
      </c>
      <c r="C54" s="12">
        <v>0</v>
      </c>
      <c r="D54" s="13">
        <v>1.3371736965889241E-2</v>
      </c>
    </row>
    <row r="55" spans="1:11" x14ac:dyDescent="0.25">
      <c r="A55" s="178">
        <v>43276</v>
      </c>
      <c r="B55" s="12">
        <v>1.6511718007949636E-2</v>
      </c>
      <c r="C55" s="12">
        <v>-2.6202372394024072E-2</v>
      </c>
      <c r="D55" s="13">
        <v>1.309109604687942E-2</v>
      </c>
    </row>
    <row r="56" spans="1:11" x14ac:dyDescent="0.25">
      <c r="A56" s="178">
        <v>43556</v>
      </c>
      <c r="B56" s="12">
        <v>5.9213529962911494E-2</v>
      </c>
      <c r="C56" s="12">
        <v>6.944472352810995E-3</v>
      </c>
      <c r="D56" s="13">
        <v>1.3081581897489385E-2</v>
      </c>
    </row>
    <row r="57" spans="1:11" x14ac:dyDescent="0.25">
      <c r="A57" s="178">
        <v>42429</v>
      </c>
      <c r="B57" s="12">
        <v>2.5555449173096548E-2</v>
      </c>
      <c r="C57" s="12">
        <v>3.188367840522198E-2</v>
      </c>
      <c r="D57" s="13">
        <v>1.2804272245987749E-2</v>
      </c>
    </row>
    <row r="58" spans="1:11" x14ac:dyDescent="0.25">
      <c r="A58" s="178">
        <v>42534</v>
      </c>
      <c r="B58" s="12">
        <v>-3.6617363238223309E-2</v>
      </c>
      <c r="C58" s="12">
        <v>-8.8692377407796601E-3</v>
      </c>
      <c r="D58" s="13">
        <v>1.2518218357403138E-2</v>
      </c>
    </row>
    <row r="59" spans="1:11" x14ac:dyDescent="0.25">
      <c r="A59" s="178">
        <v>42996</v>
      </c>
      <c r="B59" s="12">
        <v>-6.3779116012377228E-3</v>
      </c>
      <c r="C59" s="12">
        <v>-3.5153004417896136E-2</v>
      </c>
      <c r="D59" s="13">
        <v>1.2450641878787961E-2</v>
      </c>
    </row>
    <row r="60" spans="1:11" x14ac:dyDescent="0.25">
      <c r="A60" s="178">
        <v>43220</v>
      </c>
      <c r="B60" s="12">
        <v>1.6543886758217469E-2</v>
      </c>
      <c r="C60" s="12">
        <v>1.0221554071538009E-2</v>
      </c>
      <c r="D60" s="13">
        <v>1.2170535620255114E-2</v>
      </c>
    </row>
    <row r="61" spans="1:11" x14ac:dyDescent="0.25">
      <c r="A61" s="178">
        <v>42800</v>
      </c>
      <c r="B61" s="12">
        <v>-4.2877024356391881E-2</v>
      </c>
      <c r="C61" s="12">
        <v>2.6964361638355201E-2</v>
      </c>
      <c r="D61" s="13">
        <v>1.1287959773851355E-2</v>
      </c>
    </row>
    <row r="62" spans="1:11" x14ac:dyDescent="0.25">
      <c r="A62" s="178">
        <v>43059</v>
      </c>
      <c r="B62" s="12">
        <v>1.0360502681430503E-2</v>
      </c>
      <c r="C62" s="12">
        <v>-1.668249995993602E-2</v>
      </c>
      <c r="D62" s="13">
        <v>1.0644689511414007E-2</v>
      </c>
    </row>
    <row r="63" spans="1:11" x14ac:dyDescent="0.25">
      <c r="A63" s="178">
        <v>43339</v>
      </c>
      <c r="B63" s="12">
        <v>8.8855133572084532E-3</v>
      </c>
      <c r="C63" s="12">
        <v>2.9631797606371149E-2</v>
      </c>
      <c r="D63" s="13">
        <v>1.0050335853501506E-2</v>
      </c>
    </row>
    <row r="64" spans="1:11" x14ac:dyDescent="0.25">
      <c r="A64" s="178">
        <v>43010</v>
      </c>
      <c r="B64" s="12">
        <v>9.469914751070254E-3</v>
      </c>
      <c r="C64" s="12">
        <v>-4.4059989794030543E-2</v>
      </c>
      <c r="D64" s="13">
        <v>9.0294067193941573E-3</v>
      </c>
    </row>
    <row r="65" spans="1:4" x14ac:dyDescent="0.25">
      <c r="A65" s="178">
        <v>43388</v>
      </c>
      <c r="B65" s="12">
        <v>-4.2865606771374618E-2</v>
      </c>
      <c r="C65" s="12">
        <v>3.0459207484708439E-2</v>
      </c>
      <c r="D65" s="13">
        <v>8.6580627431145311E-3</v>
      </c>
    </row>
    <row r="66" spans="1:4" x14ac:dyDescent="0.25">
      <c r="A66" s="178">
        <v>43367</v>
      </c>
      <c r="B66" s="12">
        <v>4.9813705712219172E-2</v>
      </c>
      <c r="C66" s="12">
        <v>-3.0459207484708459E-2</v>
      </c>
      <c r="D66" s="13">
        <v>8.5960414697980377E-3</v>
      </c>
    </row>
    <row r="67" spans="1:4" x14ac:dyDescent="0.25">
      <c r="A67" s="178">
        <v>43563</v>
      </c>
      <c r="B67" s="12">
        <v>5.1403178459964852E-2</v>
      </c>
      <c r="C67" s="12">
        <v>-1.7452449951226166E-2</v>
      </c>
      <c r="D67" s="13">
        <v>7.9108647008787995E-3</v>
      </c>
    </row>
    <row r="68" spans="1:4" x14ac:dyDescent="0.25">
      <c r="A68" s="178">
        <v>42443</v>
      </c>
      <c r="B68" s="12">
        <v>2.833357449201902E-2</v>
      </c>
      <c r="C68" s="12">
        <v>0</v>
      </c>
      <c r="D68" s="13">
        <v>7.38010729762246E-3</v>
      </c>
    </row>
    <row r="69" spans="1:4" x14ac:dyDescent="0.25">
      <c r="A69" s="178">
        <v>43542</v>
      </c>
      <c r="B69" s="12">
        <v>2.018305593307863E-2</v>
      </c>
      <c r="C69" s="12">
        <v>0</v>
      </c>
      <c r="D69" s="13">
        <v>7.3421768890805338E-3</v>
      </c>
    </row>
    <row r="70" spans="1:4" x14ac:dyDescent="0.25">
      <c r="A70" s="178">
        <v>43353</v>
      </c>
      <c r="B70" s="12">
        <v>7.5997063116447952E-2</v>
      </c>
      <c r="C70" s="12">
        <v>-3.4029748586311373E-2</v>
      </c>
      <c r="D70" s="13">
        <v>7.2411612565594736E-3</v>
      </c>
    </row>
    <row r="71" spans="1:4" x14ac:dyDescent="0.25">
      <c r="A71" s="178">
        <v>43591</v>
      </c>
      <c r="B71" s="12">
        <v>-2.402622535174723E-2</v>
      </c>
      <c r="C71" s="12">
        <v>-1.0850016024065818E-2</v>
      </c>
      <c r="D71" s="13">
        <v>7.0922283094918366E-3</v>
      </c>
    </row>
    <row r="72" spans="1:4" x14ac:dyDescent="0.25">
      <c r="A72" s="178">
        <v>43206</v>
      </c>
      <c r="B72" s="12">
        <v>5.0765553789119282E-2</v>
      </c>
      <c r="C72" s="12">
        <v>8.6580627431145311E-3</v>
      </c>
      <c r="D72" s="13">
        <v>6.9979291876446368E-3</v>
      </c>
    </row>
    <row r="73" spans="1:4" x14ac:dyDescent="0.25">
      <c r="A73" s="178">
        <v>42254</v>
      </c>
      <c r="B73" s="12">
        <v>1.8911257831171811E-3</v>
      </c>
      <c r="C73" s="12">
        <v>-1.3129291441792736E-2</v>
      </c>
      <c r="D73" s="13">
        <v>5.7971176843259146E-3</v>
      </c>
    </row>
    <row r="74" spans="1:4" x14ac:dyDescent="0.25">
      <c r="A74" s="178">
        <v>42142</v>
      </c>
      <c r="B74" s="12">
        <v>-9.3708851733068661E-3</v>
      </c>
      <c r="C74" s="12">
        <v>2.1436235432513691E-3</v>
      </c>
      <c r="D74" s="13">
        <v>5.5401803756153509E-3</v>
      </c>
    </row>
    <row r="75" spans="1:4" x14ac:dyDescent="0.25">
      <c r="A75" s="178">
        <v>42415</v>
      </c>
      <c r="B75" s="12">
        <v>7.6492355205702245E-2</v>
      </c>
      <c r="C75" s="12">
        <v>2.1436235432513691E-3</v>
      </c>
      <c r="D75" s="13">
        <v>5.2770571008438193E-3</v>
      </c>
    </row>
    <row r="76" spans="1:4" x14ac:dyDescent="0.25">
      <c r="A76" s="178">
        <v>42506</v>
      </c>
      <c r="B76" s="12">
        <v>6.8321457675771108E-3</v>
      </c>
      <c r="C76" s="12">
        <v>1.2875714360045367E-2</v>
      </c>
      <c r="D76" s="13">
        <v>4.885207566049341E-3</v>
      </c>
    </row>
    <row r="77" spans="1:4" x14ac:dyDescent="0.25">
      <c r="A77" s="178">
        <v>43507</v>
      </c>
      <c r="B77" s="12">
        <v>-1.1614976549214102E-2</v>
      </c>
      <c r="C77" s="12">
        <v>0</v>
      </c>
      <c r="D77" s="13">
        <v>4.2826617920009493E-3</v>
      </c>
    </row>
    <row r="78" spans="1:4" x14ac:dyDescent="0.25">
      <c r="A78" s="178">
        <v>42394</v>
      </c>
      <c r="B78" s="12">
        <v>5.3204036063464667E-2</v>
      </c>
      <c r="C78" s="12">
        <v>2.8355225755125005E-2</v>
      </c>
      <c r="D78" s="13">
        <v>3.9973404326203938E-3</v>
      </c>
    </row>
    <row r="79" spans="1:4" x14ac:dyDescent="0.25">
      <c r="A79" s="178">
        <v>42352</v>
      </c>
      <c r="B79" s="12">
        <v>6.7018934844012617E-3</v>
      </c>
      <c r="C79" s="12">
        <v>-1.7391742711869107E-2</v>
      </c>
      <c r="D79" s="13">
        <v>3.9920212695374567E-3</v>
      </c>
    </row>
    <row r="80" spans="1:4" x14ac:dyDescent="0.25">
      <c r="A80" s="178">
        <v>43465</v>
      </c>
      <c r="B80" s="12">
        <v>2.4862793047520322E-2</v>
      </c>
      <c r="C80" s="12">
        <v>2.6668247082161273E-2</v>
      </c>
      <c r="D80" s="13">
        <v>3.7807228399059311E-3</v>
      </c>
    </row>
    <row r="81" spans="1:4" x14ac:dyDescent="0.25">
      <c r="A81" s="178">
        <v>43171</v>
      </c>
      <c r="B81" s="12">
        <v>-6.9552282948659575E-2</v>
      </c>
      <c r="C81" s="12">
        <v>-1.5666116744399352E-2</v>
      </c>
      <c r="D81" s="13">
        <v>3.742986278834297E-3</v>
      </c>
    </row>
    <row r="82" spans="1:4" x14ac:dyDescent="0.25">
      <c r="A82" s="178">
        <v>43780</v>
      </c>
      <c r="B82" s="12">
        <v>-7.0808258368028668E-4</v>
      </c>
      <c r="C82" s="12">
        <v>-3.3389012655147096E-3</v>
      </c>
      <c r="D82" s="13">
        <v>3.4423441909729197E-3</v>
      </c>
    </row>
    <row r="83" spans="1:4" x14ac:dyDescent="0.25">
      <c r="A83" s="178">
        <v>42884</v>
      </c>
      <c r="B83" s="12">
        <v>-2.2402144995791396E-2</v>
      </c>
      <c r="C83" s="12">
        <v>0</v>
      </c>
      <c r="D83" s="13">
        <v>3.4423441909726986E-3</v>
      </c>
    </row>
    <row r="84" spans="1:4" x14ac:dyDescent="0.25">
      <c r="A84" s="178">
        <v>42639</v>
      </c>
      <c r="B84" s="12">
        <v>-4.1509799760933996E-2</v>
      </c>
      <c r="C84" s="12">
        <v>3.4803922194692097E-2</v>
      </c>
      <c r="D84" s="13">
        <v>3.1039859375910123E-3</v>
      </c>
    </row>
    <row r="85" spans="1:4" x14ac:dyDescent="0.25">
      <c r="A85" s="178">
        <v>43283</v>
      </c>
      <c r="B85" s="12">
        <v>3.9176604911649274E-2</v>
      </c>
      <c r="C85" s="12">
        <v>-8.8889474172460393E-3</v>
      </c>
      <c r="D85" s="13">
        <v>2.8860048891348514E-3</v>
      </c>
    </row>
    <row r="86" spans="1:4" x14ac:dyDescent="0.25">
      <c r="A86" s="178">
        <v>43605</v>
      </c>
      <c r="B86" s="12">
        <v>3.2556680172751887E-2</v>
      </c>
      <c r="C86" s="12">
        <v>3.5650661644961446E-3</v>
      </c>
      <c r="D86" s="13">
        <v>2.8169032711133734E-3</v>
      </c>
    </row>
    <row r="87" spans="1:4" x14ac:dyDescent="0.25">
      <c r="A87" s="178">
        <v>43255</v>
      </c>
      <c r="B87" s="12">
        <v>-3.4215080444514039E-2</v>
      </c>
      <c r="C87" s="12">
        <v>3.0930300691358773E-2</v>
      </c>
      <c r="D87" s="13">
        <v>2.7739268827252244E-3</v>
      </c>
    </row>
    <row r="88" spans="1:4" x14ac:dyDescent="0.25">
      <c r="A88" s="178">
        <v>43227</v>
      </c>
      <c r="B88" s="12">
        <v>3.088965519195918E-2</v>
      </c>
      <c r="C88" s="12">
        <v>0</v>
      </c>
      <c r="D88" s="13">
        <v>2.6845653706689828E-3</v>
      </c>
    </row>
    <row r="89" spans="1:4" x14ac:dyDescent="0.25">
      <c r="A89" s="178">
        <v>42891</v>
      </c>
      <c r="B89" s="12">
        <v>-4.5635542323461932E-2</v>
      </c>
      <c r="C89" s="12">
        <v>3.8099846232270383E-2</v>
      </c>
      <c r="D89" s="13">
        <v>2.2883305180122159E-3</v>
      </c>
    </row>
    <row r="90" spans="1:4" x14ac:dyDescent="0.25">
      <c r="A90" s="178">
        <v>43416</v>
      </c>
      <c r="B90" s="12">
        <v>1.7772169745797668E-2</v>
      </c>
      <c r="C90" s="12">
        <v>2.5807883955872503E-2</v>
      </c>
      <c r="D90" s="13">
        <v>2.1921820982210511E-3</v>
      </c>
    </row>
    <row r="91" spans="1:4" x14ac:dyDescent="0.25">
      <c r="A91" s="178">
        <v>43577</v>
      </c>
      <c r="B91" s="12">
        <v>-4.1341619327008791E-2</v>
      </c>
      <c r="C91" s="12">
        <v>0</v>
      </c>
      <c r="D91" s="13">
        <v>2.1731265343132582E-3</v>
      </c>
    </row>
    <row r="92" spans="1:4" x14ac:dyDescent="0.25">
      <c r="A92" s="178">
        <v>43598</v>
      </c>
      <c r="B92" s="12">
        <v>-2.6435211855928802E-4</v>
      </c>
      <c r="C92" s="12">
        <v>1.8018505502678212E-2</v>
      </c>
      <c r="D92" s="13">
        <v>2.1178970147346914E-3</v>
      </c>
    </row>
    <row r="93" spans="1:4" x14ac:dyDescent="0.25">
      <c r="A93" s="178">
        <v>42667</v>
      </c>
      <c r="B93" s="12">
        <v>5.2415952276730973E-3</v>
      </c>
      <c r="C93" s="12">
        <v>9.5694510161506725E-3</v>
      </c>
      <c r="D93" s="13">
        <v>1.1217051092001736E-3</v>
      </c>
    </row>
    <row r="94" spans="1:4" x14ac:dyDescent="0.25">
      <c r="A94" s="178">
        <v>42842</v>
      </c>
      <c r="B94" s="12">
        <v>6.7052278058137904E-2</v>
      </c>
      <c r="C94" s="12">
        <v>-4.8790164169431945E-2</v>
      </c>
      <c r="D94" s="13">
        <v>1.0542963549059923E-3</v>
      </c>
    </row>
    <row r="95" spans="1:4" x14ac:dyDescent="0.25">
      <c r="A95" s="178">
        <v>43535</v>
      </c>
      <c r="B95" s="12">
        <v>-1.9631908145795289E-3</v>
      </c>
      <c r="C95" s="12">
        <v>1.0471299867295437E-2</v>
      </c>
      <c r="D95" s="13">
        <v>7.3719133452813436E-4</v>
      </c>
    </row>
    <row r="96" spans="1:4" x14ac:dyDescent="0.25">
      <c r="A96" s="178">
        <v>42198</v>
      </c>
      <c r="B96" s="12">
        <v>6.0872931244364104E-2</v>
      </c>
      <c r="C96" s="12">
        <v>5.0727523509658222E-2</v>
      </c>
      <c r="D96" s="13">
        <v>0</v>
      </c>
    </row>
    <row r="97" spans="1:4" x14ac:dyDescent="0.25">
      <c r="A97" s="178">
        <v>42289</v>
      </c>
      <c r="B97" s="12">
        <v>3.1559220180518877E-2</v>
      </c>
      <c r="C97" s="12">
        <v>3.3522692038643644E-2</v>
      </c>
      <c r="D97" s="13">
        <v>0</v>
      </c>
    </row>
    <row r="98" spans="1:4" x14ac:dyDescent="0.25">
      <c r="A98" s="178">
        <v>42310</v>
      </c>
      <c r="B98" s="12">
        <v>3.8570483531325341E-2</v>
      </c>
      <c r="C98" s="12">
        <v>3.2505570404931308E-2</v>
      </c>
      <c r="D98" s="13">
        <v>0</v>
      </c>
    </row>
    <row r="99" spans="1:4" x14ac:dyDescent="0.25">
      <c r="A99" s="178">
        <v>43549</v>
      </c>
      <c r="B99" s="12">
        <v>3.1841977546027009E-2</v>
      </c>
      <c r="C99" s="12">
        <v>-3.47826437632492E-3</v>
      </c>
      <c r="D99" s="13">
        <v>0</v>
      </c>
    </row>
    <row r="100" spans="1:4" x14ac:dyDescent="0.25">
      <c r="A100" s="178">
        <v>42366</v>
      </c>
      <c r="B100" s="12">
        <v>-7.8973350600052743E-4</v>
      </c>
      <c r="C100" s="12">
        <v>-4.3573053689558126E-3</v>
      </c>
      <c r="D100" s="13">
        <v>0</v>
      </c>
    </row>
    <row r="101" spans="1:4" x14ac:dyDescent="0.25">
      <c r="A101" s="178">
        <v>42233</v>
      </c>
      <c r="B101" s="12">
        <v>-6.3365846993133537E-2</v>
      </c>
      <c r="C101" s="12">
        <v>-6.5430985889359475E-3</v>
      </c>
      <c r="D101" s="13">
        <v>0</v>
      </c>
    </row>
    <row r="102" spans="1:4" x14ac:dyDescent="0.25">
      <c r="A102" s="178">
        <v>43500</v>
      </c>
      <c r="B102" s="12">
        <v>-2.7467043554678182E-2</v>
      </c>
      <c r="C102" s="12">
        <v>0</v>
      </c>
      <c r="D102" s="13">
        <v>-7.1505187172565246E-4</v>
      </c>
    </row>
    <row r="103" spans="1:4" x14ac:dyDescent="0.25">
      <c r="A103" s="178">
        <v>43458</v>
      </c>
      <c r="B103" s="12">
        <v>-2.6267135636687707E-3</v>
      </c>
      <c r="C103" s="12">
        <v>1.3605652055778678E-2</v>
      </c>
      <c r="D103" s="13">
        <v>-7.5728894190869108E-4</v>
      </c>
    </row>
    <row r="104" spans="1:4" x14ac:dyDescent="0.25">
      <c r="A104" s="178">
        <v>43122</v>
      </c>
      <c r="B104" s="12">
        <v>1.8592833076615925E-2</v>
      </c>
      <c r="C104" s="12">
        <v>8.3682496705165792E-3</v>
      </c>
      <c r="D104" s="13">
        <v>-1.1648224962930943E-3</v>
      </c>
    </row>
    <row r="105" spans="1:4" x14ac:dyDescent="0.25">
      <c r="A105" s="178">
        <v>43682</v>
      </c>
      <c r="B105" s="12">
        <v>-6.3423033746905038E-4</v>
      </c>
      <c r="C105" s="12">
        <v>-1.6863806052004805E-2</v>
      </c>
      <c r="D105" s="13">
        <v>-1.3342230131366103E-3</v>
      </c>
    </row>
    <row r="106" spans="1:4" x14ac:dyDescent="0.25">
      <c r="A106" s="178">
        <v>43619</v>
      </c>
      <c r="B106" s="12">
        <v>6.2489175191496771E-2</v>
      </c>
      <c r="C106" s="12">
        <v>2.4692612590371414E-2</v>
      </c>
      <c r="D106" s="13">
        <v>-1.3717423275807702E-3</v>
      </c>
    </row>
    <row r="107" spans="1:4" x14ac:dyDescent="0.25">
      <c r="A107" s="178">
        <v>43325</v>
      </c>
      <c r="B107" s="12">
        <v>1.8100041643617937E-2</v>
      </c>
      <c r="C107" s="12">
        <v>-3.2670782289548707E-2</v>
      </c>
      <c r="D107" s="13">
        <v>-1.413427797146964E-3</v>
      </c>
    </row>
    <row r="108" spans="1:4" x14ac:dyDescent="0.25">
      <c r="A108" s="178">
        <v>43430</v>
      </c>
      <c r="B108" s="12">
        <v>-1.6867253965241635E-2</v>
      </c>
      <c r="C108" s="12">
        <v>-2.2472855852058628E-2</v>
      </c>
      <c r="D108" s="13">
        <v>-1.4792902105891703E-3</v>
      </c>
    </row>
    <row r="109" spans="1:4" x14ac:dyDescent="0.25">
      <c r="A109" s="178">
        <v>42863</v>
      </c>
      <c r="B109" s="12">
        <v>1.139442612796833E-2</v>
      </c>
      <c r="C109" s="12">
        <v>-4.3802622658392888E-2</v>
      </c>
      <c r="D109" s="13">
        <v>-2.0325210249223578E-3</v>
      </c>
    </row>
    <row r="110" spans="1:4" x14ac:dyDescent="0.25">
      <c r="A110" s="178">
        <v>42982</v>
      </c>
      <c r="B110" s="12">
        <v>1.2068878733676451E-2</v>
      </c>
      <c r="C110" s="12">
        <v>-1.5398080111121606E-2</v>
      </c>
      <c r="D110" s="13">
        <v>-2.2446698538238618E-3</v>
      </c>
    </row>
    <row r="111" spans="1:4" x14ac:dyDescent="0.25">
      <c r="A111" s="178">
        <v>43150</v>
      </c>
      <c r="B111" s="12">
        <v>3.8573691985798665E-2</v>
      </c>
      <c r="C111" s="12">
        <v>2.6340416614408564E-2</v>
      </c>
      <c r="D111" s="13">
        <v>-2.4721891453890368E-3</v>
      </c>
    </row>
    <row r="112" spans="1:4" x14ac:dyDescent="0.25">
      <c r="A112" s="178">
        <v>43514</v>
      </c>
      <c r="B112" s="12">
        <v>-1.330933136878038E-2</v>
      </c>
      <c r="C112" s="12">
        <v>-6.5653970221436778E-2</v>
      </c>
      <c r="D112" s="13">
        <v>-2.8530689824063991E-3</v>
      </c>
    </row>
    <row r="113" spans="1:4" x14ac:dyDescent="0.25">
      <c r="A113" s="178">
        <v>42730</v>
      </c>
      <c r="B113" s="12">
        <v>1.2195273093818206E-2</v>
      </c>
      <c r="C113" s="12">
        <v>3.2894766503987053E-3</v>
      </c>
      <c r="D113" s="13">
        <v>-3.3351893061383505E-3</v>
      </c>
    </row>
    <row r="114" spans="1:4" x14ac:dyDescent="0.25">
      <c r="A114" s="178">
        <v>43101</v>
      </c>
      <c r="B114" s="12">
        <v>5.7799613398280346E-2</v>
      </c>
      <c r="C114" s="12">
        <v>-1.8331810816609605E-3</v>
      </c>
      <c r="D114" s="13">
        <v>-3.3426214966898373E-3</v>
      </c>
    </row>
    <row r="115" spans="1:4" x14ac:dyDescent="0.25">
      <c r="A115" s="178">
        <v>42471</v>
      </c>
      <c r="B115" s="12">
        <v>5.4961725718581711E-2</v>
      </c>
      <c r="C115" s="12">
        <v>-2.2751756983416069E-2</v>
      </c>
      <c r="D115" s="13">
        <v>-3.5398267051240623E-3</v>
      </c>
    </row>
    <row r="116" spans="1:4" x14ac:dyDescent="0.25">
      <c r="A116" s="178">
        <v>42933</v>
      </c>
      <c r="B116" s="12">
        <v>4.3276729057820278E-3</v>
      </c>
      <c r="C116" s="12">
        <v>5.7971176843259146E-3</v>
      </c>
      <c r="D116" s="13">
        <v>-3.5566131148471155E-3</v>
      </c>
    </row>
    <row r="117" spans="1:4" x14ac:dyDescent="0.25">
      <c r="A117" s="178">
        <v>42345</v>
      </c>
      <c r="B117" s="12">
        <v>-4.8717386613997875E-2</v>
      </c>
      <c r="C117" s="12">
        <v>3.7325957612686346E-2</v>
      </c>
      <c r="D117" s="13">
        <v>-3.9920212695374498E-3</v>
      </c>
    </row>
    <row r="118" spans="1:4" x14ac:dyDescent="0.25">
      <c r="A118" s="178">
        <v>42359</v>
      </c>
      <c r="B118" s="12">
        <v>2.5282385840892256E-2</v>
      </c>
      <c r="C118" s="12">
        <v>8.7336799687546315E-3</v>
      </c>
      <c r="D118" s="13">
        <v>-3.9920212695374498E-3</v>
      </c>
    </row>
    <row r="119" spans="1:4" x14ac:dyDescent="0.25">
      <c r="A119" s="178">
        <v>43248</v>
      </c>
      <c r="B119" s="12">
        <v>0</v>
      </c>
      <c r="C119" s="12">
        <v>-4.4375881400709832E-2</v>
      </c>
      <c r="D119" s="13">
        <v>-4.158010148663677E-3</v>
      </c>
    </row>
    <row r="120" spans="1:4" x14ac:dyDescent="0.25">
      <c r="A120" s="178">
        <v>42674</v>
      </c>
      <c r="B120" s="12">
        <v>-4.4192839233540823E-2</v>
      </c>
      <c r="C120" s="12">
        <v>2.6317308317373358E-2</v>
      </c>
      <c r="D120" s="13">
        <v>-4.4943895878393264E-3</v>
      </c>
    </row>
    <row r="121" spans="1:4" x14ac:dyDescent="0.25">
      <c r="A121" s="178">
        <v>42492</v>
      </c>
      <c r="B121" s="12">
        <v>-2.3835028174973068E-2</v>
      </c>
      <c r="C121" s="12">
        <v>1.7021687569430524E-2</v>
      </c>
      <c r="D121" s="13">
        <v>-4.8239360308528229E-3</v>
      </c>
    </row>
    <row r="122" spans="1:4" x14ac:dyDescent="0.25">
      <c r="A122" s="178">
        <v>42450</v>
      </c>
      <c r="B122" s="12">
        <v>-2.979904462056561E-2</v>
      </c>
      <c r="C122" s="12">
        <v>-8.3857933762739589E-3</v>
      </c>
      <c r="D122" s="13">
        <v>-4.9140148024289293E-3</v>
      </c>
    </row>
    <row r="123" spans="1:4" x14ac:dyDescent="0.25">
      <c r="A123" s="178">
        <v>42457</v>
      </c>
      <c r="B123" s="12">
        <v>-5.3304050482941142E-3</v>
      </c>
      <c r="C123" s="12">
        <v>1.6701849617931353E-2</v>
      </c>
      <c r="D123" s="13">
        <v>-4.9382816405825663E-3</v>
      </c>
    </row>
    <row r="124" spans="1:4" x14ac:dyDescent="0.25">
      <c r="A124" s="178">
        <v>43157</v>
      </c>
      <c r="B124" s="12">
        <v>-1.6313101316179971E-2</v>
      </c>
      <c r="C124" s="12">
        <v>-1.7346058122083075E-3</v>
      </c>
      <c r="D124" s="13">
        <v>-4.9627893421290139E-3</v>
      </c>
    </row>
    <row r="125" spans="1:4" x14ac:dyDescent="0.25">
      <c r="A125" s="178">
        <v>43164</v>
      </c>
      <c r="B125" s="12">
        <v>5.8436981489109214E-3</v>
      </c>
      <c r="C125" s="12">
        <v>5.19481687710393E-3</v>
      </c>
      <c r="D125" s="13">
        <v>-4.9875415110390512E-3</v>
      </c>
    </row>
    <row r="126" spans="1:4" x14ac:dyDescent="0.25">
      <c r="A126" s="178">
        <v>42107</v>
      </c>
      <c r="B126" s="12">
        <v>1.3889112160667093E-2</v>
      </c>
      <c r="C126" s="12">
        <v>-4.3017385083690816E-2</v>
      </c>
      <c r="D126" s="13">
        <v>-5.0377940299571808E-3</v>
      </c>
    </row>
    <row r="127" spans="1:4" x14ac:dyDescent="0.25">
      <c r="A127" s="178">
        <v>43444</v>
      </c>
      <c r="B127" s="12">
        <v>-5.3073464203364125E-2</v>
      </c>
      <c r="C127" s="12">
        <v>-4.6365920557925537E-2</v>
      </c>
      <c r="D127" s="13">
        <v>-5.229746697277265E-3</v>
      </c>
    </row>
    <row r="128" spans="1:4" x14ac:dyDescent="0.25">
      <c r="A128" s="178">
        <v>42128</v>
      </c>
      <c r="B128" s="12">
        <v>-1.8373220256619294E-2</v>
      </c>
      <c r="C128" s="12">
        <v>-2.8049303809899555E-2</v>
      </c>
      <c r="D128" s="13">
        <v>-5.449604767564703E-3</v>
      </c>
    </row>
    <row r="129" spans="1:4" x14ac:dyDescent="0.25">
      <c r="A129" s="178">
        <v>42548</v>
      </c>
      <c r="B129" s="12">
        <v>3.3676364848380792E-3</v>
      </c>
      <c r="C129" s="12">
        <v>-3.2186686495901444E-2</v>
      </c>
      <c r="D129" s="13">
        <v>-5.5834874257005684E-3</v>
      </c>
    </row>
    <row r="130" spans="1:4" x14ac:dyDescent="0.25">
      <c r="A130" s="178">
        <v>42695</v>
      </c>
      <c r="B130" s="12">
        <v>6.6452715887930142E-2</v>
      </c>
      <c r="C130" s="12">
        <v>-8.795131452827289E-3</v>
      </c>
      <c r="D130" s="13">
        <v>-5.7175684632034081E-3</v>
      </c>
    </row>
    <row r="131" spans="1:4" x14ac:dyDescent="0.25">
      <c r="A131" s="178">
        <v>42226</v>
      </c>
      <c r="B131" s="12">
        <v>3.0949361984845243E-3</v>
      </c>
      <c r="C131" s="12">
        <v>2.17627942259567E-3</v>
      </c>
      <c r="D131" s="13">
        <v>-6.0060240602119218E-3</v>
      </c>
    </row>
    <row r="132" spans="1:4" x14ac:dyDescent="0.25">
      <c r="A132" s="178">
        <v>43661</v>
      </c>
      <c r="B132" s="12">
        <v>-1.7750056331916422E-2</v>
      </c>
      <c r="C132" s="12">
        <v>-3.9609138095045827E-2</v>
      </c>
      <c r="D132" s="13">
        <v>-6.2047768868829815E-3</v>
      </c>
    </row>
    <row r="133" spans="1:4" x14ac:dyDescent="0.25">
      <c r="A133" s="178">
        <v>42296</v>
      </c>
      <c r="B133" s="12">
        <v>2.1568696658455202E-2</v>
      </c>
      <c r="C133" s="12">
        <v>-8.8300794482720369E-3</v>
      </c>
      <c r="D133" s="13">
        <v>-6.2305497506360864E-3</v>
      </c>
    </row>
    <row r="134" spans="1:4" x14ac:dyDescent="0.25">
      <c r="A134" s="178">
        <v>42744</v>
      </c>
      <c r="B134" s="12">
        <v>-3.4509816210688313E-2</v>
      </c>
      <c r="C134" s="12">
        <v>5.6338177182560642E-3</v>
      </c>
      <c r="D134" s="13">
        <v>-6.4377904748485299E-3</v>
      </c>
    </row>
    <row r="135" spans="1:4" x14ac:dyDescent="0.25">
      <c r="A135" s="178">
        <v>43437</v>
      </c>
      <c r="B135" s="12">
        <v>5.1926802368212205E-3</v>
      </c>
      <c r="C135" s="12">
        <v>3.2414939241710229E-3</v>
      </c>
      <c r="D135" s="13">
        <v>-6.6840204285717143E-3</v>
      </c>
    </row>
    <row r="136" spans="1:4" x14ac:dyDescent="0.25">
      <c r="A136" s="178">
        <v>42786</v>
      </c>
      <c r="B136" s="12">
        <v>1.2084592159701689E-4</v>
      </c>
      <c r="C136" s="12">
        <v>2.6501940745506627E-2</v>
      </c>
      <c r="D136" s="13">
        <v>-6.9548218733697219E-3</v>
      </c>
    </row>
    <row r="137" spans="1:4" x14ac:dyDescent="0.25">
      <c r="A137" s="178">
        <v>42954</v>
      </c>
      <c r="B137" s="12">
        <v>1.3576193070049527E-2</v>
      </c>
      <c r="C137" s="12">
        <v>-3.7523496185503527E-3</v>
      </c>
      <c r="D137" s="13">
        <v>-7.0588528396246884E-3</v>
      </c>
    </row>
    <row r="138" spans="1:4" x14ac:dyDescent="0.25">
      <c r="A138" s="178">
        <v>43017</v>
      </c>
      <c r="B138" s="12">
        <v>1.1878083540431576E-2</v>
      </c>
      <c r="C138" s="12">
        <v>2.3153304974716821E-2</v>
      </c>
      <c r="D138" s="13">
        <v>-7.8962621222255051E-3</v>
      </c>
    </row>
    <row r="139" spans="1:4" x14ac:dyDescent="0.25">
      <c r="A139" s="178">
        <v>43003</v>
      </c>
      <c r="B139" s="12">
        <v>2.5167170139379347E-2</v>
      </c>
      <c r="C139" s="12">
        <v>3.6878630385365992E-2</v>
      </c>
      <c r="D139" s="13">
        <v>-7.9051795071132611E-3</v>
      </c>
    </row>
    <row r="140" spans="1:4" x14ac:dyDescent="0.25">
      <c r="A140" s="178">
        <v>42583</v>
      </c>
      <c r="B140" s="12">
        <v>-3.3112613036560315E-3</v>
      </c>
      <c r="C140" s="12">
        <v>3.7740327982846898E-2</v>
      </c>
      <c r="D140" s="13">
        <v>-8.528836347520323E-3</v>
      </c>
    </row>
    <row r="141" spans="1:4" x14ac:dyDescent="0.25">
      <c r="A141" s="178">
        <v>42527</v>
      </c>
      <c r="B141" s="12">
        <v>1.4410449678254994E-2</v>
      </c>
      <c r="C141" s="12">
        <v>-2.8293508642611976E-2</v>
      </c>
      <c r="D141" s="13">
        <v>-8.6831225734607699E-3</v>
      </c>
    </row>
    <row r="142" spans="1:4" x14ac:dyDescent="0.25">
      <c r="A142" s="178">
        <v>43290</v>
      </c>
      <c r="B142" s="12">
        <v>1.3755254551498786E-2</v>
      </c>
      <c r="C142" s="12">
        <v>0</v>
      </c>
      <c r="D142" s="13">
        <v>-8.6831225734608809E-3</v>
      </c>
    </row>
    <row r="143" spans="1:4" x14ac:dyDescent="0.25">
      <c r="A143" s="178">
        <v>43031</v>
      </c>
      <c r="B143" s="12">
        <v>1.5834992330076268E-2</v>
      </c>
      <c r="C143" s="12">
        <v>3.5153004417896094E-2</v>
      </c>
      <c r="D143" s="13">
        <v>-9.4229201345052607E-3</v>
      </c>
    </row>
    <row r="144" spans="1:4" x14ac:dyDescent="0.25">
      <c r="A144" s="178">
        <v>43143</v>
      </c>
      <c r="B144" s="12">
        <v>6.5310383424709101E-2</v>
      </c>
      <c r="C144" s="12">
        <v>-7.0922283094917984E-3</v>
      </c>
      <c r="D144" s="13">
        <v>-9.8280889362624274E-3</v>
      </c>
    </row>
    <row r="145" spans="1:4" x14ac:dyDescent="0.25">
      <c r="A145" s="178">
        <v>43451</v>
      </c>
      <c r="B145" s="12">
        <v>1.0007616074426413E-2</v>
      </c>
      <c r="C145" s="12">
        <v>-1.0221554071538139E-2</v>
      </c>
      <c r="D145" s="13">
        <v>-1.0542266312024545E-2</v>
      </c>
    </row>
    <row r="146" spans="1:4" x14ac:dyDescent="0.25">
      <c r="A146" s="178">
        <v>42653</v>
      </c>
      <c r="B146" s="12">
        <v>-1.3605652055778709E-2</v>
      </c>
      <c r="C146" s="12">
        <v>-2.4292692569044587E-2</v>
      </c>
      <c r="D146" s="13">
        <v>-1.0672459890771759E-2</v>
      </c>
    </row>
    <row r="147" spans="1:4" x14ac:dyDescent="0.25">
      <c r="A147" s="178">
        <v>43038</v>
      </c>
      <c r="B147" s="12">
        <v>-1.1543029281674812E-2</v>
      </c>
      <c r="C147" s="12">
        <v>5.1679701584425976E-3</v>
      </c>
      <c r="D147" s="13">
        <v>-1.0708014272472212E-2</v>
      </c>
    </row>
    <row r="148" spans="1:4" x14ac:dyDescent="0.25">
      <c r="A148" s="178">
        <v>42821</v>
      </c>
      <c r="B148" s="12">
        <v>-2.9109110030049078E-2</v>
      </c>
      <c r="C148" s="12">
        <v>-3.2841106189242332E-2</v>
      </c>
      <c r="D148" s="13">
        <v>-1.0972678669475556E-2</v>
      </c>
    </row>
    <row r="149" spans="1:4" x14ac:dyDescent="0.25">
      <c r="A149" s="178">
        <v>43654</v>
      </c>
      <c r="B149" s="12">
        <v>-2.4217084276669135E-2</v>
      </c>
      <c r="C149" s="12">
        <v>2.9558802241544429E-2</v>
      </c>
      <c r="D149" s="13">
        <v>-1.1616119683228556E-2</v>
      </c>
    </row>
    <row r="150" spans="1:4" x14ac:dyDescent="0.25">
      <c r="A150" s="178">
        <v>42261</v>
      </c>
      <c r="B150" s="12">
        <v>1.8717123952937991E-2</v>
      </c>
      <c r="C150" s="12">
        <v>-2.0022915875107704E-2</v>
      </c>
      <c r="D150" s="13">
        <v>-1.1628037995119099E-2</v>
      </c>
    </row>
    <row r="151" spans="1:4" x14ac:dyDescent="0.25">
      <c r="A151" s="178">
        <v>42205</v>
      </c>
      <c r="B151" s="12">
        <v>-6.9494283492555972E-2</v>
      </c>
      <c r="C151" s="12">
        <v>-2.8355225755125009E-2</v>
      </c>
      <c r="D151" s="13">
        <v>-1.212136053234485E-2</v>
      </c>
    </row>
    <row r="152" spans="1:4" x14ac:dyDescent="0.25">
      <c r="A152" s="178">
        <v>43570</v>
      </c>
      <c r="B152" s="12">
        <v>-2.9233176766405865E-2</v>
      </c>
      <c r="C152" s="12">
        <v>-1.4184634991956413E-2</v>
      </c>
      <c r="D152" s="13">
        <v>-1.2252405529015889E-2</v>
      </c>
    </row>
    <row r="153" spans="1:4" x14ac:dyDescent="0.25">
      <c r="A153" s="178">
        <v>43423</v>
      </c>
      <c r="B153" s="12">
        <v>-9.8850915881404152E-3</v>
      </c>
      <c r="C153" s="12">
        <v>3.1796529173798056E-3</v>
      </c>
      <c r="D153" s="13">
        <v>-1.2486390651382646E-2</v>
      </c>
    </row>
    <row r="154" spans="1:4" x14ac:dyDescent="0.25">
      <c r="A154" s="178">
        <v>42499</v>
      </c>
      <c r="B154" s="12">
        <v>3.5579864600029155E-3</v>
      </c>
      <c r="C154" s="12">
        <v>-2.3480267608842472E-2</v>
      </c>
      <c r="D154" s="13">
        <v>-1.2652236903709001E-2</v>
      </c>
    </row>
    <row r="155" spans="1:4" x14ac:dyDescent="0.25">
      <c r="A155" s="178">
        <v>42779</v>
      </c>
      <c r="B155" s="12">
        <v>-6.0424786265687625E-5</v>
      </c>
      <c r="C155" s="12">
        <v>-6.8676865796219372E-2</v>
      </c>
      <c r="D155" s="13">
        <v>-1.2789156116321223E-2</v>
      </c>
    </row>
    <row r="156" spans="1:4" x14ac:dyDescent="0.25">
      <c r="A156" s="178">
        <v>43185</v>
      </c>
      <c r="B156" s="12">
        <v>-3.2704584725580833E-2</v>
      </c>
      <c r="C156" s="12">
        <v>1.7256259674698574E-3</v>
      </c>
      <c r="D156" s="13">
        <v>-1.2903404835907954E-2</v>
      </c>
    </row>
    <row r="157" spans="1:4" x14ac:dyDescent="0.25">
      <c r="A157" s="178">
        <v>42408</v>
      </c>
      <c r="B157" s="12">
        <v>-2.4474015085370251E-2</v>
      </c>
      <c r="C157" s="12">
        <v>4.3010818993907017E-3</v>
      </c>
      <c r="D157" s="13">
        <v>-1.3140793561058368E-2</v>
      </c>
    </row>
    <row r="158" spans="1:4" x14ac:dyDescent="0.25">
      <c r="A158" s="178">
        <v>43528</v>
      </c>
      <c r="B158" s="12">
        <v>-1.2619232479690485E-2</v>
      </c>
      <c r="C158" s="12">
        <v>2.4868066578013524E-2</v>
      </c>
      <c r="D158" s="13">
        <v>-1.3187004281953801E-2</v>
      </c>
    </row>
    <row r="159" spans="1:4" x14ac:dyDescent="0.25">
      <c r="A159" s="178">
        <v>42023</v>
      </c>
      <c r="B159" s="12">
        <v>3.8916647671368348E-2</v>
      </c>
      <c r="C159" s="12">
        <v>6.7189502487447882E-3</v>
      </c>
      <c r="D159" s="13">
        <v>-1.3544225107757149E-2</v>
      </c>
    </row>
    <row r="160" spans="1:4" x14ac:dyDescent="0.25">
      <c r="A160" s="178">
        <v>42989</v>
      </c>
      <c r="B160" s="12">
        <v>1.5268287210081411E-2</v>
      </c>
      <c r="C160" s="12">
        <v>-1.7256259674698364E-3</v>
      </c>
      <c r="D160" s="13">
        <v>-1.3574869091068874E-2</v>
      </c>
    </row>
    <row r="161" spans="1:4" x14ac:dyDescent="0.25">
      <c r="A161" s="178">
        <v>43192</v>
      </c>
      <c r="B161" s="12">
        <v>1.2501877408061296E-2</v>
      </c>
      <c r="C161" s="12">
        <v>1.878791386563327E-2</v>
      </c>
      <c r="D161" s="13">
        <v>-1.4388737452099669E-2</v>
      </c>
    </row>
    <row r="162" spans="1:4" x14ac:dyDescent="0.25">
      <c r="A162" s="178">
        <v>42905</v>
      </c>
      <c r="B162" s="12">
        <v>1.7289479779171415E-2</v>
      </c>
      <c r="C162" s="12">
        <v>3.8839833316263957E-2</v>
      </c>
      <c r="D162" s="13">
        <v>-1.472419239393645E-2</v>
      </c>
    </row>
    <row r="163" spans="1:4" x14ac:dyDescent="0.25">
      <c r="A163" s="178">
        <v>43234</v>
      </c>
      <c r="B163" s="12">
        <v>-5.9066782764183041E-2</v>
      </c>
      <c r="C163" s="12">
        <v>1.3468217050866611E-2</v>
      </c>
      <c r="D163" s="13">
        <v>-1.4855100990924184E-2</v>
      </c>
    </row>
    <row r="164" spans="1:4" x14ac:dyDescent="0.25">
      <c r="A164" s="178">
        <v>42947</v>
      </c>
      <c r="B164" s="12">
        <v>2.5842156583848929E-2</v>
      </c>
      <c r="C164" s="12">
        <v>4.4026248756490458E-2</v>
      </c>
      <c r="D164" s="13">
        <v>-1.5125361070756104E-2</v>
      </c>
    </row>
    <row r="165" spans="1:4" x14ac:dyDescent="0.25">
      <c r="A165" s="178">
        <v>43241</v>
      </c>
      <c r="B165" s="12">
        <v>-9.9503308531679793E-3</v>
      </c>
      <c r="C165" s="12">
        <v>1.6708441648177223E-3</v>
      </c>
      <c r="D165" s="13">
        <v>-1.6461277054071962E-2</v>
      </c>
    </row>
    <row r="166" spans="1:4" x14ac:dyDescent="0.25">
      <c r="A166" s="178">
        <v>43794</v>
      </c>
      <c r="B166" s="12">
        <v>-1.7581101416396221E-2</v>
      </c>
      <c r="C166" s="12">
        <v>-1.0118130165584667E-2</v>
      </c>
      <c r="D166" s="13">
        <v>-1.6485113798047214E-2</v>
      </c>
    </row>
    <row r="167" spans="1:4" x14ac:dyDescent="0.25">
      <c r="A167" s="178">
        <v>42135</v>
      </c>
      <c r="B167" s="12">
        <v>-5.9780981755080667E-3</v>
      </c>
      <c r="C167" s="12">
        <v>1.9502243231441101E-2</v>
      </c>
      <c r="D167" s="13">
        <v>-1.6529301951210582E-2</v>
      </c>
    </row>
    <row r="168" spans="1:4" x14ac:dyDescent="0.25">
      <c r="A168" s="178">
        <v>43066</v>
      </c>
      <c r="B168" s="12">
        <v>-2.8923039469250476E-2</v>
      </c>
      <c r="C168" s="12">
        <v>-7.5047256540676927E-3</v>
      </c>
      <c r="D168" s="13">
        <v>-1.6607736399660525E-2</v>
      </c>
    </row>
    <row r="169" spans="1:4" x14ac:dyDescent="0.25">
      <c r="A169" s="178">
        <v>42149</v>
      </c>
      <c r="B169" s="12">
        <v>-1.1498266687373023E-2</v>
      </c>
      <c r="C169" s="12">
        <v>-2.6031838717946981E-2</v>
      </c>
      <c r="D169" s="13">
        <v>-1.6713480973740667E-2</v>
      </c>
    </row>
    <row r="170" spans="1:4" x14ac:dyDescent="0.25">
      <c r="A170" s="178">
        <v>43108</v>
      </c>
      <c r="B170" s="12">
        <v>-3.5688082383160094E-3</v>
      </c>
      <c r="C170" s="12">
        <v>4.4850566165351713E-2</v>
      </c>
      <c r="D170" s="13">
        <v>-1.6882787038750929E-2</v>
      </c>
    </row>
    <row r="171" spans="1:4" x14ac:dyDescent="0.25">
      <c r="A171" s="178">
        <v>42338</v>
      </c>
      <c r="B171" s="12">
        <v>-1.4451118538174598E-2</v>
      </c>
      <c r="C171" s="12">
        <v>-6.6889881507965401E-3</v>
      </c>
      <c r="D171" s="13">
        <v>-1.7116941940697752E-2</v>
      </c>
    </row>
    <row r="172" spans="1:4" x14ac:dyDescent="0.25">
      <c r="A172" s="178">
        <v>43346</v>
      </c>
      <c r="B172" s="12">
        <v>-3.9792305052238935E-2</v>
      </c>
      <c r="C172" s="12">
        <v>-1.8416726786231151E-2</v>
      </c>
      <c r="D172" s="13">
        <v>-1.7291497110060994E-2</v>
      </c>
    </row>
    <row r="173" spans="1:4" x14ac:dyDescent="0.25">
      <c r="A173" s="178">
        <v>42191</v>
      </c>
      <c r="B173" s="12">
        <v>5.5034358901180185E-3</v>
      </c>
      <c r="C173" s="12">
        <v>-1.7937700686667207E-2</v>
      </c>
      <c r="D173" s="13">
        <v>-1.7910926566530219E-2</v>
      </c>
    </row>
    <row r="174" spans="1:4" x14ac:dyDescent="0.25">
      <c r="A174" s="178">
        <v>42597</v>
      </c>
      <c r="B174" s="12">
        <v>-2.6522898948902019E-2</v>
      </c>
      <c r="C174" s="12">
        <v>0</v>
      </c>
      <c r="D174" s="13">
        <v>-1.8056783747242615E-2</v>
      </c>
    </row>
    <row r="175" spans="1:4" x14ac:dyDescent="0.25">
      <c r="A175" s="178">
        <v>42275</v>
      </c>
      <c r="B175" s="12">
        <v>-1.5729301908543918E-2</v>
      </c>
      <c r="C175" s="12">
        <v>6.7340321813441194E-3</v>
      </c>
      <c r="D175" s="13">
        <v>-1.8237587549780901E-2</v>
      </c>
    </row>
    <row r="176" spans="1:4" x14ac:dyDescent="0.25">
      <c r="A176" s="178">
        <v>42212</v>
      </c>
      <c r="B176" s="12">
        <v>2.5920890820029612E-2</v>
      </c>
      <c r="C176" s="12">
        <v>3.6920588614048074E-2</v>
      </c>
      <c r="D176" s="13">
        <v>-1.8462062839735331E-2</v>
      </c>
    </row>
    <row r="177" spans="1:4" x14ac:dyDescent="0.25">
      <c r="A177" s="178">
        <v>43521</v>
      </c>
      <c r="B177" s="12">
        <v>6.2653499107203281E-3</v>
      </c>
      <c r="C177" s="12">
        <v>-7.168489478612516E-3</v>
      </c>
      <c r="D177" s="13">
        <v>-1.8746042821055221E-2</v>
      </c>
    </row>
    <row r="178" spans="1:4" x14ac:dyDescent="0.25">
      <c r="A178" s="178">
        <v>43395</v>
      </c>
      <c r="B178" s="12">
        <v>-1.5351178655761022E-2</v>
      </c>
      <c r="C178" s="12">
        <v>2.6317308317373358E-2</v>
      </c>
      <c r="D178" s="13">
        <v>-1.885480076362946E-2</v>
      </c>
    </row>
    <row r="179" spans="1:4" x14ac:dyDescent="0.25">
      <c r="A179" s="178">
        <v>42856</v>
      </c>
      <c r="B179" s="12">
        <v>3.6253816143170577E-3</v>
      </c>
      <c r="C179" s="12">
        <v>-1.5943650397136001E-2</v>
      </c>
      <c r="D179" s="13">
        <v>-1.9105659079585606E-2</v>
      </c>
    </row>
    <row r="180" spans="1:4" x14ac:dyDescent="0.25">
      <c r="A180" s="178">
        <v>42093</v>
      </c>
      <c r="B180" s="12">
        <v>7.1176278467894954E-2</v>
      </c>
      <c r="C180" s="12">
        <v>-6.0913893934018172E-3</v>
      </c>
      <c r="D180" s="13">
        <v>-1.9802627296179754E-2</v>
      </c>
    </row>
    <row r="181" spans="1:4" x14ac:dyDescent="0.25">
      <c r="A181" s="178">
        <v>43332</v>
      </c>
      <c r="B181" s="12">
        <v>-4.9531668242757024E-2</v>
      </c>
      <c r="C181" s="12">
        <v>-1.8622512098001798E-2</v>
      </c>
      <c r="D181" s="13">
        <v>-2.0000666706669543E-2</v>
      </c>
    </row>
    <row r="182" spans="1:4" x14ac:dyDescent="0.25">
      <c r="A182" s="178">
        <v>43311</v>
      </c>
      <c r="B182" s="12">
        <v>-3.2548907214881823E-2</v>
      </c>
      <c r="C182" s="12">
        <v>-1.7699577099400975E-2</v>
      </c>
      <c r="D182" s="13">
        <v>-2.0676132838427303E-2</v>
      </c>
    </row>
    <row r="183" spans="1:4" x14ac:dyDescent="0.25">
      <c r="A183" s="178">
        <v>43129</v>
      </c>
      <c r="B183" s="12">
        <v>4.0932109914822455E-2</v>
      </c>
      <c r="C183" s="12">
        <v>-5.1293294387550578E-2</v>
      </c>
      <c r="D183" s="13">
        <v>-2.1202207650603051E-2</v>
      </c>
    </row>
    <row r="184" spans="1:4" x14ac:dyDescent="0.25">
      <c r="A184" s="178">
        <v>43381</v>
      </c>
      <c r="B184" s="12">
        <v>2.4536252649469736E-2</v>
      </c>
      <c r="C184" s="12">
        <v>-3.0459207484708459E-2</v>
      </c>
      <c r="D184" s="13">
        <v>-2.1506205220963619E-2</v>
      </c>
    </row>
    <row r="185" spans="1:4" x14ac:dyDescent="0.25">
      <c r="A185" s="178">
        <v>43409</v>
      </c>
      <c r="B185" s="12">
        <v>1.6222835506887384E-2</v>
      </c>
      <c r="C185" s="12">
        <v>-9.7561749453645725E-3</v>
      </c>
      <c r="D185" s="13">
        <v>-2.1708522533012291E-2</v>
      </c>
    </row>
    <row r="186" spans="1:4" x14ac:dyDescent="0.25">
      <c r="A186" s="178">
        <v>42912</v>
      </c>
      <c r="B186" s="12">
        <v>1.028694907975825E-2</v>
      </c>
      <c r="C186" s="12">
        <v>-1.7291497110060994E-2</v>
      </c>
      <c r="D186" s="13">
        <v>-2.2500949290837791E-2</v>
      </c>
    </row>
    <row r="187" spans="1:4" x14ac:dyDescent="0.25">
      <c r="A187" s="178">
        <v>42177</v>
      </c>
      <c r="B187" s="12">
        <v>-1.3506114141322108E-2</v>
      </c>
      <c r="C187" s="12">
        <v>8.7336799687546315E-3</v>
      </c>
      <c r="D187" s="13">
        <v>-2.2599831917240919E-2</v>
      </c>
    </row>
    <row r="188" spans="1:4" x14ac:dyDescent="0.25">
      <c r="A188" s="178">
        <v>43731</v>
      </c>
      <c r="B188" s="12">
        <v>-1.7172468508600502E-2</v>
      </c>
      <c r="C188" s="12">
        <v>2.6579637804712102E-2</v>
      </c>
      <c r="D188" s="13">
        <v>-2.3303128931847709E-2</v>
      </c>
    </row>
    <row r="189" spans="1:4" x14ac:dyDescent="0.25">
      <c r="A189" s="178">
        <v>42037</v>
      </c>
      <c r="B189" s="12">
        <v>4.4677965334299567E-2</v>
      </c>
      <c r="C189" s="12">
        <v>-6.2047768868828696E-3</v>
      </c>
      <c r="D189" s="13">
        <v>-2.3420274208098613E-2</v>
      </c>
    </row>
    <row r="190" spans="1:4" x14ac:dyDescent="0.25">
      <c r="A190" s="178">
        <v>43738</v>
      </c>
      <c r="B190" s="12">
        <v>-2.3469944436241629E-2</v>
      </c>
      <c r="C190" s="12">
        <v>-5.0430853626891967E-2</v>
      </c>
      <c r="D190" s="13">
        <v>-2.3859147482990541E-2</v>
      </c>
    </row>
    <row r="191" spans="1:4" x14ac:dyDescent="0.25">
      <c r="A191" s="178">
        <v>43724</v>
      </c>
      <c r="B191" s="12">
        <v>-4.3010818993905854E-3</v>
      </c>
      <c r="C191" s="12">
        <v>0</v>
      </c>
      <c r="D191" s="13">
        <v>-2.3870131392532152E-2</v>
      </c>
    </row>
    <row r="192" spans="1:4" x14ac:dyDescent="0.25">
      <c r="A192" s="178">
        <v>43073</v>
      </c>
      <c r="B192" s="12">
        <v>-2.7577494364552E-3</v>
      </c>
      <c r="C192" s="12">
        <v>-7.5614727005764749E-3</v>
      </c>
      <c r="D192" s="13">
        <v>-2.4214258120594627E-2</v>
      </c>
    </row>
    <row r="193" spans="1:4" x14ac:dyDescent="0.25">
      <c r="A193" s="178">
        <v>43269</v>
      </c>
      <c r="B193" s="12">
        <v>2.3928086559248857E-2</v>
      </c>
      <c r="C193" s="12">
        <v>-2.3851215822179909E-2</v>
      </c>
      <c r="D193" s="13">
        <v>-2.4585475472614454E-2</v>
      </c>
    </row>
    <row r="194" spans="1:4" x14ac:dyDescent="0.25">
      <c r="A194" s="178">
        <v>43493</v>
      </c>
      <c r="B194" s="12">
        <v>2.0033825133197732E-2</v>
      </c>
      <c r="C194" s="12">
        <v>1.3468217050866611E-2</v>
      </c>
      <c r="D194" s="13">
        <v>-2.4710046494084415E-2</v>
      </c>
    </row>
    <row r="195" spans="1:4" x14ac:dyDescent="0.25">
      <c r="A195" s="178">
        <v>43115</v>
      </c>
      <c r="B195" s="12">
        <v>1.9575802125861606E-2</v>
      </c>
      <c r="C195" s="12">
        <v>4.2925044717033844E-2</v>
      </c>
      <c r="D195" s="13">
        <v>-2.5288703951924195E-2</v>
      </c>
    </row>
    <row r="196" spans="1:4" x14ac:dyDescent="0.25">
      <c r="A196" s="178">
        <v>43136</v>
      </c>
      <c r="B196" s="12">
        <v>-2.8419625452167779E-2</v>
      </c>
      <c r="C196" s="12">
        <v>-7.0422826254129232E-3</v>
      </c>
      <c r="D196" s="13">
        <v>-2.6539555234612263E-2</v>
      </c>
    </row>
    <row r="197" spans="1:4" x14ac:dyDescent="0.25">
      <c r="A197" s="178">
        <v>42646</v>
      </c>
      <c r="B197" s="12">
        <v>2.3123990086664367E-2</v>
      </c>
      <c r="C197" s="12">
        <v>6.0180723255629448E-3</v>
      </c>
      <c r="D197" s="13">
        <v>-2.7226812700214039E-2</v>
      </c>
    </row>
    <row r="198" spans="1:4" x14ac:dyDescent="0.25">
      <c r="A198" s="178">
        <v>42828</v>
      </c>
      <c r="B198" s="12">
        <v>1.0520187908801302E-2</v>
      </c>
      <c r="C198" s="12">
        <v>-3.3956374734273591E-2</v>
      </c>
      <c r="D198" s="13">
        <v>-2.7454698464409826E-2</v>
      </c>
    </row>
    <row r="199" spans="1:4" x14ac:dyDescent="0.25">
      <c r="A199" s="178">
        <v>42688</v>
      </c>
      <c r="B199" s="12">
        <v>-9.6830574853678138E-3</v>
      </c>
      <c r="C199" s="12">
        <v>5.9530649494225936E-2</v>
      </c>
      <c r="D199" s="13">
        <v>-2.8107527690440611E-2</v>
      </c>
    </row>
    <row r="200" spans="1:4" x14ac:dyDescent="0.25">
      <c r="A200" s="178">
        <v>43178</v>
      </c>
      <c r="B200" s="12">
        <v>2.2581293375885568E-2</v>
      </c>
      <c r="C200" s="12">
        <v>1.5666116744399456E-2</v>
      </c>
      <c r="D200" s="13">
        <v>-2.9060794263124256E-2</v>
      </c>
    </row>
    <row r="201" spans="1:4" x14ac:dyDescent="0.25">
      <c r="A201" s="178">
        <v>42611</v>
      </c>
      <c r="B201" s="12">
        <v>1.1159531140159709E-2</v>
      </c>
      <c r="C201" s="12">
        <v>3.9879366231596325E-2</v>
      </c>
      <c r="D201" s="13">
        <v>-2.9569208122948609E-2</v>
      </c>
    </row>
    <row r="202" spans="1:4" x14ac:dyDescent="0.25">
      <c r="A202" s="178">
        <v>42268</v>
      </c>
      <c r="B202" s="12">
        <v>-7.0446227400083189E-3</v>
      </c>
      <c r="C202" s="12">
        <v>-2.2497197340154416E-3</v>
      </c>
      <c r="D202" s="13">
        <v>-2.9675768146116666E-2</v>
      </c>
    </row>
    <row r="203" spans="1:4" x14ac:dyDescent="0.25">
      <c r="A203" s="178">
        <v>42114</v>
      </c>
      <c r="B203" s="12">
        <v>4.385188252884941E-2</v>
      </c>
      <c r="C203" s="12">
        <v>5.3488684950986222E-2</v>
      </c>
      <c r="D203" s="13">
        <v>-3.077165866675366E-2</v>
      </c>
    </row>
    <row r="204" spans="1:4" x14ac:dyDescent="0.25">
      <c r="A204" s="178">
        <v>43262</v>
      </c>
      <c r="B204" s="12">
        <v>-1.5357207685957053E-2</v>
      </c>
      <c r="C204" s="12">
        <v>5.0633019565466345E-3</v>
      </c>
      <c r="D204" s="13">
        <v>-3.0944803849421599E-2</v>
      </c>
    </row>
    <row r="205" spans="1:4" x14ac:dyDescent="0.25">
      <c r="A205" s="178">
        <v>43689</v>
      </c>
      <c r="B205" s="12">
        <v>-2.579781366524378E-2</v>
      </c>
      <c r="C205" s="12">
        <v>-3.4071583216141975E-3</v>
      </c>
      <c r="D205" s="13">
        <v>-3.2567328662544755E-2</v>
      </c>
    </row>
    <row r="206" spans="1:4" x14ac:dyDescent="0.25">
      <c r="A206" s="178">
        <v>42877</v>
      </c>
      <c r="B206" s="12">
        <v>-4.9589915400578138E-2</v>
      </c>
      <c r="C206" s="12">
        <v>-2.8710105882431367E-2</v>
      </c>
      <c r="D206" s="13">
        <v>-3.3901551675681339E-2</v>
      </c>
    </row>
    <row r="207" spans="1:4" x14ac:dyDescent="0.25">
      <c r="A207" s="178">
        <v>42156</v>
      </c>
      <c r="B207" s="12">
        <v>-4.0113628690535509E-2</v>
      </c>
      <c r="C207" s="12">
        <v>-6.6152391187192048E-3</v>
      </c>
      <c r="D207" s="13">
        <v>-3.4289073478632193E-2</v>
      </c>
    </row>
    <row r="208" spans="1:4" x14ac:dyDescent="0.25">
      <c r="A208" s="178">
        <v>42793</v>
      </c>
      <c r="B208" s="12">
        <v>-6.7291333303695113E-3</v>
      </c>
      <c r="C208" s="12">
        <v>-4.4032270150503282E-2</v>
      </c>
      <c r="D208" s="13">
        <v>-3.4486176071169203E-2</v>
      </c>
    </row>
    <row r="209" spans="1:4" x14ac:dyDescent="0.25">
      <c r="A209" s="178">
        <v>43024</v>
      </c>
      <c r="B209" s="12">
        <v>-1.8025908550513114E-2</v>
      </c>
      <c r="C209" s="12">
        <v>-1.5971945566052113E-2</v>
      </c>
      <c r="D209" s="13">
        <v>-3.456565311228095E-2</v>
      </c>
    </row>
    <row r="210" spans="1:4" x14ac:dyDescent="0.25">
      <c r="A210" s="178">
        <v>43864</v>
      </c>
      <c r="B210" s="12">
        <v>8.2922488972549599E-3</v>
      </c>
      <c r="C210" s="12">
        <v>2.1918685707646275E-2</v>
      </c>
      <c r="D210" s="13">
        <v>-3.4619625060491446E-2</v>
      </c>
    </row>
    <row r="211" spans="1:4" x14ac:dyDescent="0.25">
      <c r="A211" s="178">
        <v>42184</v>
      </c>
      <c r="B211" s="12">
        <v>9.9101020356674578E-4</v>
      </c>
      <c r="C211" s="12">
        <v>-2.197890671877523E-2</v>
      </c>
      <c r="D211" s="13">
        <v>-3.4887259000440665E-2</v>
      </c>
    </row>
    <row r="212" spans="1:4" x14ac:dyDescent="0.25">
      <c r="A212" s="178">
        <v>42772</v>
      </c>
      <c r="B212" s="12">
        <v>-4.8934018014174151E-2</v>
      </c>
      <c r="C212" s="12">
        <v>-2.3324672566409004E-2</v>
      </c>
      <c r="D212" s="13">
        <v>-3.5529421154486512E-2</v>
      </c>
    </row>
    <row r="213" spans="1:4" x14ac:dyDescent="0.25">
      <c r="A213" s="178">
        <v>42065</v>
      </c>
      <c r="B213" s="12">
        <v>-3.5670180131500077E-2</v>
      </c>
      <c r="C213" s="12">
        <v>-3.3267100982939057E-2</v>
      </c>
      <c r="D213" s="13">
        <v>-3.6039936483196693E-2</v>
      </c>
    </row>
    <row r="214" spans="1:4" x14ac:dyDescent="0.25">
      <c r="A214" s="178">
        <v>43850</v>
      </c>
      <c r="B214" s="12">
        <v>1.1326093157551809E-2</v>
      </c>
      <c r="C214" s="12">
        <v>-5.1571807131308781E-2</v>
      </c>
      <c r="D214" s="13">
        <v>-3.9037625462088242E-2</v>
      </c>
    </row>
    <row r="215" spans="1:4" x14ac:dyDescent="0.25">
      <c r="A215" s="178">
        <v>42247</v>
      </c>
      <c r="B215" s="12">
        <v>-1.1560822401075971E-2</v>
      </c>
      <c r="C215" s="12">
        <v>1.092907053219023E-2</v>
      </c>
      <c r="D215" s="13">
        <v>-3.9891329027301969E-2</v>
      </c>
    </row>
    <row r="216" spans="1:4" x14ac:dyDescent="0.25">
      <c r="A216" s="178">
        <v>42814</v>
      </c>
      <c r="B216" s="12">
        <v>2.0696535100776455E-2</v>
      </c>
      <c r="C216" s="12">
        <v>-7.6628727455691371E-3</v>
      </c>
      <c r="D216" s="13">
        <v>-4.0821994520255166E-2</v>
      </c>
    </row>
    <row r="217" spans="1:4" x14ac:dyDescent="0.25">
      <c r="A217" s="178">
        <v>42121</v>
      </c>
      <c r="B217" s="12">
        <v>1.5067432122119926E-2</v>
      </c>
      <c r="C217" s="12">
        <v>-2.1053409197832381E-2</v>
      </c>
      <c r="D217" s="13">
        <v>-4.2559614418795889E-2</v>
      </c>
    </row>
    <row r="218" spans="1:4" x14ac:dyDescent="0.25">
      <c r="A218" s="178">
        <v>42660</v>
      </c>
      <c r="B218" s="12">
        <v>1.1451929322611933E-2</v>
      </c>
      <c r="C218" s="12">
        <v>6.351340572232593E-2</v>
      </c>
      <c r="D218" s="13">
        <v>-4.4988387214781933E-2</v>
      </c>
    </row>
    <row r="219" spans="1:4" x14ac:dyDescent="0.25">
      <c r="A219" s="178">
        <v>42317</v>
      </c>
      <c r="B219" s="12">
        <v>-7.3604257838773418E-3</v>
      </c>
      <c r="C219" s="12">
        <v>3.9712637406867833E-2</v>
      </c>
      <c r="D219" s="13">
        <v>-4.7155137917277719E-2</v>
      </c>
    </row>
    <row r="220" spans="1:4" x14ac:dyDescent="0.25">
      <c r="A220" s="178">
        <v>43843</v>
      </c>
      <c r="B220" s="12">
        <v>1.6555334036074128E-2</v>
      </c>
      <c r="C220" s="12">
        <v>-2.3530497410194272E-2</v>
      </c>
      <c r="D220" s="13">
        <v>-4.7937691451450888E-2</v>
      </c>
    </row>
    <row r="221" spans="1:4" x14ac:dyDescent="0.25">
      <c r="A221" s="178">
        <v>42331</v>
      </c>
      <c r="B221" s="12">
        <v>-2.5963223762010212E-2</v>
      </c>
      <c r="C221" s="12">
        <v>-4.1355185681913945E-2</v>
      </c>
      <c r="D221" s="13">
        <v>-5.4616747317900463E-2</v>
      </c>
    </row>
    <row r="222" spans="1:4" x14ac:dyDescent="0.25">
      <c r="A222" s="178">
        <v>42016</v>
      </c>
      <c r="B222" s="12">
        <v>-1.7747687833339434E-2</v>
      </c>
      <c r="C222" s="12">
        <v>3.4289073478632165E-2</v>
      </c>
      <c r="D222" s="13">
        <v>-5.666003356549127E-2</v>
      </c>
    </row>
    <row r="223" spans="1:4" x14ac:dyDescent="0.25">
      <c r="A223" s="178">
        <v>42898</v>
      </c>
      <c r="B223" s="12">
        <v>-5.8283562197908506E-2</v>
      </c>
      <c r="C223" s="12">
        <v>-5.770831762064673E-2</v>
      </c>
      <c r="D223" s="13">
        <v>-6.3700776905186218E-2</v>
      </c>
    </row>
    <row r="224" spans="1:4" ht="15.75" thickBot="1" x14ac:dyDescent="0.3">
      <c r="A224" s="179">
        <v>42632</v>
      </c>
      <c r="B224" s="4">
        <v>3.0153038170687457E-2</v>
      </c>
      <c r="C224" s="4">
        <v>-2.0811662038246232E-3</v>
      </c>
      <c r="D224" s="15">
        <v>-6.5185979884695613E-2</v>
      </c>
    </row>
  </sheetData>
  <mergeCells count="1">
    <mergeCell ref="M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EAA5-1650-42A4-A7AB-EC389A3049E6}">
  <dimension ref="A1:S224"/>
  <sheetViews>
    <sheetView workbookViewId="0">
      <selection activeCell="Q24" sqref="Q24"/>
    </sheetView>
  </sheetViews>
  <sheetFormatPr defaultRowHeight="15" x14ac:dyDescent="0.25"/>
  <cols>
    <col min="1" max="1" width="9.85546875" style="1" bestFit="1" customWidth="1"/>
    <col min="13" max="13" width="20.7109375" bestFit="1" customWidth="1"/>
    <col min="14" max="14" width="12" bestFit="1" customWidth="1"/>
    <col min="15" max="16" width="12.7109375" bestFit="1" customWidth="1"/>
    <col min="17" max="18" width="12" bestFit="1" customWidth="1"/>
    <col min="19" max="19" width="15.28515625" bestFit="1" customWidth="1"/>
  </cols>
  <sheetData>
    <row r="1" spans="1:19" ht="15.75" thickBot="1" x14ac:dyDescent="0.3">
      <c r="A1" s="180" t="s">
        <v>10</v>
      </c>
      <c r="B1" s="19" t="s">
        <v>23</v>
      </c>
      <c r="C1" s="19" t="s">
        <v>24</v>
      </c>
      <c r="D1" s="20" t="s">
        <v>25</v>
      </c>
      <c r="G1" s="18">
        <v>2015</v>
      </c>
      <c r="H1" s="19">
        <v>2016</v>
      </c>
      <c r="I1" s="19">
        <v>2017</v>
      </c>
      <c r="J1" s="19">
        <v>2018</v>
      </c>
      <c r="K1" s="20">
        <v>2019</v>
      </c>
    </row>
    <row r="2" spans="1:19" ht="15.75" thickBot="1" x14ac:dyDescent="0.3">
      <c r="A2" s="178">
        <v>43773</v>
      </c>
      <c r="B2" s="12">
        <v>1.5821720393728457E-2</v>
      </c>
      <c r="C2" s="12">
        <v>2.0202707317519469E-2</v>
      </c>
      <c r="D2" s="13">
        <v>6.6181906881301183E-2</v>
      </c>
      <c r="G2" s="11">
        <v>-5.666003356549127E-2</v>
      </c>
      <c r="H2" s="12">
        <v>2.6317308317373358E-2</v>
      </c>
      <c r="I2" s="12">
        <v>-6.4377904748485299E-3</v>
      </c>
      <c r="J2" s="12">
        <v>-3.3426214966898373E-3</v>
      </c>
      <c r="K2" s="13">
        <v>2.3126730080018375E-2</v>
      </c>
      <c r="M2" s="271" t="s">
        <v>132</v>
      </c>
      <c r="N2" s="272"/>
      <c r="O2" s="272"/>
      <c r="P2" s="272"/>
      <c r="Q2" s="273"/>
    </row>
    <row r="3" spans="1:19" ht="15.75" thickBot="1" x14ac:dyDescent="0.3">
      <c r="A3" s="178">
        <v>42758</v>
      </c>
      <c r="B3" s="12">
        <v>6.6015130574268388E-2</v>
      </c>
      <c r="C3" s="12">
        <v>1.1851990587014548E-2</v>
      </c>
      <c r="D3" s="13">
        <v>6.5063593347061868E-2</v>
      </c>
      <c r="G3" s="11">
        <v>-1.3544225107757149E-2</v>
      </c>
      <c r="H3" s="12">
        <v>2.8437935320533625E-2</v>
      </c>
      <c r="I3" s="12">
        <v>2.4456295977526715E-2</v>
      </c>
      <c r="J3" s="12">
        <v>-1.6882787038750929E-2</v>
      </c>
      <c r="K3" s="13">
        <v>1.5460603106378279E-2</v>
      </c>
    </row>
    <row r="4" spans="1:19" ht="15.75" thickBot="1" x14ac:dyDescent="0.3">
      <c r="A4" s="178">
        <v>43815</v>
      </c>
      <c r="B4" s="12">
        <v>1.440591261716662E-2</v>
      </c>
      <c r="C4" s="12">
        <v>2.8243212313395154E-2</v>
      </c>
      <c r="D4" s="13">
        <v>6.2995852014577219E-2</v>
      </c>
      <c r="G4" s="11">
        <v>-2.3420274208098613E-2</v>
      </c>
      <c r="H4" s="12">
        <v>3.9973404326203938E-3</v>
      </c>
      <c r="I4" s="12">
        <v>6.5063593347061868E-2</v>
      </c>
      <c r="J4" s="12">
        <v>-2.5288703951924195E-2</v>
      </c>
      <c r="K4" s="13">
        <v>-2.4710046494084415E-2</v>
      </c>
      <c r="M4" s="283" t="s">
        <v>151</v>
      </c>
      <c r="N4" s="284"/>
      <c r="O4" s="284"/>
      <c r="P4" s="284"/>
      <c r="Q4" s="285"/>
    </row>
    <row r="5" spans="1:19" x14ac:dyDescent="0.25">
      <c r="A5" s="178">
        <v>42849</v>
      </c>
      <c r="B5" s="12">
        <v>3.4548834675782604E-2</v>
      </c>
      <c r="C5" s="12">
        <v>-1.914766941413408E-2</v>
      </c>
      <c r="D5" s="13">
        <v>5.6338501641746599E-2</v>
      </c>
      <c r="G5" s="11">
        <v>3.6039936483196658E-2</v>
      </c>
      <c r="H5" s="12">
        <v>1.8445845790751432E-2</v>
      </c>
      <c r="I5" s="12">
        <v>4.2395558967685765E-2</v>
      </c>
      <c r="J5" s="12">
        <v>-1.1648224962930943E-3</v>
      </c>
      <c r="K5" s="13">
        <v>-7.1505187172565246E-4</v>
      </c>
      <c r="M5" s="89" t="s">
        <v>133</v>
      </c>
      <c r="N5" s="3" t="s">
        <v>50</v>
      </c>
      <c r="O5" s="3" t="s">
        <v>49</v>
      </c>
      <c r="P5" s="3" t="s">
        <v>51</v>
      </c>
      <c r="Q5" s="90" t="s">
        <v>134</v>
      </c>
    </row>
    <row r="6" spans="1:19" x14ac:dyDescent="0.25">
      <c r="A6" s="178">
        <v>43759</v>
      </c>
      <c r="B6" s="12">
        <v>1.871571819594112E-2</v>
      </c>
      <c r="C6" s="12">
        <v>-1.6920877488337177E-2</v>
      </c>
      <c r="D6" s="13">
        <v>5.3711539246252271E-2</v>
      </c>
      <c r="G6" s="11">
        <v>-3.6039936483196693E-2</v>
      </c>
      <c r="H6" s="12">
        <v>-1.3140793561058368E-2</v>
      </c>
      <c r="I6" s="12">
        <v>-3.5529421154486512E-2</v>
      </c>
      <c r="J6" s="12">
        <v>-2.1202207650603051E-2</v>
      </c>
      <c r="K6" s="13">
        <v>4.2826617920009493E-3</v>
      </c>
      <c r="M6" s="11">
        <v>2015</v>
      </c>
      <c r="N6" s="12">
        <v>41</v>
      </c>
      <c r="O6" s="12">
        <v>-0.48671954110876492</v>
      </c>
      <c r="P6" s="12">
        <v>-1.1871208319725974E-2</v>
      </c>
      <c r="Q6" s="13">
        <v>4.9885283579429568E-4</v>
      </c>
    </row>
    <row r="7" spans="1:19" x14ac:dyDescent="0.25">
      <c r="A7" s="178">
        <v>42464</v>
      </c>
      <c r="B7" s="12">
        <v>3.9745115594557651E-2</v>
      </c>
      <c r="C7" s="12">
        <v>1.2345835822299362E-2</v>
      </c>
      <c r="D7" s="13">
        <v>4.9497127790251873E-2</v>
      </c>
      <c r="G7" s="11">
        <v>-1.9802627296179754E-2</v>
      </c>
      <c r="H7" s="12">
        <v>5.2770571008438193E-3</v>
      </c>
      <c r="I7" s="12">
        <v>-1.2789156116321223E-2</v>
      </c>
      <c r="J7" s="12">
        <v>-2.6539555234612263E-2</v>
      </c>
      <c r="K7" s="13">
        <v>-2.8530689824063991E-3</v>
      </c>
      <c r="M7" s="11">
        <v>2016</v>
      </c>
      <c r="N7" s="12">
        <v>43</v>
      </c>
      <c r="O7" s="12">
        <v>0.15222493550667815</v>
      </c>
      <c r="P7" s="12">
        <v>3.5401147792250734E-3</v>
      </c>
      <c r="Q7" s="13">
        <v>5.0504821610695483E-4</v>
      </c>
    </row>
    <row r="8" spans="1:19" x14ac:dyDescent="0.25">
      <c r="A8" s="178">
        <v>42765</v>
      </c>
      <c r="B8" s="12">
        <v>-2.9033565733355533E-2</v>
      </c>
      <c r="C8" s="12">
        <v>2.1850832948108297E-2</v>
      </c>
      <c r="D8" s="13">
        <v>4.2395558967685765E-2</v>
      </c>
      <c r="G8" s="11">
        <v>-5.0377940299571808E-3</v>
      </c>
      <c r="H8" s="12">
        <v>2.0834086902842053E-2</v>
      </c>
      <c r="I8" s="12">
        <v>-6.9548218733697219E-3</v>
      </c>
      <c r="J8" s="12">
        <v>-9.8280889362624274E-3</v>
      </c>
      <c r="K8" s="13">
        <v>-1.8746042821055221E-2</v>
      </c>
      <c r="M8" s="11">
        <v>2017</v>
      </c>
      <c r="N8" s="12">
        <v>43</v>
      </c>
      <c r="O8" s="12">
        <v>-5.4828925054957463E-2</v>
      </c>
      <c r="P8" s="12">
        <v>-1.2750912803478479E-3</v>
      </c>
      <c r="Q8" s="13">
        <v>7.335725485061546E-4</v>
      </c>
    </row>
    <row r="9" spans="1:19" x14ac:dyDescent="0.25">
      <c r="A9" s="178">
        <v>43808</v>
      </c>
      <c r="B9" s="12">
        <v>2.5486841923837055E-2</v>
      </c>
      <c r="C9" s="12">
        <v>-2.3167059281534303E-2</v>
      </c>
      <c r="D9" s="13">
        <v>3.932834226347167E-2</v>
      </c>
      <c r="G9" s="11">
        <v>-3.077165866675366E-2</v>
      </c>
      <c r="H9" s="12">
        <v>1.2804272245987749E-2</v>
      </c>
      <c r="I9" s="12">
        <v>-3.4486176071169203E-2</v>
      </c>
      <c r="J9" s="12">
        <v>-2.4721891453890368E-3</v>
      </c>
      <c r="K9" s="13">
        <v>-1.3187004281953801E-2</v>
      </c>
      <c r="M9" s="11">
        <v>2018</v>
      </c>
      <c r="N9" s="12">
        <v>48</v>
      </c>
      <c r="O9" s="12">
        <v>-0.2673610295276696</v>
      </c>
      <c r="P9" s="12">
        <v>-5.5700214484931164E-3</v>
      </c>
      <c r="Q9" s="13">
        <v>2.0723096084084694E-4</v>
      </c>
    </row>
    <row r="10" spans="1:19" ht="15.75" thickBot="1" x14ac:dyDescent="0.3">
      <c r="A10" s="178">
        <v>43080</v>
      </c>
      <c r="B10" s="12">
        <v>2.5212546434708723E-2</v>
      </c>
      <c r="C10" s="12">
        <v>3.7248253880618781E-2</v>
      </c>
      <c r="D10" s="13">
        <v>3.8466280827796143E-2</v>
      </c>
      <c r="G10" s="11">
        <v>-4.2559614418795889E-2</v>
      </c>
      <c r="H10" s="12">
        <v>3.0077455237277954E-2</v>
      </c>
      <c r="I10" s="12">
        <v>1.1287959773851355E-2</v>
      </c>
      <c r="J10" s="12">
        <v>-4.9627893421290139E-3</v>
      </c>
      <c r="K10" s="13">
        <v>7.3719133452813436E-4</v>
      </c>
      <c r="M10" s="14">
        <v>2019</v>
      </c>
      <c r="N10" s="4">
        <v>44</v>
      </c>
      <c r="O10" s="4">
        <v>0.34517336073755223</v>
      </c>
      <c r="P10" s="4">
        <v>7.8448491076716417E-3</v>
      </c>
      <c r="Q10" s="15">
        <v>4.9173633078085626E-4</v>
      </c>
    </row>
    <row r="11" spans="1:19" x14ac:dyDescent="0.25">
      <c r="A11" s="178">
        <v>42219</v>
      </c>
      <c r="B11" s="12">
        <v>2.5940021008615886E-2</v>
      </c>
      <c r="C11" s="12">
        <v>-2.1552558385734191E-2</v>
      </c>
      <c r="D11" s="13">
        <v>3.6589447432291963E-2</v>
      </c>
      <c r="G11" s="11">
        <v>-5.449604767564703E-3</v>
      </c>
      <c r="H11" s="12">
        <v>7.38010729762246E-3</v>
      </c>
      <c r="I11" s="12">
        <v>-4.0821994520255166E-2</v>
      </c>
      <c r="J11" s="12">
        <v>-4.9875415110390512E-3</v>
      </c>
      <c r="K11" s="13">
        <v>7.3421768890805338E-3</v>
      </c>
    </row>
    <row r="12" spans="1:19" ht="15.75" thickBot="1" x14ac:dyDescent="0.3">
      <c r="A12" s="178">
        <v>42058</v>
      </c>
      <c r="B12" s="12">
        <v>1.5399215757880917E-2</v>
      </c>
      <c r="C12" s="12">
        <v>-1.8237587549780901E-2</v>
      </c>
      <c r="D12" s="13">
        <v>3.6039936483196658E-2</v>
      </c>
      <c r="G12" s="11">
        <v>-1.6529301951210582E-2</v>
      </c>
      <c r="H12" s="12">
        <v>-4.9140148024289293E-3</v>
      </c>
      <c r="I12" s="12">
        <v>-1.0972678669475556E-2</v>
      </c>
      <c r="J12" s="12">
        <v>3.742986278834297E-3</v>
      </c>
      <c r="K12" s="13">
        <v>0</v>
      </c>
    </row>
    <row r="13" spans="1:19" ht="15.75" thickBot="1" x14ac:dyDescent="0.3">
      <c r="A13" s="178">
        <v>43836</v>
      </c>
      <c r="B13" s="12">
        <v>1.2432202837178103E-2</v>
      </c>
      <c r="C13" s="12">
        <v>-1.7926216268151895E-2</v>
      </c>
      <c r="D13" s="13">
        <v>3.5941684101862131E-2</v>
      </c>
      <c r="G13" s="11">
        <v>5.5401803756153509E-3</v>
      </c>
      <c r="H13" s="12">
        <v>-4.9382816405825663E-3</v>
      </c>
      <c r="I13" s="12">
        <v>-2.7454698464409826E-2</v>
      </c>
      <c r="J13" s="12">
        <v>-2.9060794263124256E-2</v>
      </c>
      <c r="K13" s="13">
        <v>1.3081581897489385E-2</v>
      </c>
      <c r="M13" s="283" t="s">
        <v>150</v>
      </c>
      <c r="N13" s="284"/>
      <c r="O13" s="284"/>
      <c r="P13" s="284"/>
      <c r="Q13" s="284"/>
      <c r="R13" s="284"/>
      <c r="S13" s="285"/>
    </row>
    <row r="14" spans="1:19" x14ac:dyDescent="0.25">
      <c r="A14" s="178">
        <v>42919</v>
      </c>
      <c r="B14" s="12">
        <v>4.4138146711845593E-2</v>
      </c>
      <c r="C14" s="12">
        <v>3.9891329027302025E-2</v>
      </c>
      <c r="D14" s="13">
        <v>3.4786116085415389E-2</v>
      </c>
      <c r="G14" s="11">
        <v>-1.6713480973740667E-2</v>
      </c>
      <c r="H14" s="12">
        <v>4.9497127790251873E-2</v>
      </c>
      <c r="I14" s="12">
        <v>1.0542963549059923E-3</v>
      </c>
      <c r="J14" s="12">
        <v>-1.2903404835907954E-2</v>
      </c>
      <c r="K14" s="13">
        <v>7.9108647008787995E-3</v>
      </c>
      <c r="M14" s="89" t="s">
        <v>135</v>
      </c>
      <c r="N14" s="3" t="s">
        <v>136</v>
      </c>
      <c r="O14" s="3" t="s">
        <v>137</v>
      </c>
      <c r="P14" s="3" t="s">
        <v>138</v>
      </c>
      <c r="Q14" s="3" t="s">
        <v>139</v>
      </c>
      <c r="R14" s="3" t="s">
        <v>140</v>
      </c>
      <c r="S14" s="90" t="s">
        <v>141</v>
      </c>
    </row>
    <row r="15" spans="1:19" x14ac:dyDescent="0.25">
      <c r="A15" s="178">
        <v>43696</v>
      </c>
      <c r="B15" s="12">
        <v>2.0481673285480565E-2</v>
      </c>
      <c r="C15" s="12">
        <v>1.3559529785632294E-2</v>
      </c>
      <c r="D15" s="13">
        <v>3.456799621884174E-2</v>
      </c>
      <c r="G15" s="11">
        <v>-3.4289073478632193E-2</v>
      </c>
      <c r="H15" s="12">
        <v>-3.5398267051240623E-3</v>
      </c>
      <c r="I15" s="12">
        <v>5.6338501641746599E-2</v>
      </c>
      <c r="J15" s="12">
        <v>-1.4388737452099669E-2</v>
      </c>
      <c r="K15" s="13">
        <v>-1.2252405529015889E-2</v>
      </c>
      <c r="M15" s="11" t="s">
        <v>142</v>
      </c>
      <c r="N15" s="12">
        <v>1.0140692799029682E-2</v>
      </c>
      <c r="O15" s="12">
        <v>4</v>
      </c>
      <c r="P15" s="12">
        <v>2.5351731997574206E-3</v>
      </c>
      <c r="Q15" s="12">
        <v>5.2743861290212921</v>
      </c>
      <c r="R15" s="12">
        <v>4.5302369758563513E-4</v>
      </c>
      <c r="S15" s="13">
        <v>2.4138357408104762</v>
      </c>
    </row>
    <row r="16" spans="1:19" x14ac:dyDescent="0.25">
      <c r="A16" s="178">
        <v>42478</v>
      </c>
      <c r="B16" s="12">
        <v>1.6213200713722214E-2</v>
      </c>
      <c r="C16" s="12">
        <v>-2.5425098365810056E-2</v>
      </c>
      <c r="D16" s="13">
        <v>3.3704526751391253E-2</v>
      </c>
      <c r="G16" s="11">
        <v>1.7291497110061043E-2</v>
      </c>
      <c r="H16" s="12">
        <v>3.3704526751391253E-2</v>
      </c>
      <c r="I16" s="12">
        <v>-1.9105659079585606E-2</v>
      </c>
      <c r="J16" s="12">
        <v>6.9979291876446368E-3</v>
      </c>
      <c r="K16" s="13">
        <v>2.1731265343132582E-3</v>
      </c>
      <c r="M16" s="11" t="s">
        <v>143</v>
      </c>
      <c r="N16" s="12">
        <v>0.10286070292861904</v>
      </c>
      <c r="O16" s="12">
        <v>214</v>
      </c>
      <c r="P16" s="12">
        <v>4.806574903206497E-4</v>
      </c>
      <c r="Q16" s="12"/>
      <c r="R16" s="12"/>
      <c r="S16" s="13"/>
    </row>
    <row r="17" spans="1:19" x14ac:dyDescent="0.25">
      <c r="A17" s="178">
        <v>42569</v>
      </c>
      <c r="B17" s="12">
        <v>-2.319513942233386E-3</v>
      </c>
      <c r="C17" s="12">
        <v>1.3513719166722855E-2</v>
      </c>
      <c r="D17" s="13">
        <v>3.315220731690055E-2</v>
      </c>
      <c r="G17" s="11">
        <v>2.2599831917240992E-2</v>
      </c>
      <c r="H17" s="12">
        <v>-4.8239360308528229E-3</v>
      </c>
      <c r="I17" s="12">
        <v>-2.0325210249223578E-3</v>
      </c>
      <c r="J17" s="12">
        <v>2.4794658613216274E-2</v>
      </c>
      <c r="K17" s="13">
        <v>1.6505577440230998E-2</v>
      </c>
      <c r="M17" s="11"/>
      <c r="N17" s="12"/>
      <c r="O17" s="12"/>
      <c r="P17" s="12"/>
      <c r="Q17" s="12"/>
      <c r="R17" s="12"/>
      <c r="S17" s="13"/>
    </row>
    <row r="18" spans="1:19" ht="15.75" thickBot="1" x14ac:dyDescent="0.3">
      <c r="A18" s="178">
        <v>43304</v>
      </c>
      <c r="B18" s="12">
        <v>2.2070395399242521E-2</v>
      </c>
      <c r="C18" s="12">
        <v>1.7699577099400857E-2</v>
      </c>
      <c r="D18" s="13">
        <v>3.1880731851290346E-2</v>
      </c>
      <c r="G18" s="11">
        <v>-2.2599831917240919E-2</v>
      </c>
      <c r="H18" s="12">
        <v>-1.2652236903709001E-2</v>
      </c>
      <c r="I18" s="12">
        <v>-3.3901551675681339E-2</v>
      </c>
      <c r="J18" s="12">
        <v>1.2170535620255114E-2</v>
      </c>
      <c r="K18" s="13">
        <v>7.0922283094918366E-3</v>
      </c>
      <c r="M18" s="14" t="s">
        <v>144</v>
      </c>
      <c r="N18" s="4">
        <v>0.11300139572764872</v>
      </c>
      <c r="O18" s="4">
        <v>218</v>
      </c>
      <c r="P18" s="4"/>
      <c r="Q18" s="4"/>
      <c r="R18" s="4"/>
      <c r="S18" s="15"/>
    </row>
    <row r="19" spans="1:19" ht="15.75" thickBot="1" x14ac:dyDescent="0.3">
      <c r="A19" s="178">
        <v>43087</v>
      </c>
      <c r="B19" s="12">
        <v>-2.272571405413918E-2</v>
      </c>
      <c r="C19" s="12">
        <v>2.527210310071511E-2</v>
      </c>
      <c r="D19" s="13">
        <v>3.1343250565711335E-2</v>
      </c>
      <c r="G19" s="11">
        <v>-3.4887259000440665E-2</v>
      </c>
      <c r="H19" s="12">
        <v>4.885207566049341E-3</v>
      </c>
      <c r="I19" s="12">
        <v>3.4423441909726986E-3</v>
      </c>
      <c r="J19" s="12">
        <v>2.6845653706689828E-3</v>
      </c>
      <c r="K19" s="13">
        <v>2.1178970147346914E-3</v>
      </c>
    </row>
    <row r="20" spans="1:19" x14ac:dyDescent="0.25">
      <c r="A20" s="178">
        <v>42926</v>
      </c>
      <c r="B20" s="12">
        <v>5.8953157038768307E-2</v>
      </c>
      <c r="C20" s="12">
        <v>-3.9891329027301969E-2</v>
      </c>
      <c r="D20" s="13">
        <v>3.125254350410453E-2</v>
      </c>
      <c r="G20" s="11">
        <v>-1.7910926566530219E-2</v>
      </c>
      <c r="H20" s="12">
        <v>1.6465263015515791E-2</v>
      </c>
      <c r="I20" s="12">
        <v>2.2883305180122159E-3</v>
      </c>
      <c r="J20" s="12">
        <v>-1.4855100990924184E-2</v>
      </c>
      <c r="K20" s="13">
        <v>2.8169032711133734E-3</v>
      </c>
      <c r="M20" s="277" t="s">
        <v>145</v>
      </c>
      <c r="N20" s="278"/>
      <c r="O20" s="278"/>
      <c r="P20" s="279"/>
    </row>
    <row r="21" spans="1:19" ht="15.75" thickBot="1" x14ac:dyDescent="0.3">
      <c r="A21" s="178">
        <v>42303</v>
      </c>
      <c r="B21" s="12">
        <v>8.8407564604479915E-4</v>
      </c>
      <c r="C21" s="12">
        <v>6.6298585386695818E-3</v>
      </c>
      <c r="D21" s="13">
        <v>3.0771658666753472E-2</v>
      </c>
      <c r="G21" s="11">
        <v>0</v>
      </c>
      <c r="H21" s="12">
        <v>-8.6831225734607699E-3</v>
      </c>
      <c r="I21" s="12">
        <v>-6.3700776905186218E-2</v>
      </c>
      <c r="J21" s="12">
        <v>-1.6461277054071962E-2</v>
      </c>
      <c r="K21" s="13">
        <v>2.5686938159599618E-2</v>
      </c>
      <c r="M21" s="280" t="s">
        <v>146</v>
      </c>
      <c r="N21" s="281"/>
      <c r="O21" s="281"/>
      <c r="P21" s="282"/>
    </row>
    <row r="22" spans="1:19" ht="15.75" thickBot="1" x14ac:dyDescent="0.3">
      <c r="A22" s="178">
        <v>42436</v>
      </c>
      <c r="B22" s="12">
        <v>2.4742280663515004E-3</v>
      </c>
      <c r="C22" s="12">
        <v>2.0898649194592365E-3</v>
      </c>
      <c r="D22" s="13">
        <v>3.0077455237277954E-2</v>
      </c>
      <c r="G22" s="11">
        <v>-1.212136053234485E-2</v>
      </c>
      <c r="H22" s="12">
        <v>1.2518218357403138E-2</v>
      </c>
      <c r="I22" s="12">
        <v>-1.472419239393645E-2</v>
      </c>
      <c r="J22" s="12">
        <v>-4.158010148663677E-3</v>
      </c>
      <c r="K22" s="13">
        <v>-1.3717423275807702E-3</v>
      </c>
    </row>
    <row r="23" spans="1:19" x14ac:dyDescent="0.25">
      <c r="A23" s="178">
        <v>42604</v>
      </c>
      <c r="B23" s="12">
        <v>6.7273180607424835E-2</v>
      </c>
      <c r="C23" s="12">
        <v>-4.2735107773819378E-3</v>
      </c>
      <c r="D23" s="13">
        <v>2.9569208122948661E-2</v>
      </c>
      <c r="G23" s="11">
        <v>-1.8462062839735331E-2</v>
      </c>
      <c r="H23" s="12">
        <v>-5.5834874257005684E-3</v>
      </c>
      <c r="I23" s="12">
        <v>-2.2500949290837791E-2</v>
      </c>
      <c r="J23" s="12">
        <v>2.7739268827252244E-3</v>
      </c>
      <c r="K23" s="13">
        <v>1.3371736965889241E-2</v>
      </c>
      <c r="M23" s="277" t="s">
        <v>154</v>
      </c>
      <c r="N23" s="278"/>
      <c r="O23" s="279"/>
    </row>
    <row r="24" spans="1:19" ht="15.75" thickBot="1" x14ac:dyDescent="0.3">
      <c r="A24" s="178">
        <v>42618</v>
      </c>
      <c r="B24" s="12">
        <v>3.1629546336090913E-2</v>
      </c>
      <c r="C24" s="12">
        <v>3.6367644170874791E-2</v>
      </c>
      <c r="D24" s="13">
        <v>2.8528083614538031E-2</v>
      </c>
      <c r="G24" s="11">
        <v>3.6589447432291963E-2</v>
      </c>
      <c r="H24" s="12">
        <v>1.357486909106885E-2</v>
      </c>
      <c r="I24" s="12">
        <v>3.4786116085415389E-2</v>
      </c>
      <c r="J24" s="12">
        <v>-3.0944803849421599E-2</v>
      </c>
      <c r="K24" s="13">
        <v>1.9204979836050046E-2</v>
      </c>
      <c r="M24" s="280" t="s">
        <v>156</v>
      </c>
      <c r="N24" s="281"/>
      <c r="O24" s="282"/>
    </row>
    <row r="25" spans="1:19" ht="15.75" thickBot="1" x14ac:dyDescent="0.3">
      <c r="A25" s="178">
        <v>42387</v>
      </c>
      <c r="B25" s="12">
        <v>4.7332211106255691E-2</v>
      </c>
      <c r="C25" s="12">
        <v>-3.2647077836666143E-2</v>
      </c>
      <c r="D25" s="13">
        <v>2.8437935320533625E-2</v>
      </c>
      <c r="G25" s="11">
        <v>-6.0060240602119218E-3</v>
      </c>
      <c r="H25" s="12">
        <v>3.315220731690055E-2</v>
      </c>
      <c r="I25" s="12">
        <v>3.125254350410453E-2</v>
      </c>
      <c r="J25" s="12">
        <v>-2.4585475472614454E-2</v>
      </c>
      <c r="K25" s="13">
        <v>-1.1616119683228556E-2</v>
      </c>
    </row>
    <row r="26" spans="1:19" ht="15.75" thickBot="1" x14ac:dyDescent="0.3">
      <c r="A26" s="178">
        <v>42940</v>
      </c>
      <c r="B26" s="12">
        <v>2.0153353847960583E-2</v>
      </c>
      <c r="C26" s="12">
        <v>-1.553429296218412E-2</v>
      </c>
      <c r="D26" s="13">
        <v>2.8104894320108521E-2</v>
      </c>
      <c r="G26" s="11">
        <v>0</v>
      </c>
      <c r="H26" s="12">
        <v>2.3631604533277038E-2</v>
      </c>
      <c r="I26" s="12">
        <v>-3.5566131148471155E-3</v>
      </c>
      <c r="J26" s="12">
        <v>1.309109604687942E-2</v>
      </c>
      <c r="K26" s="13">
        <v>-6.2047768868829815E-3</v>
      </c>
      <c r="M26" s="274" t="s">
        <v>155</v>
      </c>
      <c r="N26" s="275"/>
      <c r="O26" s="276"/>
    </row>
    <row r="27" spans="1:19" x14ac:dyDescent="0.25">
      <c r="A27" s="178">
        <v>43094</v>
      </c>
      <c r="B27" s="12">
        <v>1.6837223836230465E-2</v>
      </c>
      <c r="C27" s="12">
        <v>-2.7101929777791269E-2</v>
      </c>
      <c r="D27" s="13">
        <v>2.7059148114005775E-2</v>
      </c>
      <c r="G27" s="11">
        <v>-3.9891329027301969E-2</v>
      </c>
      <c r="H27" s="12">
        <v>-8.528836347520323E-3</v>
      </c>
      <c r="I27" s="12">
        <v>2.8104894320108521E-2</v>
      </c>
      <c r="J27" s="12">
        <v>2.8860048891348514E-3</v>
      </c>
      <c r="K27" s="13">
        <v>1.7820896570111489E-2</v>
      </c>
    </row>
    <row r="28" spans="1:19" x14ac:dyDescent="0.25">
      <c r="A28" s="178">
        <v>42373</v>
      </c>
      <c r="B28" s="12">
        <v>-4.4528076688758376E-2</v>
      </c>
      <c r="C28" s="12">
        <v>6.3446221738962263E-2</v>
      </c>
      <c r="D28" s="13">
        <v>2.6317308317373358E-2</v>
      </c>
      <c r="G28" s="11">
        <v>5.7971176843259146E-3</v>
      </c>
      <c r="H28" s="12">
        <v>1.6985546365743807E-2</v>
      </c>
      <c r="I28" s="12">
        <v>-1.5125361070756104E-2</v>
      </c>
      <c r="J28" s="12">
        <v>-8.6831225734608809E-3</v>
      </c>
      <c r="K28" s="13">
        <v>1.8843087801479915E-2</v>
      </c>
    </row>
    <row r="29" spans="1:19" x14ac:dyDescent="0.25">
      <c r="A29" s="178">
        <v>43612</v>
      </c>
      <c r="B29" s="12">
        <v>-5.1743791816399893E-3</v>
      </c>
      <c r="C29" s="12">
        <v>-3.5650661644962569E-3</v>
      </c>
      <c r="D29" s="13">
        <v>2.5686938159599618E-2</v>
      </c>
      <c r="G29" s="11">
        <v>-1.1628037995119099E-2</v>
      </c>
      <c r="H29" s="12">
        <v>-1.8056783747242615E-2</v>
      </c>
      <c r="I29" s="12">
        <v>-7.0588528396246884E-3</v>
      </c>
      <c r="J29" s="12">
        <v>3.1880731851290346E-2</v>
      </c>
      <c r="K29" s="13">
        <v>-1.3342230131366103E-3</v>
      </c>
    </row>
    <row r="30" spans="1:19" x14ac:dyDescent="0.25">
      <c r="A30" s="178">
        <v>43213</v>
      </c>
      <c r="B30" s="12">
        <v>4.2900071563173089E-2</v>
      </c>
      <c r="C30" s="12">
        <v>6.8728792877620504E-3</v>
      </c>
      <c r="D30" s="13">
        <v>2.4794658613216274E-2</v>
      </c>
      <c r="G30" s="11">
        <v>-2.9675768146116666E-2</v>
      </c>
      <c r="H30" s="12">
        <v>2.9569208122948661E-2</v>
      </c>
      <c r="I30" s="12">
        <v>-2.2446698538238618E-3</v>
      </c>
      <c r="J30" s="12">
        <v>-2.0676132838427303E-2</v>
      </c>
      <c r="K30" s="13">
        <v>-3.2567328662544755E-2</v>
      </c>
    </row>
    <row r="31" spans="1:19" x14ac:dyDescent="0.25">
      <c r="A31" s="178">
        <v>43752</v>
      </c>
      <c r="B31" s="12">
        <v>2.2496977638133322E-2</v>
      </c>
      <c r="C31" s="12">
        <v>-1.3333530869465144E-2</v>
      </c>
      <c r="D31" s="13">
        <v>2.4509633836509281E-2</v>
      </c>
      <c r="G31" s="11">
        <v>-1.8237587549780901E-2</v>
      </c>
      <c r="H31" s="12">
        <v>-2.9569208122948609E-2</v>
      </c>
      <c r="I31" s="12">
        <v>-1.3574869091068874E-2</v>
      </c>
      <c r="J31" s="12">
        <v>-1.413427797146964E-3</v>
      </c>
      <c r="K31" s="13">
        <v>3.456799621884174E-2</v>
      </c>
    </row>
    <row r="32" spans="1:19" x14ac:dyDescent="0.25">
      <c r="A32" s="178">
        <v>42751</v>
      </c>
      <c r="B32" s="12">
        <v>1.5584418424825499E-2</v>
      </c>
      <c r="C32" s="12">
        <v>-5.930877444029415E-2</v>
      </c>
      <c r="D32" s="13">
        <v>2.4456295977526715E-2</v>
      </c>
      <c r="G32" s="11">
        <v>0</v>
      </c>
      <c r="H32" s="12">
        <v>2.8528083614538031E-2</v>
      </c>
      <c r="I32" s="12">
        <v>1.2450641878787961E-2</v>
      </c>
      <c r="J32" s="12">
        <v>-2.0000666706669543E-2</v>
      </c>
      <c r="K32" s="13">
        <v>2.0442518667074739E-2</v>
      </c>
    </row>
    <row r="33" spans="1:11" x14ac:dyDescent="0.25">
      <c r="A33" s="178">
        <v>42576</v>
      </c>
      <c r="B33" s="12">
        <v>9.7491293923416336E-3</v>
      </c>
      <c r="C33" s="12">
        <v>-1.1248712535870653E-2</v>
      </c>
      <c r="D33" s="13">
        <v>2.3631604533277038E-2</v>
      </c>
      <c r="G33" s="11">
        <v>-6.2305497506360864E-3</v>
      </c>
      <c r="H33" s="12">
        <v>-6.5185979884695613E-2</v>
      </c>
      <c r="I33" s="12">
        <v>-7.9051795071132611E-3</v>
      </c>
      <c r="J33" s="12">
        <v>1.0050335853501506E-2</v>
      </c>
      <c r="K33" s="13">
        <v>2.1311752673717006E-2</v>
      </c>
    </row>
    <row r="34" spans="1:11" x14ac:dyDescent="0.25">
      <c r="A34" s="178">
        <v>43472</v>
      </c>
      <c r="B34" s="12">
        <v>2.9966913963089838E-2</v>
      </c>
      <c r="C34" s="12">
        <v>-6.6006840313520242E-3</v>
      </c>
      <c r="D34" s="13">
        <v>2.3126730080018375E-2</v>
      </c>
      <c r="G34" s="11">
        <v>3.0771658666753472E-2</v>
      </c>
      <c r="H34" s="12">
        <v>3.1039859375910123E-3</v>
      </c>
      <c r="I34" s="12">
        <v>9.0294067193941573E-3</v>
      </c>
      <c r="J34" s="12">
        <v>-1.7291497110060994E-2</v>
      </c>
      <c r="K34" s="13">
        <v>-2.3870131392532152E-2</v>
      </c>
    </row>
    <row r="35" spans="1:11" x14ac:dyDescent="0.25">
      <c r="A35" s="178">
        <v>42170</v>
      </c>
      <c r="B35" s="12">
        <v>-1.3739720689678365E-2</v>
      </c>
      <c r="C35" s="12">
        <v>4.3956114730381293E-3</v>
      </c>
      <c r="D35" s="13">
        <v>2.2599831917240992E-2</v>
      </c>
      <c r="G35" s="11">
        <v>0</v>
      </c>
      <c r="H35" s="12">
        <v>-2.7226812700214039E-2</v>
      </c>
      <c r="I35" s="12">
        <v>-7.8962621222255051E-3</v>
      </c>
      <c r="J35" s="12">
        <v>7.2411612565594736E-3</v>
      </c>
      <c r="K35" s="13">
        <v>-2.3303128931847709E-2</v>
      </c>
    </row>
    <row r="36" spans="1:11" x14ac:dyDescent="0.25">
      <c r="A36" s="178">
        <v>43402</v>
      </c>
      <c r="B36" s="12">
        <v>6.2118468098199445E-2</v>
      </c>
      <c r="C36" s="12">
        <v>3.2414939241710229E-3</v>
      </c>
      <c r="D36" s="13">
        <v>2.2440319126226484E-2</v>
      </c>
      <c r="G36" s="11">
        <v>-4.7155137917277719E-2</v>
      </c>
      <c r="H36" s="12">
        <v>-1.0672459890771759E-2</v>
      </c>
      <c r="I36" s="12">
        <v>-3.456565311228095E-2</v>
      </c>
      <c r="J36" s="12">
        <v>8.5960414697980377E-3</v>
      </c>
      <c r="K36" s="13">
        <v>-2.3859147482990541E-2</v>
      </c>
    </row>
    <row r="37" spans="1:11" x14ac:dyDescent="0.25">
      <c r="A37" s="178">
        <v>43710</v>
      </c>
      <c r="B37" s="12">
        <v>2.1270825347133863E-2</v>
      </c>
      <c r="C37" s="12">
        <v>6.6666913581892974E-3</v>
      </c>
      <c r="D37" s="13">
        <v>2.1311752673717006E-2</v>
      </c>
      <c r="G37" s="11">
        <v>-5.4616747317900463E-2</v>
      </c>
      <c r="H37" s="12">
        <v>-4.4988387214781933E-2</v>
      </c>
      <c r="I37" s="12">
        <v>-9.4229201345052607E-3</v>
      </c>
      <c r="J37" s="12">
        <v>-2.1506205220963619E-2</v>
      </c>
      <c r="K37" s="13">
        <v>2.0402922844313599E-2</v>
      </c>
    </row>
    <row r="38" spans="1:11" x14ac:dyDescent="0.25">
      <c r="A38" s="178">
        <v>42422</v>
      </c>
      <c r="B38" s="12">
        <v>3.6911634141398281E-2</v>
      </c>
      <c r="C38" s="12">
        <v>-8.602203582663415E-3</v>
      </c>
      <c r="D38" s="13">
        <v>2.0834086902842053E-2</v>
      </c>
      <c r="G38" s="11">
        <v>-1.7116941940697752E-2</v>
      </c>
      <c r="H38" s="12">
        <v>1.1217051092001736E-3</v>
      </c>
      <c r="I38" s="12">
        <v>-1.0708014272472212E-2</v>
      </c>
      <c r="J38" s="12">
        <v>8.6580627431145311E-3</v>
      </c>
      <c r="K38" s="13">
        <v>2.4509633836509281E-2</v>
      </c>
    </row>
    <row r="39" spans="1:11" x14ac:dyDescent="0.25">
      <c r="A39" s="178">
        <v>43703</v>
      </c>
      <c r="B39" s="12">
        <v>2.1186278122833496E-2</v>
      </c>
      <c r="C39" s="12">
        <v>6.7114345879867778E-3</v>
      </c>
      <c r="D39" s="13">
        <v>2.0442518667074739E-2</v>
      </c>
      <c r="G39" s="11">
        <v>-3.9920212695374498E-3</v>
      </c>
      <c r="H39" s="12">
        <v>-4.4943895878393264E-3</v>
      </c>
      <c r="I39" s="12">
        <v>1.0644689511414007E-2</v>
      </c>
      <c r="J39" s="12">
        <v>-1.885480076362946E-2</v>
      </c>
      <c r="K39" s="13">
        <v>5.3711539246252271E-2</v>
      </c>
    </row>
    <row r="40" spans="1:11" x14ac:dyDescent="0.25">
      <c r="A40" s="178">
        <v>42702</v>
      </c>
      <c r="B40" s="12">
        <v>-6.0045214181915982E-3</v>
      </c>
      <c r="C40" s="12">
        <v>-2.6859269050268413E-2</v>
      </c>
      <c r="D40" s="13">
        <v>2.0432038817205934E-2</v>
      </c>
      <c r="G40" s="11">
        <v>3.9920212695374567E-3</v>
      </c>
      <c r="H40" s="12">
        <v>1.5642777070453542E-2</v>
      </c>
      <c r="I40" s="12">
        <v>-1.6607736399660525E-2</v>
      </c>
      <c r="J40" s="12">
        <v>2.2440319126226484E-2</v>
      </c>
      <c r="K40" s="13">
        <v>1.3778702356164255E-2</v>
      </c>
    </row>
    <row r="41" spans="1:11" x14ac:dyDescent="0.25">
      <c r="A41" s="178">
        <v>43745</v>
      </c>
      <c r="B41" s="12">
        <v>3.3331268786449007E-2</v>
      </c>
      <c r="C41" s="12">
        <v>4.0546094394350009E-2</v>
      </c>
      <c r="D41" s="13">
        <v>2.0402922844313599E-2</v>
      </c>
      <c r="G41" s="11">
        <v>-3.9920212695374498E-3</v>
      </c>
      <c r="H41" s="12">
        <v>-2.8107527690440611E-2</v>
      </c>
      <c r="I41" s="12">
        <v>-2.4214258120594627E-2</v>
      </c>
      <c r="J41" s="12">
        <v>-2.1708522533012291E-2</v>
      </c>
      <c r="K41" s="13">
        <v>6.6181906881301183E-2</v>
      </c>
    </row>
    <row r="42" spans="1:11" x14ac:dyDescent="0.25">
      <c r="A42" s="178">
        <v>43647</v>
      </c>
      <c r="B42" s="12">
        <v>1.778267807485566E-2</v>
      </c>
      <c r="C42" s="12">
        <v>1.0050335853501506E-2</v>
      </c>
      <c r="D42" s="13">
        <v>1.9204979836050046E-2</v>
      </c>
      <c r="G42" s="11">
        <v>0</v>
      </c>
      <c r="H42" s="12">
        <v>-5.7175684632034081E-3</v>
      </c>
      <c r="I42" s="12">
        <v>3.8466280827796143E-2</v>
      </c>
      <c r="J42" s="12">
        <v>2.1921820982210511E-3</v>
      </c>
      <c r="K42" s="13">
        <v>3.4423441909729197E-3</v>
      </c>
    </row>
    <row r="43" spans="1:11" x14ac:dyDescent="0.25">
      <c r="A43" s="178">
        <v>43675</v>
      </c>
      <c r="B43" s="12">
        <v>-4.3165155420256396E-2</v>
      </c>
      <c r="C43" s="12">
        <v>1.3468217050866611E-2</v>
      </c>
      <c r="D43" s="13">
        <v>1.8843087801479915E-2</v>
      </c>
      <c r="G43" s="11"/>
      <c r="H43" s="12">
        <v>2.0432038817205934E-2</v>
      </c>
      <c r="I43" s="12">
        <v>3.1343250565711335E-2</v>
      </c>
      <c r="J43" s="12">
        <v>-1.2486390651382646E-2</v>
      </c>
      <c r="K43" s="13">
        <v>-1.6485113798047214E-2</v>
      </c>
    </row>
    <row r="44" spans="1:11" x14ac:dyDescent="0.25">
      <c r="A44" s="178">
        <v>42401</v>
      </c>
      <c r="B44" s="12">
        <v>7.2277031214532635E-3</v>
      </c>
      <c r="C44" s="12">
        <v>-2.1528533611010897E-3</v>
      </c>
      <c r="D44" s="13">
        <v>1.8445845790751432E-2</v>
      </c>
      <c r="G44" s="11"/>
      <c r="H44" s="12">
        <v>-3.3351893061383505E-3</v>
      </c>
      <c r="I44" s="12">
        <v>2.7059148114005775E-2</v>
      </c>
      <c r="J44" s="12">
        <v>-1.4792902105891703E-3</v>
      </c>
      <c r="K44" s="13">
        <v>3.932834226347167E-2</v>
      </c>
    </row>
    <row r="45" spans="1:11" x14ac:dyDescent="0.25">
      <c r="A45" s="178">
        <v>43668</v>
      </c>
      <c r="B45" s="12">
        <v>-9.9267107756716207E-3</v>
      </c>
      <c r="C45" s="12">
        <v>-6.7567824628797625E-3</v>
      </c>
      <c r="D45" s="13">
        <v>1.7820896570111489E-2</v>
      </c>
      <c r="G45" s="11"/>
      <c r="H45" s="12"/>
      <c r="I45" s="12"/>
      <c r="J45" s="12">
        <v>-6.6840204285717143E-3</v>
      </c>
      <c r="K45" s="13">
        <v>6.2995852014577219E-2</v>
      </c>
    </row>
    <row r="46" spans="1:11" x14ac:dyDescent="0.25">
      <c r="A46" s="178">
        <v>42163</v>
      </c>
      <c r="B46" s="12">
        <v>2.7104201801941275E-2</v>
      </c>
      <c r="C46" s="12">
        <v>4.4150182091166933E-3</v>
      </c>
      <c r="D46" s="13">
        <v>1.7291497110061043E-2</v>
      </c>
      <c r="G46" s="11"/>
      <c r="H46" s="12"/>
      <c r="I46" s="12"/>
      <c r="J46" s="12">
        <v>-5.229746697277265E-3</v>
      </c>
      <c r="K46" s="13"/>
    </row>
    <row r="47" spans="1:11" x14ac:dyDescent="0.25">
      <c r="A47" s="178">
        <v>42590</v>
      </c>
      <c r="B47" s="12">
        <v>5.4648874052540741E-3</v>
      </c>
      <c r="C47" s="12">
        <v>2.1552558385734281E-2</v>
      </c>
      <c r="D47" s="13">
        <v>1.6985546365743807E-2</v>
      </c>
      <c r="G47" s="11"/>
      <c r="H47" s="12"/>
      <c r="I47" s="12"/>
      <c r="J47" s="12">
        <v>-1.0542266312024545E-2</v>
      </c>
      <c r="K47" s="13"/>
    </row>
    <row r="48" spans="1:11" x14ac:dyDescent="0.25">
      <c r="A48" s="178">
        <v>43584</v>
      </c>
      <c r="B48" s="12">
        <v>4.0997622075594681E-2</v>
      </c>
      <c r="C48" s="12">
        <v>-7.168489478612516E-3</v>
      </c>
      <c r="D48" s="13">
        <v>1.6505577440230998E-2</v>
      </c>
      <c r="G48" s="11"/>
      <c r="H48" s="12"/>
      <c r="I48" s="12"/>
      <c r="J48" s="12">
        <v>-7.5728894190869108E-4</v>
      </c>
      <c r="K48" s="13"/>
    </row>
    <row r="49" spans="1:11" ht="15.75" thickBot="1" x14ac:dyDescent="0.3">
      <c r="A49" s="178">
        <v>42520</v>
      </c>
      <c r="B49" s="12">
        <v>-1.2160729944239406E-2</v>
      </c>
      <c r="C49" s="12">
        <v>-1.7021687569430524E-2</v>
      </c>
      <c r="D49" s="13">
        <v>1.6465263015515791E-2</v>
      </c>
      <c r="G49" s="14"/>
      <c r="H49" s="4"/>
      <c r="I49" s="4"/>
      <c r="J49" s="4">
        <v>3.7807228399059311E-3</v>
      </c>
      <c r="K49" s="15"/>
    </row>
    <row r="50" spans="1:11" x14ac:dyDescent="0.25">
      <c r="A50" s="178">
        <v>42681</v>
      </c>
      <c r="B50" s="12">
        <v>5.9556780835624393E-2</v>
      </c>
      <c r="C50" s="12">
        <v>-1.8570107472127711E-3</v>
      </c>
      <c r="D50" s="13">
        <v>1.5642777070453542E-2</v>
      </c>
    </row>
    <row r="51" spans="1:11" x14ac:dyDescent="0.25">
      <c r="A51" s="178">
        <v>43486</v>
      </c>
      <c r="B51" s="12">
        <v>1.6935044630998482E-2</v>
      </c>
      <c r="C51" s="12">
        <v>5.2185753170570247E-2</v>
      </c>
      <c r="D51" s="13">
        <v>1.5460603106378279E-2</v>
      </c>
    </row>
    <row r="52" spans="1:11" x14ac:dyDescent="0.25">
      <c r="A52" s="178">
        <v>43766</v>
      </c>
      <c r="B52" s="12">
        <v>-1.5113637810048184E-2</v>
      </c>
      <c r="C52" s="12">
        <v>3.4071583216141346E-3</v>
      </c>
      <c r="D52" s="13">
        <v>1.3778702356164255E-2</v>
      </c>
    </row>
    <row r="53" spans="1:11" x14ac:dyDescent="0.25">
      <c r="A53" s="178">
        <v>42562</v>
      </c>
      <c r="B53" s="12">
        <v>2.7228042438734713E-2</v>
      </c>
      <c r="C53" s="12">
        <v>-4.2181614036294675E-2</v>
      </c>
      <c r="D53" s="13">
        <v>1.357486909106885E-2</v>
      </c>
    </row>
    <row r="54" spans="1:11" x14ac:dyDescent="0.25">
      <c r="A54" s="178">
        <v>43633</v>
      </c>
      <c r="B54" s="12">
        <v>-3.2716777641532812E-3</v>
      </c>
      <c r="C54" s="12">
        <v>0</v>
      </c>
      <c r="D54" s="13">
        <v>1.3371736965889241E-2</v>
      </c>
    </row>
    <row r="55" spans="1:11" x14ac:dyDescent="0.25">
      <c r="A55" s="178">
        <v>43276</v>
      </c>
      <c r="B55" s="12">
        <v>1.6511718007949636E-2</v>
      </c>
      <c r="C55" s="12">
        <v>-2.6202372394024072E-2</v>
      </c>
      <c r="D55" s="13">
        <v>1.309109604687942E-2</v>
      </c>
    </row>
    <row r="56" spans="1:11" x14ac:dyDescent="0.25">
      <c r="A56" s="178">
        <v>43556</v>
      </c>
      <c r="B56" s="12">
        <v>5.9213529962911494E-2</v>
      </c>
      <c r="C56" s="12">
        <v>6.944472352810995E-3</v>
      </c>
      <c r="D56" s="13">
        <v>1.3081581897489385E-2</v>
      </c>
    </row>
    <row r="57" spans="1:11" x14ac:dyDescent="0.25">
      <c r="A57" s="178">
        <v>42429</v>
      </c>
      <c r="B57" s="12">
        <v>2.5555449173096548E-2</v>
      </c>
      <c r="C57" s="12">
        <v>3.188367840522198E-2</v>
      </c>
      <c r="D57" s="13">
        <v>1.2804272245987749E-2</v>
      </c>
    </row>
    <row r="58" spans="1:11" x14ac:dyDescent="0.25">
      <c r="A58" s="178">
        <v>42534</v>
      </c>
      <c r="B58" s="12">
        <v>-3.6617363238223309E-2</v>
      </c>
      <c r="C58" s="12">
        <v>-8.8692377407796601E-3</v>
      </c>
      <c r="D58" s="13">
        <v>1.2518218357403138E-2</v>
      </c>
    </row>
    <row r="59" spans="1:11" x14ac:dyDescent="0.25">
      <c r="A59" s="178">
        <v>42996</v>
      </c>
      <c r="B59" s="12">
        <v>-6.3779116012377228E-3</v>
      </c>
      <c r="C59" s="12">
        <v>-3.5153004417896136E-2</v>
      </c>
      <c r="D59" s="13">
        <v>1.2450641878787961E-2</v>
      </c>
    </row>
    <row r="60" spans="1:11" x14ac:dyDescent="0.25">
      <c r="A60" s="178">
        <v>43220</v>
      </c>
      <c r="B60" s="12">
        <v>1.6543886758217469E-2</v>
      </c>
      <c r="C60" s="12">
        <v>1.0221554071538009E-2</v>
      </c>
      <c r="D60" s="13">
        <v>1.2170535620255114E-2</v>
      </c>
    </row>
    <row r="61" spans="1:11" x14ac:dyDescent="0.25">
      <c r="A61" s="178">
        <v>42800</v>
      </c>
      <c r="B61" s="12">
        <v>-4.2877024356391881E-2</v>
      </c>
      <c r="C61" s="12">
        <v>2.6964361638355201E-2</v>
      </c>
      <c r="D61" s="13">
        <v>1.1287959773851355E-2</v>
      </c>
    </row>
    <row r="62" spans="1:11" x14ac:dyDescent="0.25">
      <c r="A62" s="178">
        <v>43059</v>
      </c>
      <c r="B62" s="12">
        <v>1.0360502681430503E-2</v>
      </c>
      <c r="C62" s="12">
        <v>-1.668249995993602E-2</v>
      </c>
      <c r="D62" s="13">
        <v>1.0644689511414007E-2</v>
      </c>
    </row>
    <row r="63" spans="1:11" x14ac:dyDescent="0.25">
      <c r="A63" s="178">
        <v>43339</v>
      </c>
      <c r="B63" s="12">
        <v>8.8855133572084532E-3</v>
      </c>
      <c r="C63" s="12">
        <v>2.9631797606371149E-2</v>
      </c>
      <c r="D63" s="13">
        <v>1.0050335853501506E-2</v>
      </c>
    </row>
    <row r="64" spans="1:11" x14ac:dyDescent="0.25">
      <c r="A64" s="178">
        <v>43010</v>
      </c>
      <c r="B64" s="12">
        <v>9.469914751070254E-3</v>
      </c>
      <c r="C64" s="12">
        <v>-4.4059989794030543E-2</v>
      </c>
      <c r="D64" s="13">
        <v>9.0294067193941573E-3</v>
      </c>
    </row>
    <row r="65" spans="1:4" x14ac:dyDescent="0.25">
      <c r="A65" s="178">
        <v>43388</v>
      </c>
      <c r="B65" s="12">
        <v>-4.2865606771374618E-2</v>
      </c>
      <c r="C65" s="12">
        <v>3.0459207484708439E-2</v>
      </c>
      <c r="D65" s="13">
        <v>8.6580627431145311E-3</v>
      </c>
    </row>
    <row r="66" spans="1:4" x14ac:dyDescent="0.25">
      <c r="A66" s="178">
        <v>43367</v>
      </c>
      <c r="B66" s="12">
        <v>4.9813705712219172E-2</v>
      </c>
      <c r="C66" s="12">
        <v>-3.0459207484708459E-2</v>
      </c>
      <c r="D66" s="13">
        <v>8.5960414697980377E-3</v>
      </c>
    </row>
    <row r="67" spans="1:4" x14ac:dyDescent="0.25">
      <c r="A67" s="178">
        <v>43563</v>
      </c>
      <c r="B67" s="12">
        <v>5.1403178459964852E-2</v>
      </c>
      <c r="C67" s="12">
        <v>-1.7452449951226166E-2</v>
      </c>
      <c r="D67" s="13">
        <v>7.9108647008787995E-3</v>
      </c>
    </row>
    <row r="68" spans="1:4" x14ac:dyDescent="0.25">
      <c r="A68" s="178">
        <v>42443</v>
      </c>
      <c r="B68" s="12">
        <v>2.833357449201902E-2</v>
      </c>
      <c r="C68" s="12">
        <v>0</v>
      </c>
      <c r="D68" s="13">
        <v>7.38010729762246E-3</v>
      </c>
    </row>
    <row r="69" spans="1:4" x14ac:dyDescent="0.25">
      <c r="A69" s="178">
        <v>43542</v>
      </c>
      <c r="B69" s="12">
        <v>2.018305593307863E-2</v>
      </c>
      <c r="C69" s="12">
        <v>0</v>
      </c>
      <c r="D69" s="13">
        <v>7.3421768890805338E-3</v>
      </c>
    </row>
    <row r="70" spans="1:4" x14ac:dyDescent="0.25">
      <c r="A70" s="178">
        <v>43353</v>
      </c>
      <c r="B70" s="12">
        <v>7.5997063116447952E-2</v>
      </c>
      <c r="C70" s="12">
        <v>-3.4029748586311373E-2</v>
      </c>
      <c r="D70" s="13">
        <v>7.2411612565594736E-3</v>
      </c>
    </row>
    <row r="71" spans="1:4" x14ac:dyDescent="0.25">
      <c r="A71" s="178">
        <v>43591</v>
      </c>
      <c r="B71" s="12">
        <v>-2.402622535174723E-2</v>
      </c>
      <c r="C71" s="12">
        <v>-1.0850016024065818E-2</v>
      </c>
      <c r="D71" s="13">
        <v>7.0922283094918366E-3</v>
      </c>
    </row>
    <row r="72" spans="1:4" x14ac:dyDescent="0.25">
      <c r="A72" s="178">
        <v>43206</v>
      </c>
      <c r="B72" s="12">
        <v>5.0765553789119282E-2</v>
      </c>
      <c r="C72" s="12">
        <v>8.6580627431145311E-3</v>
      </c>
      <c r="D72" s="13">
        <v>6.9979291876446368E-3</v>
      </c>
    </row>
    <row r="73" spans="1:4" x14ac:dyDescent="0.25">
      <c r="A73" s="178">
        <v>42254</v>
      </c>
      <c r="B73" s="12">
        <v>1.8911257831171811E-3</v>
      </c>
      <c r="C73" s="12">
        <v>-1.3129291441792736E-2</v>
      </c>
      <c r="D73" s="13">
        <v>5.7971176843259146E-3</v>
      </c>
    </row>
    <row r="74" spans="1:4" x14ac:dyDescent="0.25">
      <c r="A74" s="178">
        <v>42142</v>
      </c>
      <c r="B74" s="12">
        <v>-9.3708851733068661E-3</v>
      </c>
      <c r="C74" s="12">
        <v>2.1436235432513691E-3</v>
      </c>
      <c r="D74" s="13">
        <v>5.5401803756153509E-3</v>
      </c>
    </row>
    <row r="75" spans="1:4" x14ac:dyDescent="0.25">
      <c r="A75" s="178">
        <v>42415</v>
      </c>
      <c r="B75" s="12">
        <v>7.6492355205702245E-2</v>
      </c>
      <c r="C75" s="12">
        <v>2.1436235432513691E-3</v>
      </c>
      <c r="D75" s="13">
        <v>5.2770571008438193E-3</v>
      </c>
    </row>
    <row r="76" spans="1:4" x14ac:dyDescent="0.25">
      <c r="A76" s="178">
        <v>42506</v>
      </c>
      <c r="B76" s="12">
        <v>6.8321457675771108E-3</v>
      </c>
      <c r="C76" s="12">
        <v>1.2875714360045367E-2</v>
      </c>
      <c r="D76" s="13">
        <v>4.885207566049341E-3</v>
      </c>
    </row>
    <row r="77" spans="1:4" x14ac:dyDescent="0.25">
      <c r="A77" s="178">
        <v>43507</v>
      </c>
      <c r="B77" s="12">
        <v>-1.1614976549214102E-2</v>
      </c>
      <c r="C77" s="12">
        <v>0</v>
      </c>
      <c r="D77" s="13">
        <v>4.2826617920009493E-3</v>
      </c>
    </row>
    <row r="78" spans="1:4" x14ac:dyDescent="0.25">
      <c r="A78" s="178">
        <v>42394</v>
      </c>
      <c r="B78" s="12">
        <v>5.3204036063464667E-2</v>
      </c>
      <c r="C78" s="12">
        <v>2.8355225755125005E-2</v>
      </c>
      <c r="D78" s="13">
        <v>3.9973404326203938E-3</v>
      </c>
    </row>
    <row r="79" spans="1:4" x14ac:dyDescent="0.25">
      <c r="A79" s="178">
        <v>42352</v>
      </c>
      <c r="B79" s="12">
        <v>6.7018934844012617E-3</v>
      </c>
      <c r="C79" s="12">
        <v>-1.7391742711869107E-2</v>
      </c>
      <c r="D79" s="13">
        <v>3.9920212695374567E-3</v>
      </c>
    </row>
    <row r="80" spans="1:4" x14ac:dyDescent="0.25">
      <c r="A80" s="178">
        <v>43465</v>
      </c>
      <c r="B80" s="12">
        <v>2.4862793047520322E-2</v>
      </c>
      <c r="C80" s="12">
        <v>2.6668247082161273E-2</v>
      </c>
      <c r="D80" s="13">
        <v>3.7807228399059311E-3</v>
      </c>
    </row>
    <row r="81" spans="1:4" x14ac:dyDescent="0.25">
      <c r="A81" s="178">
        <v>43171</v>
      </c>
      <c r="B81" s="12">
        <v>-6.9552282948659575E-2</v>
      </c>
      <c r="C81" s="12">
        <v>-1.5666116744399352E-2</v>
      </c>
      <c r="D81" s="13">
        <v>3.742986278834297E-3</v>
      </c>
    </row>
    <row r="82" spans="1:4" x14ac:dyDescent="0.25">
      <c r="A82" s="178">
        <v>43780</v>
      </c>
      <c r="B82" s="12">
        <v>-7.0808258368028668E-4</v>
      </c>
      <c r="C82" s="12">
        <v>-3.3389012655147096E-3</v>
      </c>
      <c r="D82" s="13">
        <v>3.4423441909729197E-3</v>
      </c>
    </row>
    <row r="83" spans="1:4" x14ac:dyDescent="0.25">
      <c r="A83" s="178">
        <v>42884</v>
      </c>
      <c r="B83" s="12">
        <v>-2.2402144995791396E-2</v>
      </c>
      <c r="C83" s="12">
        <v>0</v>
      </c>
      <c r="D83" s="13">
        <v>3.4423441909726986E-3</v>
      </c>
    </row>
    <row r="84" spans="1:4" x14ac:dyDescent="0.25">
      <c r="A84" s="178">
        <v>42639</v>
      </c>
      <c r="B84" s="12">
        <v>-4.1509799760933996E-2</v>
      </c>
      <c r="C84" s="12">
        <v>3.4803922194692097E-2</v>
      </c>
      <c r="D84" s="13">
        <v>3.1039859375910123E-3</v>
      </c>
    </row>
    <row r="85" spans="1:4" x14ac:dyDescent="0.25">
      <c r="A85" s="178">
        <v>43283</v>
      </c>
      <c r="B85" s="12">
        <v>3.9176604911649274E-2</v>
      </c>
      <c r="C85" s="12">
        <v>-8.8889474172460393E-3</v>
      </c>
      <c r="D85" s="13">
        <v>2.8860048891348514E-3</v>
      </c>
    </row>
    <row r="86" spans="1:4" x14ac:dyDescent="0.25">
      <c r="A86" s="178">
        <v>43605</v>
      </c>
      <c r="B86" s="12">
        <v>3.2556680172751887E-2</v>
      </c>
      <c r="C86" s="12">
        <v>3.5650661644961446E-3</v>
      </c>
      <c r="D86" s="13">
        <v>2.8169032711133734E-3</v>
      </c>
    </row>
    <row r="87" spans="1:4" x14ac:dyDescent="0.25">
      <c r="A87" s="178">
        <v>43255</v>
      </c>
      <c r="B87" s="12">
        <v>-3.4215080444514039E-2</v>
      </c>
      <c r="C87" s="12">
        <v>3.0930300691358773E-2</v>
      </c>
      <c r="D87" s="13">
        <v>2.7739268827252244E-3</v>
      </c>
    </row>
    <row r="88" spans="1:4" x14ac:dyDescent="0.25">
      <c r="A88" s="178">
        <v>43227</v>
      </c>
      <c r="B88" s="12">
        <v>3.088965519195918E-2</v>
      </c>
      <c r="C88" s="12">
        <v>0</v>
      </c>
      <c r="D88" s="13">
        <v>2.6845653706689828E-3</v>
      </c>
    </row>
    <row r="89" spans="1:4" x14ac:dyDescent="0.25">
      <c r="A89" s="178">
        <v>42891</v>
      </c>
      <c r="B89" s="12">
        <v>-4.5635542323461932E-2</v>
      </c>
      <c r="C89" s="12">
        <v>3.8099846232270383E-2</v>
      </c>
      <c r="D89" s="13">
        <v>2.2883305180122159E-3</v>
      </c>
    </row>
    <row r="90" spans="1:4" x14ac:dyDescent="0.25">
      <c r="A90" s="178">
        <v>43416</v>
      </c>
      <c r="B90" s="12">
        <v>1.7772169745797668E-2</v>
      </c>
      <c r="C90" s="12">
        <v>2.5807883955872503E-2</v>
      </c>
      <c r="D90" s="13">
        <v>2.1921820982210511E-3</v>
      </c>
    </row>
    <row r="91" spans="1:4" x14ac:dyDescent="0.25">
      <c r="A91" s="178">
        <v>43577</v>
      </c>
      <c r="B91" s="12">
        <v>-4.1341619327008791E-2</v>
      </c>
      <c r="C91" s="12">
        <v>0</v>
      </c>
      <c r="D91" s="13">
        <v>2.1731265343132582E-3</v>
      </c>
    </row>
    <row r="92" spans="1:4" x14ac:dyDescent="0.25">
      <c r="A92" s="178">
        <v>43598</v>
      </c>
      <c r="B92" s="12">
        <v>-2.6435211855928802E-4</v>
      </c>
      <c r="C92" s="12">
        <v>1.8018505502678212E-2</v>
      </c>
      <c r="D92" s="13">
        <v>2.1178970147346914E-3</v>
      </c>
    </row>
    <row r="93" spans="1:4" x14ac:dyDescent="0.25">
      <c r="A93" s="178">
        <v>42667</v>
      </c>
      <c r="B93" s="12">
        <v>5.2415952276730973E-3</v>
      </c>
      <c r="C93" s="12">
        <v>9.5694510161506725E-3</v>
      </c>
      <c r="D93" s="13">
        <v>1.1217051092001736E-3</v>
      </c>
    </row>
    <row r="94" spans="1:4" x14ac:dyDescent="0.25">
      <c r="A94" s="178">
        <v>42842</v>
      </c>
      <c r="B94" s="12">
        <v>6.7052278058137904E-2</v>
      </c>
      <c r="C94" s="12">
        <v>-4.8790164169431945E-2</v>
      </c>
      <c r="D94" s="13">
        <v>1.0542963549059923E-3</v>
      </c>
    </row>
    <row r="95" spans="1:4" x14ac:dyDescent="0.25">
      <c r="A95" s="178">
        <v>43535</v>
      </c>
      <c r="B95" s="12">
        <v>-1.9631908145795289E-3</v>
      </c>
      <c r="C95" s="12">
        <v>1.0471299867295437E-2</v>
      </c>
      <c r="D95" s="13">
        <v>7.3719133452813436E-4</v>
      </c>
    </row>
    <row r="96" spans="1:4" x14ac:dyDescent="0.25">
      <c r="A96" s="178">
        <v>42198</v>
      </c>
      <c r="B96" s="12">
        <v>6.0872931244364104E-2</v>
      </c>
      <c r="C96" s="12">
        <v>5.0727523509658222E-2</v>
      </c>
      <c r="D96" s="13">
        <v>0</v>
      </c>
    </row>
    <row r="97" spans="1:4" x14ac:dyDescent="0.25">
      <c r="A97" s="178">
        <v>42289</v>
      </c>
      <c r="B97" s="12">
        <v>3.1559220180518877E-2</v>
      </c>
      <c r="C97" s="12">
        <v>3.3522692038643644E-2</v>
      </c>
      <c r="D97" s="13">
        <v>0</v>
      </c>
    </row>
    <row r="98" spans="1:4" x14ac:dyDescent="0.25">
      <c r="A98" s="178">
        <v>42310</v>
      </c>
      <c r="B98" s="12">
        <v>3.8570483531325341E-2</v>
      </c>
      <c r="C98" s="12">
        <v>3.2505570404931308E-2</v>
      </c>
      <c r="D98" s="13">
        <v>0</v>
      </c>
    </row>
    <row r="99" spans="1:4" x14ac:dyDescent="0.25">
      <c r="A99" s="178">
        <v>43549</v>
      </c>
      <c r="B99" s="12">
        <v>3.1841977546027009E-2</v>
      </c>
      <c r="C99" s="12">
        <v>-3.47826437632492E-3</v>
      </c>
      <c r="D99" s="13">
        <v>0</v>
      </c>
    </row>
    <row r="100" spans="1:4" x14ac:dyDescent="0.25">
      <c r="A100" s="178">
        <v>42366</v>
      </c>
      <c r="B100" s="12">
        <v>-7.8973350600052743E-4</v>
      </c>
      <c r="C100" s="12">
        <v>-4.3573053689558126E-3</v>
      </c>
      <c r="D100" s="13">
        <v>0</v>
      </c>
    </row>
    <row r="101" spans="1:4" x14ac:dyDescent="0.25">
      <c r="A101" s="178">
        <v>42233</v>
      </c>
      <c r="B101" s="12">
        <v>-6.3365846993133537E-2</v>
      </c>
      <c r="C101" s="12">
        <v>-6.5430985889359475E-3</v>
      </c>
      <c r="D101" s="13">
        <v>0</v>
      </c>
    </row>
    <row r="102" spans="1:4" x14ac:dyDescent="0.25">
      <c r="A102" s="178">
        <v>43500</v>
      </c>
      <c r="B102" s="12">
        <v>-2.7467043554678182E-2</v>
      </c>
      <c r="C102" s="12">
        <v>0</v>
      </c>
      <c r="D102" s="13">
        <v>-7.1505187172565246E-4</v>
      </c>
    </row>
    <row r="103" spans="1:4" x14ac:dyDescent="0.25">
      <c r="A103" s="178">
        <v>43458</v>
      </c>
      <c r="B103" s="12">
        <v>-2.6267135636687707E-3</v>
      </c>
      <c r="C103" s="12">
        <v>1.3605652055778678E-2</v>
      </c>
      <c r="D103" s="13">
        <v>-7.5728894190869108E-4</v>
      </c>
    </row>
    <row r="104" spans="1:4" x14ac:dyDescent="0.25">
      <c r="A104" s="178">
        <v>43122</v>
      </c>
      <c r="B104" s="12">
        <v>1.8592833076615925E-2</v>
      </c>
      <c r="C104" s="12">
        <v>8.3682496705165792E-3</v>
      </c>
      <c r="D104" s="13">
        <v>-1.1648224962930943E-3</v>
      </c>
    </row>
    <row r="105" spans="1:4" x14ac:dyDescent="0.25">
      <c r="A105" s="178">
        <v>43682</v>
      </c>
      <c r="B105" s="12">
        <v>-6.3423033746905038E-4</v>
      </c>
      <c r="C105" s="12">
        <v>-1.6863806052004805E-2</v>
      </c>
      <c r="D105" s="13">
        <v>-1.3342230131366103E-3</v>
      </c>
    </row>
    <row r="106" spans="1:4" x14ac:dyDescent="0.25">
      <c r="A106" s="178">
        <v>43619</v>
      </c>
      <c r="B106" s="12">
        <v>6.2489175191496771E-2</v>
      </c>
      <c r="C106" s="12">
        <v>2.4692612590371414E-2</v>
      </c>
      <c r="D106" s="13">
        <v>-1.3717423275807702E-3</v>
      </c>
    </row>
    <row r="107" spans="1:4" x14ac:dyDescent="0.25">
      <c r="A107" s="178">
        <v>43325</v>
      </c>
      <c r="B107" s="12">
        <v>1.8100041643617937E-2</v>
      </c>
      <c r="C107" s="12">
        <v>-3.2670782289548707E-2</v>
      </c>
      <c r="D107" s="13">
        <v>-1.413427797146964E-3</v>
      </c>
    </row>
    <row r="108" spans="1:4" x14ac:dyDescent="0.25">
      <c r="A108" s="178">
        <v>43430</v>
      </c>
      <c r="B108" s="12">
        <v>-1.6867253965241635E-2</v>
      </c>
      <c r="C108" s="12">
        <v>-2.2472855852058628E-2</v>
      </c>
      <c r="D108" s="13">
        <v>-1.4792902105891703E-3</v>
      </c>
    </row>
    <row r="109" spans="1:4" x14ac:dyDescent="0.25">
      <c r="A109" s="178">
        <v>42863</v>
      </c>
      <c r="B109" s="12">
        <v>1.139442612796833E-2</v>
      </c>
      <c r="C109" s="12">
        <v>-4.3802622658392888E-2</v>
      </c>
      <c r="D109" s="13">
        <v>-2.0325210249223578E-3</v>
      </c>
    </row>
    <row r="110" spans="1:4" x14ac:dyDescent="0.25">
      <c r="A110" s="178">
        <v>42982</v>
      </c>
      <c r="B110" s="12">
        <v>1.2068878733676451E-2</v>
      </c>
      <c r="C110" s="12">
        <v>-1.5398080111121606E-2</v>
      </c>
      <c r="D110" s="13">
        <v>-2.2446698538238618E-3</v>
      </c>
    </row>
    <row r="111" spans="1:4" x14ac:dyDescent="0.25">
      <c r="A111" s="178">
        <v>43150</v>
      </c>
      <c r="B111" s="12">
        <v>3.8573691985798665E-2</v>
      </c>
      <c r="C111" s="12">
        <v>2.6340416614408564E-2</v>
      </c>
      <c r="D111" s="13">
        <v>-2.4721891453890368E-3</v>
      </c>
    </row>
    <row r="112" spans="1:4" x14ac:dyDescent="0.25">
      <c r="A112" s="178">
        <v>43514</v>
      </c>
      <c r="B112" s="12">
        <v>-1.330933136878038E-2</v>
      </c>
      <c r="C112" s="12">
        <v>-6.5653970221436778E-2</v>
      </c>
      <c r="D112" s="13">
        <v>-2.8530689824063991E-3</v>
      </c>
    </row>
    <row r="113" spans="1:4" x14ac:dyDescent="0.25">
      <c r="A113" s="178">
        <v>42730</v>
      </c>
      <c r="B113" s="12">
        <v>1.2195273093818206E-2</v>
      </c>
      <c r="C113" s="12">
        <v>3.2894766503987053E-3</v>
      </c>
      <c r="D113" s="13">
        <v>-3.3351893061383505E-3</v>
      </c>
    </row>
    <row r="114" spans="1:4" x14ac:dyDescent="0.25">
      <c r="A114" s="178">
        <v>43101</v>
      </c>
      <c r="B114" s="12">
        <v>5.7799613398280346E-2</v>
      </c>
      <c r="C114" s="12">
        <v>-1.8331810816609605E-3</v>
      </c>
      <c r="D114" s="13">
        <v>-3.3426214966898373E-3</v>
      </c>
    </row>
    <row r="115" spans="1:4" x14ac:dyDescent="0.25">
      <c r="A115" s="178">
        <v>42471</v>
      </c>
      <c r="B115" s="12">
        <v>5.4961725718581711E-2</v>
      </c>
      <c r="C115" s="12">
        <v>-2.2751756983416069E-2</v>
      </c>
      <c r="D115" s="13">
        <v>-3.5398267051240623E-3</v>
      </c>
    </row>
    <row r="116" spans="1:4" x14ac:dyDescent="0.25">
      <c r="A116" s="178">
        <v>42933</v>
      </c>
      <c r="B116" s="12">
        <v>4.3276729057820278E-3</v>
      </c>
      <c r="C116" s="12">
        <v>5.7971176843259146E-3</v>
      </c>
      <c r="D116" s="13">
        <v>-3.5566131148471155E-3</v>
      </c>
    </row>
    <row r="117" spans="1:4" x14ac:dyDescent="0.25">
      <c r="A117" s="178">
        <v>42345</v>
      </c>
      <c r="B117" s="12">
        <v>-4.8717386613997875E-2</v>
      </c>
      <c r="C117" s="12">
        <v>3.7325957612686346E-2</v>
      </c>
      <c r="D117" s="13">
        <v>-3.9920212695374498E-3</v>
      </c>
    </row>
    <row r="118" spans="1:4" x14ac:dyDescent="0.25">
      <c r="A118" s="178">
        <v>42359</v>
      </c>
      <c r="B118" s="12">
        <v>2.5282385840892256E-2</v>
      </c>
      <c r="C118" s="12">
        <v>8.7336799687546315E-3</v>
      </c>
      <c r="D118" s="13">
        <v>-3.9920212695374498E-3</v>
      </c>
    </row>
    <row r="119" spans="1:4" x14ac:dyDescent="0.25">
      <c r="A119" s="178">
        <v>43248</v>
      </c>
      <c r="B119" s="12">
        <v>0</v>
      </c>
      <c r="C119" s="12">
        <v>-4.4375881400709832E-2</v>
      </c>
      <c r="D119" s="13">
        <v>-4.158010148663677E-3</v>
      </c>
    </row>
    <row r="120" spans="1:4" x14ac:dyDescent="0.25">
      <c r="A120" s="178">
        <v>42674</v>
      </c>
      <c r="B120" s="12">
        <v>-4.4192839233540823E-2</v>
      </c>
      <c r="C120" s="12">
        <v>2.6317308317373358E-2</v>
      </c>
      <c r="D120" s="13">
        <v>-4.4943895878393264E-3</v>
      </c>
    </row>
    <row r="121" spans="1:4" x14ac:dyDescent="0.25">
      <c r="A121" s="178">
        <v>42492</v>
      </c>
      <c r="B121" s="12">
        <v>-2.3835028174973068E-2</v>
      </c>
      <c r="C121" s="12">
        <v>1.7021687569430524E-2</v>
      </c>
      <c r="D121" s="13">
        <v>-4.8239360308528229E-3</v>
      </c>
    </row>
    <row r="122" spans="1:4" x14ac:dyDescent="0.25">
      <c r="A122" s="178">
        <v>42450</v>
      </c>
      <c r="B122" s="12">
        <v>-2.979904462056561E-2</v>
      </c>
      <c r="C122" s="12">
        <v>-8.3857933762739589E-3</v>
      </c>
      <c r="D122" s="13">
        <v>-4.9140148024289293E-3</v>
      </c>
    </row>
    <row r="123" spans="1:4" x14ac:dyDescent="0.25">
      <c r="A123" s="178">
        <v>42457</v>
      </c>
      <c r="B123" s="12">
        <v>-5.3304050482941142E-3</v>
      </c>
      <c r="C123" s="12">
        <v>1.6701849617931353E-2</v>
      </c>
      <c r="D123" s="13">
        <v>-4.9382816405825663E-3</v>
      </c>
    </row>
    <row r="124" spans="1:4" x14ac:dyDescent="0.25">
      <c r="A124" s="178">
        <v>43157</v>
      </c>
      <c r="B124" s="12">
        <v>-1.6313101316179971E-2</v>
      </c>
      <c r="C124" s="12">
        <v>-1.7346058122083075E-3</v>
      </c>
      <c r="D124" s="13">
        <v>-4.9627893421290139E-3</v>
      </c>
    </row>
    <row r="125" spans="1:4" x14ac:dyDescent="0.25">
      <c r="A125" s="178">
        <v>43164</v>
      </c>
      <c r="B125" s="12">
        <v>5.8436981489109214E-3</v>
      </c>
      <c r="C125" s="12">
        <v>5.19481687710393E-3</v>
      </c>
      <c r="D125" s="13">
        <v>-4.9875415110390512E-3</v>
      </c>
    </row>
    <row r="126" spans="1:4" x14ac:dyDescent="0.25">
      <c r="A126" s="178">
        <v>42107</v>
      </c>
      <c r="B126" s="12">
        <v>1.3889112160667093E-2</v>
      </c>
      <c r="C126" s="12">
        <v>-4.3017385083690816E-2</v>
      </c>
      <c r="D126" s="13">
        <v>-5.0377940299571808E-3</v>
      </c>
    </row>
    <row r="127" spans="1:4" x14ac:dyDescent="0.25">
      <c r="A127" s="178">
        <v>43444</v>
      </c>
      <c r="B127" s="12">
        <v>-5.3073464203364125E-2</v>
      </c>
      <c r="C127" s="12">
        <v>-4.6365920557925537E-2</v>
      </c>
      <c r="D127" s="13">
        <v>-5.229746697277265E-3</v>
      </c>
    </row>
    <row r="128" spans="1:4" x14ac:dyDescent="0.25">
      <c r="A128" s="178">
        <v>42128</v>
      </c>
      <c r="B128" s="12">
        <v>-1.8373220256619294E-2</v>
      </c>
      <c r="C128" s="12">
        <v>-2.8049303809899555E-2</v>
      </c>
      <c r="D128" s="13">
        <v>-5.449604767564703E-3</v>
      </c>
    </row>
    <row r="129" spans="1:4" x14ac:dyDescent="0.25">
      <c r="A129" s="178">
        <v>42548</v>
      </c>
      <c r="B129" s="12">
        <v>3.3676364848380792E-3</v>
      </c>
      <c r="C129" s="12">
        <v>-3.2186686495901444E-2</v>
      </c>
      <c r="D129" s="13">
        <v>-5.5834874257005684E-3</v>
      </c>
    </row>
    <row r="130" spans="1:4" x14ac:dyDescent="0.25">
      <c r="A130" s="178">
        <v>42695</v>
      </c>
      <c r="B130" s="12">
        <v>6.6452715887930142E-2</v>
      </c>
      <c r="C130" s="12">
        <v>-8.795131452827289E-3</v>
      </c>
      <c r="D130" s="13">
        <v>-5.7175684632034081E-3</v>
      </c>
    </row>
    <row r="131" spans="1:4" x14ac:dyDescent="0.25">
      <c r="A131" s="178">
        <v>42226</v>
      </c>
      <c r="B131" s="12">
        <v>3.0949361984845243E-3</v>
      </c>
      <c r="C131" s="12">
        <v>2.17627942259567E-3</v>
      </c>
      <c r="D131" s="13">
        <v>-6.0060240602119218E-3</v>
      </c>
    </row>
    <row r="132" spans="1:4" x14ac:dyDescent="0.25">
      <c r="A132" s="178">
        <v>43661</v>
      </c>
      <c r="B132" s="12">
        <v>-1.7750056331916422E-2</v>
      </c>
      <c r="C132" s="12">
        <v>-3.9609138095045827E-2</v>
      </c>
      <c r="D132" s="13">
        <v>-6.2047768868829815E-3</v>
      </c>
    </row>
    <row r="133" spans="1:4" x14ac:dyDescent="0.25">
      <c r="A133" s="178">
        <v>42296</v>
      </c>
      <c r="B133" s="12">
        <v>2.1568696658455202E-2</v>
      </c>
      <c r="C133" s="12">
        <v>-8.8300794482720369E-3</v>
      </c>
      <c r="D133" s="13">
        <v>-6.2305497506360864E-3</v>
      </c>
    </row>
    <row r="134" spans="1:4" x14ac:dyDescent="0.25">
      <c r="A134" s="178">
        <v>42744</v>
      </c>
      <c r="B134" s="12">
        <v>-3.4509816210688313E-2</v>
      </c>
      <c r="C134" s="12">
        <v>5.6338177182560642E-3</v>
      </c>
      <c r="D134" s="13">
        <v>-6.4377904748485299E-3</v>
      </c>
    </row>
    <row r="135" spans="1:4" x14ac:dyDescent="0.25">
      <c r="A135" s="178">
        <v>43437</v>
      </c>
      <c r="B135" s="12">
        <v>5.1926802368212205E-3</v>
      </c>
      <c r="C135" s="12">
        <v>3.2414939241710229E-3</v>
      </c>
      <c r="D135" s="13">
        <v>-6.6840204285717143E-3</v>
      </c>
    </row>
    <row r="136" spans="1:4" x14ac:dyDescent="0.25">
      <c r="A136" s="178">
        <v>42786</v>
      </c>
      <c r="B136" s="12">
        <v>1.2084592159701689E-4</v>
      </c>
      <c r="C136" s="12">
        <v>2.6501940745506627E-2</v>
      </c>
      <c r="D136" s="13">
        <v>-6.9548218733697219E-3</v>
      </c>
    </row>
    <row r="137" spans="1:4" x14ac:dyDescent="0.25">
      <c r="A137" s="178">
        <v>42954</v>
      </c>
      <c r="B137" s="12">
        <v>1.3576193070049527E-2</v>
      </c>
      <c r="C137" s="12">
        <v>-3.7523496185503527E-3</v>
      </c>
      <c r="D137" s="13">
        <v>-7.0588528396246884E-3</v>
      </c>
    </row>
    <row r="138" spans="1:4" x14ac:dyDescent="0.25">
      <c r="A138" s="178">
        <v>43017</v>
      </c>
      <c r="B138" s="12">
        <v>1.1878083540431576E-2</v>
      </c>
      <c r="C138" s="12">
        <v>2.3153304974716821E-2</v>
      </c>
      <c r="D138" s="13">
        <v>-7.8962621222255051E-3</v>
      </c>
    </row>
    <row r="139" spans="1:4" x14ac:dyDescent="0.25">
      <c r="A139" s="178">
        <v>43003</v>
      </c>
      <c r="B139" s="12">
        <v>2.5167170139379347E-2</v>
      </c>
      <c r="C139" s="12">
        <v>3.6878630385365992E-2</v>
      </c>
      <c r="D139" s="13">
        <v>-7.9051795071132611E-3</v>
      </c>
    </row>
    <row r="140" spans="1:4" x14ac:dyDescent="0.25">
      <c r="A140" s="178">
        <v>42583</v>
      </c>
      <c r="B140" s="12">
        <v>-3.3112613036560315E-3</v>
      </c>
      <c r="C140" s="12">
        <v>3.7740327982846898E-2</v>
      </c>
      <c r="D140" s="13">
        <v>-8.528836347520323E-3</v>
      </c>
    </row>
    <row r="141" spans="1:4" x14ac:dyDescent="0.25">
      <c r="A141" s="178">
        <v>42527</v>
      </c>
      <c r="B141" s="12">
        <v>1.4410449678254994E-2</v>
      </c>
      <c r="C141" s="12">
        <v>-2.8293508642611976E-2</v>
      </c>
      <c r="D141" s="13">
        <v>-8.6831225734607699E-3</v>
      </c>
    </row>
    <row r="142" spans="1:4" x14ac:dyDescent="0.25">
      <c r="A142" s="178">
        <v>43290</v>
      </c>
      <c r="B142" s="12">
        <v>1.3755254551498786E-2</v>
      </c>
      <c r="C142" s="12">
        <v>0</v>
      </c>
      <c r="D142" s="13">
        <v>-8.6831225734608809E-3</v>
      </c>
    </row>
    <row r="143" spans="1:4" x14ac:dyDescent="0.25">
      <c r="A143" s="178">
        <v>43031</v>
      </c>
      <c r="B143" s="12">
        <v>1.5834992330076268E-2</v>
      </c>
      <c r="C143" s="12">
        <v>3.5153004417896094E-2</v>
      </c>
      <c r="D143" s="13">
        <v>-9.4229201345052607E-3</v>
      </c>
    </row>
    <row r="144" spans="1:4" x14ac:dyDescent="0.25">
      <c r="A144" s="178">
        <v>43143</v>
      </c>
      <c r="B144" s="12">
        <v>6.5310383424709101E-2</v>
      </c>
      <c r="C144" s="12">
        <v>-7.0922283094917984E-3</v>
      </c>
      <c r="D144" s="13">
        <v>-9.8280889362624274E-3</v>
      </c>
    </row>
    <row r="145" spans="1:4" x14ac:dyDescent="0.25">
      <c r="A145" s="178">
        <v>43451</v>
      </c>
      <c r="B145" s="12">
        <v>1.0007616074426413E-2</v>
      </c>
      <c r="C145" s="12">
        <v>-1.0221554071538139E-2</v>
      </c>
      <c r="D145" s="13">
        <v>-1.0542266312024545E-2</v>
      </c>
    </row>
    <row r="146" spans="1:4" x14ac:dyDescent="0.25">
      <c r="A146" s="178">
        <v>42653</v>
      </c>
      <c r="B146" s="12">
        <v>-1.3605652055778709E-2</v>
      </c>
      <c r="C146" s="12">
        <v>-2.4292692569044587E-2</v>
      </c>
      <c r="D146" s="13">
        <v>-1.0672459890771759E-2</v>
      </c>
    </row>
    <row r="147" spans="1:4" x14ac:dyDescent="0.25">
      <c r="A147" s="178">
        <v>43038</v>
      </c>
      <c r="B147" s="12">
        <v>-1.1543029281674812E-2</v>
      </c>
      <c r="C147" s="12">
        <v>5.1679701584425976E-3</v>
      </c>
      <c r="D147" s="13">
        <v>-1.0708014272472212E-2</v>
      </c>
    </row>
    <row r="148" spans="1:4" x14ac:dyDescent="0.25">
      <c r="A148" s="178">
        <v>42821</v>
      </c>
      <c r="B148" s="12">
        <v>-2.9109110030049078E-2</v>
      </c>
      <c r="C148" s="12">
        <v>-3.2841106189242332E-2</v>
      </c>
      <c r="D148" s="13">
        <v>-1.0972678669475556E-2</v>
      </c>
    </row>
    <row r="149" spans="1:4" x14ac:dyDescent="0.25">
      <c r="A149" s="178">
        <v>43654</v>
      </c>
      <c r="B149" s="12">
        <v>-2.4217084276669135E-2</v>
      </c>
      <c r="C149" s="12">
        <v>2.9558802241544429E-2</v>
      </c>
      <c r="D149" s="13">
        <v>-1.1616119683228556E-2</v>
      </c>
    </row>
    <row r="150" spans="1:4" x14ac:dyDescent="0.25">
      <c r="A150" s="178">
        <v>42261</v>
      </c>
      <c r="B150" s="12">
        <v>1.8717123952937991E-2</v>
      </c>
      <c r="C150" s="12">
        <v>-2.0022915875107704E-2</v>
      </c>
      <c r="D150" s="13">
        <v>-1.1628037995119099E-2</v>
      </c>
    </row>
    <row r="151" spans="1:4" x14ac:dyDescent="0.25">
      <c r="A151" s="178">
        <v>42205</v>
      </c>
      <c r="B151" s="12">
        <v>-6.9494283492555972E-2</v>
      </c>
      <c r="C151" s="12">
        <v>-2.8355225755125009E-2</v>
      </c>
      <c r="D151" s="13">
        <v>-1.212136053234485E-2</v>
      </c>
    </row>
    <row r="152" spans="1:4" x14ac:dyDescent="0.25">
      <c r="A152" s="178">
        <v>43570</v>
      </c>
      <c r="B152" s="12">
        <v>-2.9233176766405865E-2</v>
      </c>
      <c r="C152" s="12">
        <v>-1.4184634991956413E-2</v>
      </c>
      <c r="D152" s="13">
        <v>-1.2252405529015889E-2</v>
      </c>
    </row>
    <row r="153" spans="1:4" x14ac:dyDescent="0.25">
      <c r="A153" s="178">
        <v>43423</v>
      </c>
      <c r="B153" s="12">
        <v>-9.8850915881404152E-3</v>
      </c>
      <c r="C153" s="12">
        <v>3.1796529173798056E-3</v>
      </c>
      <c r="D153" s="13">
        <v>-1.2486390651382646E-2</v>
      </c>
    </row>
    <row r="154" spans="1:4" x14ac:dyDescent="0.25">
      <c r="A154" s="178">
        <v>42499</v>
      </c>
      <c r="B154" s="12">
        <v>3.5579864600029155E-3</v>
      </c>
      <c r="C154" s="12">
        <v>-2.3480267608842472E-2</v>
      </c>
      <c r="D154" s="13">
        <v>-1.2652236903709001E-2</v>
      </c>
    </row>
    <row r="155" spans="1:4" x14ac:dyDescent="0.25">
      <c r="A155" s="178">
        <v>42779</v>
      </c>
      <c r="B155" s="12">
        <v>-6.0424786265687625E-5</v>
      </c>
      <c r="C155" s="12">
        <v>-6.8676865796219372E-2</v>
      </c>
      <c r="D155" s="13">
        <v>-1.2789156116321223E-2</v>
      </c>
    </row>
    <row r="156" spans="1:4" x14ac:dyDescent="0.25">
      <c r="A156" s="178">
        <v>43185</v>
      </c>
      <c r="B156" s="12">
        <v>-3.2704584725580833E-2</v>
      </c>
      <c r="C156" s="12">
        <v>1.7256259674698574E-3</v>
      </c>
      <c r="D156" s="13">
        <v>-1.2903404835907954E-2</v>
      </c>
    </row>
    <row r="157" spans="1:4" x14ac:dyDescent="0.25">
      <c r="A157" s="178">
        <v>42408</v>
      </c>
      <c r="B157" s="12">
        <v>-2.4474015085370251E-2</v>
      </c>
      <c r="C157" s="12">
        <v>4.3010818993907017E-3</v>
      </c>
      <c r="D157" s="13">
        <v>-1.3140793561058368E-2</v>
      </c>
    </row>
    <row r="158" spans="1:4" x14ac:dyDescent="0.25">
      <c r="A158" s="178">
        <v>43528</v>
      </c>
      <c r="B158" s="12">
        <v>-1.2619232479690485E-2</v>
      </c>
      <c r="C158" s="12">
        <v>2.4868066578013524E-2</v>
      </c>
      <c r="D158" s="13">
        <v>-1.3187004281953801E-2</v>
      </c>
    </row>
    <row r="159" spans="1:4" x14ac:dyDescent="0.25">
      <c r="A159" s="178">
        <v>42023</v>
      </c>
      <c r="B159" s="12">
        <v>3.8916647671368348E-2</v>
      </c>
      <c r="C159" s="12">
        <v>6.7189502487447882E-3</v>
      </c>
      <c r="D159" s="13">
        <v>-1.3544225107757149E-2</v>
      </c>
    </row>
    <row r="160" spans="1:4" x14ac:dyDescent="0.25">
      <c r="A160" s="178">
        <v>42989</v>
      </c>
      <c r="B160" s="12">
        <v>1.5268287210081411E-2</v>
      </c>
      <c r="C160" s="12">
        <v>-1.7256259674698364E-3</v>
      </c>
      <c r="D160" s="13">
        <v>-1.3574869091068874E-2</v>
      </c>
    </row>
    <row r="161" spans="1:4" x14ac:dyDescent="0.25">
      <c r="A161" s="178">
        <v>43192</v>
      </c>
      <c r="B161" s="12">
        <v>1.2501877408061296E-2</v>
      </c>
      <c r="C161" s="12">
        <v>1.878791386563327E-2</v>
      </c>
      <c r="D161" s="13">
        <v>-1.4388737452099669E-2</v>
      </c>
    </row>
    <row r="162" spans="1:4" x14ac:dyDescent="0.25">
      <c r="A162" s="178">
        <v>42905</v>
      </c>
      <c r="B162" s="12">
        <v>1.7289479779171415E-2</v>
      </c>
      <c r="C162" s="12">
        <v>3.8839833316263957E-2</v>
      </c>
      <c r="D162" s="13">
        <v>-1.472419239393645E-2</v>
      </c>
    </row>
    <row r="163" spans="1:4" x14ac:dyDescent="0.25">
      <c r="A163" s="178">
        <v>43234</v>
      </c>
      <c r="B163" s="12">
        <v>-5.9066782764183041E-2</v>
      </c>
      <c r="C163" s="12">
        <v>1.3468217050866611E-2</v>
      </c>
      <c r="D163" s="13">
        <v>-1.4855100990924184E-2</v>
      </c>
    </row>
    <row r="164" spans="1:4" x14ac:dyDescent="0.25">
      <c r="A164" s="178">
        <v>42947</v>
      </c>
      <c r="B164" s="12">
        <v>2.5842156583848929E-2</v>
      </c>
      <c r="C164" s="12">
        <v>4.4026248756490458E-2</v>
      </c>
      <c r="D164" s="13">
        <v>-1.5125361070756104E-2</v>
      </c>
    </row>
    <row r="165" spans="1:4" x14ac:dyDescent="0.25">
      <c r="A165" s="178">
        <v>43241</v>
      </c>
      <c r="B165" s="12">
        <v>-9.9503308531679793E-3</v>
      </c>
      <c r="C165" s="12">
        <v>1.6708441648177223E-3</v>
      </c>
      <c r="D165" s="13">
        <v>-1.6461277054071962E-2</v>
      </c>
    </row>
    <row r="166" spans="1:4" x14ac:dyDescent="0.25">
      <c r="A166" s="178">
        <v>43794</v>
      </c>
      <c r="B166" s="12">
        <v>-1.7581101416396221E-2</v>
      </c>
      <c r="C166" s="12">
        <v>-1.0118130165584667E-2</v>
      </c>
      <c r="D166" s="13">
        <v>-1.6485113798047214E-2</v>
      </c>
    </row>
    <row r="167" spans="1:4" x14ac:dyDescent="0.25">
      <c r="A167" s="178">
        <v>42135</v>
      </c>
      <c r="B167" s="12">
        <v>-5.9780981755080667E-3</v>
      </c>
      <c r="C167" s="12">
        <v>1.9502243231441101E-2</v>
      </c>
      <c r="D167" s="13">
        <v>-1.6529301951210582E-2</v>
      </c>
    </row>
    <row r="168" spans="1:4" x14ac:dyDescent="0.25">
      <c r="A168" s="178">
        <v>43066</v>
      </c>
      <c r="B168" s="12">
        <v>-2.8923039469250476E-2</v>
      </c>
      <c r="C168" s="12">
        <v>-7.5047256540676927E-3</v>
      </c>
      <c r="D168" s="13">
        <v>-1.6607736399660525E-2</v>
      </c>
    </row>
    <row r="169" spans="1:4" x14ac:dyDescent="0.25">
      <c r="A169" s="178">
        <v>42149</v>
      </c>
      <c r="B169" s="12">
        <v>-1.1498266687373023E-2</v>
      </c>
      <c r="C169" s="12">
        <v>-2.6031838717946981E-2</v>
      </c>
      <c r="D169" s="13">
        <v>-1.6713480973740667E-2</v>
      </c>
    </row>
    <row r="170" spans="1:4" x14ac:dyDescent="0.25">
      <c r="A170" s="178">
        <v>43108</v>
      </c>
      <c r="B170" s="12">
        <v>-3.5688082383160094E-3</v>
      </c>
      <c r="C170" s="12">
        <v>4.4850566165351713E-2</v>
      </c>
      <c r="D170" s="13">
        <v>-1.6882787038750929E-2</v>
      </c>
    </row>
    <row r="171" spans="1:4" x14ac:dyDescent="0.25">
      <c r="A171" s="178">
        <v>42338</v>
      </c>
      <c r="B171" s="12">
        <v>-1.4451118538174598E-2</v>
      </c>
      <c r="C171" s="12">
        <v>-6.6889881507965401E-3</v>
      </c>
      <c r="D171" s="13">
        <v>-1.7116941940697752E-2</v>
      </c>
    </row>
    <row r="172" spans="1:4" x14ac:dyDescent="0.25">
      <c r="A172" s="178">
        <v>43346</v>
      </c>
      <c r="B172" s="12">
        <v>-3.9792305052238935E-2</v>
      </c>
      <c r="C172" s="12">
        <v>-1.8416726786231151E-2</v>
      </c>
      <c r="D172" s="13">
        <v>-1.7291497110060994E-2</v>
      </c>
    </row>
    <row r="173" spans="1:4" x14ac:dyDescent="0.25">
      <c r="A173" s="178">
        <v>42191</v>
      </c>
      <c r="B173" s="12">
        <v>5.5034358901180185E-3</v>
      </c>
      <c r="C173" s="12">
        <v>-1.7937700686667207E-2</v>
      </c>
      <c r="D173" s="13">
        <v>-1.7910926566530219E-2</v>
      </c>
    </row>
    <row r="174" spans="1:4" x14ac:dyDescent="0.25">
      <c r="A174" s="178">
        <v>42597</v>
      </c>
      <c r="B174" s="12">
        <v>-2.6522898948902019E-2</v>
      </c>
      <c r="C174" s="12">
        <v>0</v>
      </c>
      <c r="D174" s="13">
        <v>-1.8056783747242615E-2</v>
      </c>
    </row>
    <row r="175" spans="1:4" x14ac:dyDescent="0.25">
      <c r="A175" s="178">
        <v>42275</v>
      </c>
      <c r="B175" s="12">
        <v>-1.5729301908543918E-2</v>
      </c>
      <c r="C175" s="12">
        <v>6.7340321813441194E-3</v>
      </c>
      <c r="D175" s="13">
        <v>-1.8237587549780901E-2</v>
      </c>
    </row>
    <row r="176" spans="1:4" x14ac:dyDescent="0.25">
      <c r="A176" s="178">
        <v>42212</v>
      </c>
      <c r="B176" s="12">
        <v>2.5920890820029612E-2</v>
      </c>
      <c r="C176" s="12">
        <v>3.6920588614048074E-2</v>
      </c>
      <c r="D176" s="13">
        <v>-1.8462062839735331E-2</v>
      </c>
    </row>
    <row r="177" spans="1:4" x14ac:dyDescent="0.25">
      <c r="A177" s="178">
        <v>43521</v>
      </c>
      <c r="B177" s="12">
        <v>6.2653499107203281E-3</v>
      </c>
      <c r="C177" s="12">
        <v>-7.168489478612516E-3</v>
      </c>
      <c r="D177" s="13">
        <v>-1.8746042821055221E-2</v>
      </c>
    </row>
    <row r="178" spans="1:4" x14ac:dyDescent="0.25">
      <c r="A178" s="178">
        <v>43395</v>
      </c>
      <c r="B178" s="12">
        <v>-1.5351178655761022E-2</v>
      </c>
      <c r="C178" s="12">
        <v>2.6317308317373358E-2</v>
      </c>
      <c r="D178" s="13">
        <v>-1.885480076362946E-2</v>
      </c>
    </row>
    <row r="179" spans="1:4" x14ac:dyDescent="0.25">
      <c r="A179" s="178">
        <v>42856</v>
      </c>
      <c r="B179" s="12">
        <v>3.6253816143170577E-3</v>
      </c>
      <c r="C179" s="12">
        <v>-1.5943650397136001E-2</v>
      </c>
      <c r="D179" s="13">
        <v>-1.9105659079585606E-2</v>
      </c>
    </row>
    <row r="180" spans="1:4" x14ac:dyDescent="0.25">
      <c r="A180" s="178">
        <v>42093</v>
      </c>
      <c r="B180" s="12">
        <v>7.1176278467894954E-2</v>
      </c>
      <c r="C180" s="12">
        <v>-6.0913893934018172E-3</v>
      </c>
      <c r="D180" s="13">
        <v>-1.9802627296179754E-2</v>
      </c>
    </row>
    <row r="181" spans="1:4" x14ac:dyDescent="0.25">
      <c r="A181" s="178">
        <v>43332</v>
      </c>
      <c r="B181" s="12">
        <v>-4.9531668242757024E-2</v>
      </c>
      <c r="C181" s="12">
        <v>-1.8622512098001798E-2</v>
      </c>
      <c r="D181" s="13">
        <v>-2.0000666706669543E-2</v>
      </c>
    </row>
    <row r="182" spans="1:4" x14ac:dyDescent="0.25">
      <c r="A182" s="178">
        <v>43311</v>
      </c>
      <c r="B182" s="12">
        <v>-3.2548907214881823E-2</v>
      </c>
      <c r="C182" s="12">
        <v>-1.7699577099400975E-2</v>
      </c>
      <c r="D182" s="13">
        <v>-2.0676132838427303E-2</v>
      </c>
    </row>
    <row r="183" spans="1:4" x14ac:dyDescent="0.25">
      <c r="A183" s="178">
        <v>43129</v>
      </c>
      <c r="B183" s="12">
        <v>4.0932109914822455E-2</v>
      </c>
      <c r="C183" s="12">
        <v>-5.1293294387550578E-2</v>
      </c>
      <c r="D183" s="13">
        <v>-2.1202207650603051E-2</v>
      </c>
    </row>
    <row r="184" spans="1:4" x14ac:dyDescent="0.25">
      <c r="A184" s="178">
        <v>43381</v>
      </c>
      <c r="B184" s="12">
        <v>2.4536252649469736E-2</v>
      </c>
      <c r="C184" s="12">
        <v>-3.0459207484708459E-2</v>
      </c>
      <c r="D184" s="13">
        <v>-2.1506205220963619E-2</v>
      </c>
    </row>
    <row r="185" spans="1:4" x14ac:dyDescent="0.25">
      <c r="A185" s="178">
        <v>43409</v>
      </c>
      <c r="B185" s="12">
        <v>1.6222835506887384E-2</v>
      </c>
      <c r="C185" s="12">
        <v>-9.7561749453645725E-3</v>
      </c>
      <c r="D185" s="13">
        <v>-2.1708522533012291E-2</v>
      </c>
    </row>
    <row r="186" spans="1:4" x14ac:dyDescent="0.25">
      <c r="A186" s="178">
        <v>42912</v>
      </c>
      <c r="B186" s="12">
        <v>1.028694907975825E-2</v>
      </c>
      <c r="C186" s="12">
        <v>-1.7291497110060994E-2</v>
      </c>
      <c r="D186" s="13">
        <v>-2.2500949290837791E-2</v>
      </c>
    </row>
    <row r="187" spans="1:4" x14ac:dyDescent="0.25">
      <c r="A187" s="178">
        <v>42177</v>
      </c>
      <c r="B187" s="12">
        <v>-1.3506114141322108E-2</v>
      </c>
      <c r="C187" s="12">
        <v>8.7336799687546315E-3</v>
      </c>
      <c r="D187" s="13">
        <v>-2.2599831917240919E-2</v>
      </c>
    </row>
    <row r="188" spans="1:4" x14ac:dyDescent="0.25">
      <c r="A188" s="178">
        <v>43731</v>
      </c>
      <c r="B188" s="12">
        <v>-1.7172468508600502E-2</v>
      </c>
      <c r="C188" s="12">
        <v>2.6579637804712102E-2</v>
      </c>
      <c r="D188" s="13">
        <v>-2.3303128931847709E-2</v>
      </c>
    </row>
    <row r="189" spans="1:4" x14ac:dyDescent="0.25">
      <c r="A189" s="178">
        <v>42037</v>
      </c>
      <c r="B189" s="12">
        <v>4.4677965334299567E-2</v>
      </c>
      <c r="C189" s="12">
        <v>-6.2047768868828696E-3</v>
      </c>
      <c r="D189" s="13">
        <v>-2.3420274208098613E-2</v>
      </c>
    </row>
    <row r="190" spans="1:4" x14ac:dyDescent="0.25">
      <c r="A190" s="178">
        <v>43738</v>
      </c>
      <c r="B190" s="12">
        <v>-2.3469944436241629E-2</v>
      </c>
      <c r="C190" s="12">
        <v>-5.0430853626891967E-2</v>
      </c>
      <c r="D190" s="13">
        <v>-2.3859147482990541E-2</v>
      </c>
    </row>
    <row r="191" spans="1:4" x14ac:dyDescent="0.25">
      <c r="A191" s="178">
        <v>43724</v>
      </c>
      <c r="B191" s="12">
        <v>-4.3010818993905854E-3</v>
      </c>
      <c r="C191" s="12">
        <v>0</v>
      </c>
      <c r="D191" s="13">
        <v>-2.3870131392532152E-2</v>
      </c>
    </row>
    <row r="192" spans="1:4" x14ac:dyDescent="0.25">
      <c r="A192" s="178">
        <v>43073</v>
      </c>
      <c r="B192" s="12">
        <v>-2.7577494364552E-3</v>
      </c>
      <c r="C192" s="12">
        <v>-7.5614727005764749E-3</v>
      </c>
      <c r="D192" s="13">
        <v>-2.4214258120594627E-2</v>
      </c>
    </row>
    <row r="193" spans="1:4" x14ac:dyDescent="0.25">
      <c r="A193" s="178">
        <v>43269</v>
      </c>
      <c r="B193" s="12">
        <v>2.3928086559248857E-2</v>
      </c>
      <c r="C193" s="12">
        <v>-2.3851215822179909E-2</v>
      </c>
      <c r="D193" s="13">
        <v>-2.4585475472614454E-2</v>
      </c>
    </row>
    <row r="194" spans="1:4" x14ac:dyDescent="0.25">
      <c r="A194" s="178">
        <v>43493</v>
      </c>
      <c r="B194" s="12">
        <v>2.0033825133197732E-2</v>
      </c>
      <c r="C194" s="12">
        <v>1.3468217050866611E-2</v>
      </c>
      <c r="D194" s="13">
        <v>-2.4710046494084415E-2</v>
      </c>
    </row>
    <row r="195" spans="1:4" x14ac:dyDescent="0.25">
      <c r="A195" s="178">
        <v>43115</v>
      </c>
      <c r="B195" s="12">
        <v>1.9575802125861606E-2</v>
      </c>
      <c r="C195" s="12">
        <v>4.2925044717033844E-2</v>
      </c>
      <c r="D195" s="13">
        <v>-2.5288703951924195E-2</v>
      </c>
    </row>
    <row r="196" spans="1:4" x14ac:dyDescent="0.25">
      <c r="A196" s="178">
        <v>43136</v>
      </c>
      <c r="B196" s="12">
        <v>-2.8419625452167779E-2</v>
      </c>
      <c r="C196" s="12">
        <v>-7.0422826254129232E-3</v>
      </c>
      <c r="D196" s="13">
        <v>-2.6539555234612263E-2</v>
      </c>
    </row>
    <row r="197" spans="1:4" x14ac:dyDescent="0.25">
      <c r="A197" s="178">
        <v>42646</v>
      </c>
      <c r="B197" s="12">
        <v>2.3123990086664367E-2</v>
      </c>
      <c r="C197" s="12">
        <v>6.0180723255629448E-3</v>
      </c>
      <c r="D197" s="13">
        <v>-2.7226812700214039E-2</v>
      </c>
    </row>
    <row r="198" spans="1:4" x14ac:dyDescent="0.25">
      <c r="A198" s="178">
        <v>42828</v>
      </c>
      <c r="B198" s="12">
        <v>1.0520187908801302E-2</v>
      </c>
      <c r="C198" s="12">
        <v>-3.3956374734273591E-2</v>
      </c>
      <c r="D198" s="13">
        <v>-2.7454698464409826E-2</v>
      </c>
    </row>
    <row r="199" spans="1:4" x14ac:dyDescent="0.25">
      <c r="A199" s="178">
        <v>42688</v>
      </c>
      <c r="B199" s="12">
        <v>-9.6830574853678138E-3</v>
      </c>
      <c r="C199" s="12">
        <v>5.9530649494225936E-2</v>
      </c>
      <c r="D199" s="13">
        <v>-2.8107527690440611E-2</v>
      </c>
    </row>
    <row r="200" spans="1:4" x14ac:dyDescent="0.25">
      <c r="A200" s="178">
        <v>43178</v>
      </c>
      <c r="B200" s="12">
        <v>2.2581293375885568E-2</v>
      </c>
      <c r="C200" s="12">
        <v>1.5666116744399456E-2</v>
      </c>
      <c r="D200" s="13">
        <v>-2.9060794263124256E-2</v>
      </c>
    </row>
    <row r="201" spans="1:4" x14ac:dyDescent="0.25">
      <c r="A201" s="178">
        <v>42611</v>
      </c>
      <c r="B201" s="12">
        <v>1.1159531140159709E-2</v>
      </c>
      <c r="C201" s="12">
        <v>3.9879366231596325E-2</v>
      </c>
      <c r="D201" s="13">
        <v>-2.9569208122948609E-2</v>
      </c>
    </row>
    <row r="202" spans="1:4" x14ac:dyDescent="0.25">
      <c r="A202" s="178">
        <v>42268</v>
      </c>
      <c r="B202" s="12">
        <v>-7.0446227400083189E-3</v>
      </c>
      <c r="C202" s="12">
        <v>-2.2497197340154416E-3</v>
      </c>
      <c r="D202" s="13">
        <v>-2.9675768146116666E-2</v>
      </c>
    </row>
    <row r="203" spans="1:4" x14ac:dyDescent="0.25">
      <c r="A203" s="178">
        <v>42114</v>
      </c>
      <c r="B203" s="12">
        <v>4.385188252884941E-2</v>
      </c>
      <c r="C203" s="12">
        <v>5.3488684950986222E-2</v>
      </c>
      <c r="D203" s="13">
        <v>-3.077165866675366E-2</v>
      </c>
    </row>
    <row r="204" spans="1:4" x14ac:dyDescent="0.25">
      <c r="A204" s="178">
        <v>43262</v>
      </c>
      <c r="B204" s="12">
        <v>-1.5357207685957053E-2</v>
      </c>
      <c r="C204" s="12">
        <v>5.0633019565466345E-3</v>
      </c>
      <c r="D204" s="13">
        <v>-3.0944803849421599E-2</v>
      </c>
    </row>
    <row r="205" spans="1:4" x14ac:dyDescent="0.25">
      <c r="A205" s="178">
        <v>43689</v>
      </c>
      <c r="B205" s="12">
        <v>-2.579781366524378E-2</v>
      </c>
      <c r="C205" s="12">
        <v>-3.4071583216141975E-3</v>
      </c>
      <c r="D205" s="13">
        <v>-3.2567328662544755E-2</v>
      </c>
    </row>
    <row r="206" spans="1:4" x14ac:dyDescent="0.25">
      <c r="A206" s="178">
        <v>42877</v>
      </c>
      <c r="B206" s="12">
        <v>-4.9589915400578138E-2</v>
      </c>
      <c r="C206" s="12">
        <v>-2.8710105882431367E-2</v>
      </c>
      <c r="D206" s="13">
        <v>-3.3901551675681339E-2</v>
      </c>
    </row>
    <row r="207" spans="1:4" x14ac:dyDescent="0.25">
      <c r="A207" s="178">
        <v>42156</v>
      </c>
      <c r="B207" s="12">
        <v>-4.0113628690535509E-2</v>
      </c>
      <c r="C207" s="12">
        <v>-6.6152391187192048E-3</v>
      </c>
      <c r="D207" s="13">
        <v>-3.4289073478632193E-2</v>
      </c>
    </row>
    <row r="208" spans="1:4" x14ac:dyDescent="0.25">
      <c r="A208" s="178">
        <v>42793</v>
      </c>
      <c r="B208" s="12">
        <v>-6.7291333303695113E-3</v>
      </c>
      <c r="C208" s="12">
        <v>-4.4032270150503282E-2</v>
      </c>
      <c r="D208" s="13">
        <v>-3.4486176071169203E-2</v>
      </c>
    </row>
    <row r="209" spans="1:4" x14ac:dyDescent="0.25">
      <c r="A209" s="178">
        <v>43024</v>
      </c>
      <c r="B209" s="12">
        <v>-1.8025908550513114E-2</v>
      </c>
      <c r="C209" s="12">
        <v>-1.5971945566052113E-2</v>
      </c>
      <c r="D209" s="13">
        <v>-3.456565311228095E-2</v>
      </c>
    </row>
    <row r="210" spans="1:4" x14ac:dyDescent="0.25">
      <c r="A210" s="178">
        <v>43864</v>
      </c>
      <c r="B210" s="12">
        <v>8.2922488972549599E-3</v>
      </c>
      <c r="C210" s="12">
        <v>2.1918685707646275E-2</v>
      </c>
      <c r="D210" s="13">
        <v>-3.4619625060491446E-2</v>
      </c>
    </row>
    <row r="211" spans="1:4" x14ac:dyDescent="0.25">
      <c r="A211" s="178">
        <v>42184</v>
      </c>
      <c r="B211" s="12">
        <v>9.9101020356674578E-4</v>
      </c>
      <c r="C211" s="12">
        <v>-2.197890671877523E-2</v>
      </c>
      <c r="D211" s="13">
        <v>-3.4887259000440665E-2</v>
      </c>
    </row>
    <row r="212" spans="1:4" x14ac:dyDescent="0.25">
      <c r="A212" s="178">
        <v>42772</v>
      </c>
      <c r="B212" s="12">
        <v>-4.8934018014174151E-2</v>
      </c>
      <c r="C212" s="12">
        <v>-2.3324672566409004E-2</v>
      </c>
      <c r="D212" s="13">
        <v>-3.5529421154486512E-2</v>
      </c>
    </row>
    <row r="213" spans="1:4" x14ac:dyDescent="0.25">
      <c r="A213" s="178">
        <v>42065</v>
      </c>
      <c r="B213" s="12">
        <v>-3.5670180131500077E-2</v>
      </c>
      <c r="C213" s="12">
        <v>-3.3267100982939057E-2</v>
      </c>
      <c r="D213" s="13">
        <v>-3.6039936483196693E-2</v>
      </c>
    </row>
    <row r="214" spans="1:4" x14ac:dyDescent="0.25">
      <c r="A214" s="178">
        <v>43850</v>
      </c>
      <c r="B214" s="12">
        <v>1.1326093157551809E-2</v>
      </c>
      <c r="C214" s="12">
        <v>-5.1571807131308781E-2</v>
      </c>
      <c r="D214" s="13">
        <v>-3.9037625462088242E-2</v>
      </c>
    </row>
    <row r="215" spans="1:4" x14ac:dyDescent="0.25">
      <c r="A215" s="178">
        <v>42247</v>
      </c>
      <c r="B215" s="12">
        <v>-1.1560822401075971E-2</v>
      </c>
      <c r="C215" s="12">
        <v>1.092907053219023E-2</v>
      </c>
      <c r="D215" s="13">
        <v>-3.9891329027301969E-2</v>
      </c>
    </row>
    <row r="216" spans="1:4" x14ac:dyDescent="0.25">
      <c r="A216" s="178">
        <v>42814</v>
      </c>
      <c r="B216" s="12">
        <v>2.0696535100776455E-2</v>
      </c>
      <c r="C216" s="12">
        <v>-7.6628727455691371E-3</v>
      </c>
      <c r="D216" s="13">
        <v>-4.0821994520255166E-2</v>
      </c>
    </row>
    <row r="217" spans="1:4" x14ac:dyDescent="0.25">
      <c r="A217" s="178">
        <v>42121</v>
      </c>
      <c r="B217" s="12">
        <v>1.5067432122119926E-2</v>
      </c>
      <c r="C217" s="12">
        <v>-2.1053409197832381E-2</v>
      </c>
      <c r="D217" s="13">
        <v>-4.2559614418795889E-2</v>
      </c>
    </row>
    <row r="218" spans="1:4" x14ac:dyDescent="0.25">
      <c r="A218" s="178">
        <v>42660</v>
      </c>
      <c r="B218" s="12">
        <v>1.1451929322611933E-2</v>
      </c>
      <c r="C218" s="12">
        <v>6.351340572232593E-2</v>
      </c>
      <c r="D218" s="13">
        <v>-4.4988387214781933E-2</v>
      </c>
    </row>
    <row r="219" spans="1:4" x14ac:dyDescent="0.25">
      <c r="A219" s="178">
        <v>42317</v>
      </c>
      <c r="B219" s="12">
        <v>-7.3604257838773418E-3</v>
      </c>
      <c r="C219" s="12">
        <v>3.9712637406867833E-2</v>
      </c>
      <c r="D219" s="13">
        <v>-4.7155137917277719E-2</v>
      </c>
    </row>
    <row r="220" spans="1:4" x14ac:dyDescent="0.25">
      <c r="A220" s="178">
        <v>43843</v>
      </c>
      <c r="B220" s="12">
        <v>1.6555334036074128E-2</v>
      </c>
      <c r="C220" s="12">
        <v>-2.3530497410194272E-2</v>
      </c>
      <c r="D220" s="13">
        <v>-4.7937691451450888E-2</v>
      </c>
    </row>
    <row r="221" spans="1:4" x14ac:dyDescent="0.25">
      <c r="A221" s="178">
        <v>42331</v>
      </c>
      <c r="B221" s="12">
        <v>-2.5963223762010212E-2</v>
      </c>
      <c r="C221" s="12">
        <v>-4.1355185681913945E-2</v>
      </c>
      <c r="D221" s="13">
        <v>-5.4616747317900463E-2</v>
      </c>
    </row>
    <row r="222" spans="1:4" x14ac:dyDescent="0.25">
      <c r="A222" s="178">
        <v>42016</v>
      </c>
      <c r="B222" s="12">
        <v>-1.7747687833339434E-2</v>
      </c>
      <c r="C222" s="12">
        <v>3.4289073478632165E-2</v>
      </c>
      <c r="D222" s="13">
        <v>-5.666003356549127E-2</v>
      </c>
    </row>
    <row r="223" spans="1:4" x14ac:dyDescent="0.25">
      <c r="A223" s="178">
        <v>42898</v>
      </c>
      <c r="B223" s="12">
        <v>-5.8283562197908506E-2</v>
      </c>
      <c r="C223" s="12">
        <v>-5.770831762064673E-2</v>
      </c>
      <c r="D223" s="13">
        <v>-6.3700776905186218E-2</v>
      </c>
    </row>
    <row r="224" spans="1:4" ht="15.75" thickBot="1" x14ac:dyDescent="0.3">
      <c r="A224" s="179">
        <v>42632</v>
      </c>
      <c r="B224" s="4">
        <v>3.0153038170687457E-2</v>
      </c>
      <c r="C224" s="4">
        <v>-2.0811662038246232E-3</v>
      </c>
      <c r="D224" s="15">
        <v>-6.5185979884695613E-2</v>
      </c>
    </row>
  </sheetData>
  <mergeCells count="8">
    <mergeCell ref="M26:O26"/>
    <mergeCell ref="M23:O23"/>
    <mergeCell ref="M24:O24"/>
    <mergeCell ref="M2:Q2"/>
    <mergeCell ref="M4:Q4"/>
    <mergeCell ref="M13:S13"/>
    <mergeCell ref="M20:P20"/>
    <mergeCell ref="M21:P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4B7F-ED68-4A4C-851C-1874C4A042BA}">
  <dimension ref="A1:V224"/>
  <sheetViews>
    <sheetView workbookViewId="0">
      <selection activeCell="G30" sqref="G30"/>
    </sheetView>
  </sheetViews>
  <sheetFormatPr defaultRowHeight="15" x14ac:dyDescent="0.25"/>
  <cols>
    <col min="1" max="1" width="10.140625" style="1" bestFit="1" customWidth="1"/>
    <col min="2" max="2" width="13.140625" bestFit="1" customWidth="1"/>
    <col min="3" max="3" width="14.28515625" bestFit="1" customWidth="1"/>
    <col min="4" max="4" width="12.7109375" bestFit="1" customWidth="1"/>
    <col min="6" max="6" width="38.7109375" bestFit="1" customWidth="1"/>
    <col min="7" max="7" width="12" bestFit="1" customWidth="1"/>
    <col min="8" max="9" width="12.7109375" bestFit="1" customWidth="1"/>
    <col min="10" max="11" width="12" bestFit="1" customWidth="1"/>
    <col min="12" max="12" width="15.28515625" bestFit="1" customWidth="1"/>
    <col min="16" max="16" width="38.7109375" bestFit="1" customWidth="1"/>
    <col min="17" max="17" width="12" bestFit="1" customWidth="1"/>
    <col min="18" max="19" width="12.7109375" bestFit="1" customWidth="1"/>
    <col min="20" max="21" width="12" bestFit="1" customWidth="1"/>
    <col min="22" max="22" width="15.28515625" bestFit="1" customWidth="1"/>
  </cols>
  <sheetData>
    <row r="1" spans="1:22" ht="15.75" thickBot="1" x14ac:dyDescent="0.3">
      <c r="A1" s="180" t="s">
        <v>10</v>
      </c>
      <c r="B1" s="19" t="s">
        <v>23</v>
      </c>
      <c r="C1" s="19" t="s">
        <v>24</v>
      </c>
      <c r="D1" s="20" t="s">
        <v>25</v>
      </c>
    </row>
    <row r="2" spans="1:22" ht="15.75" thickBot="1" x14ac:dyDescent="0.3">
      <c r="A2" s="177">
        <v>42016</v>
      </c>
      <c r="B2" s="9">
        <v>-1.7747687833339434E-2</v>
      </c>
      <c r="C2" s="9">
        <v>3.4289073478632165E-2</v>
      </c>
      <c r="D2" s="10">
        <v>-5.666003356549127E-2</v>
      </c>
      <c r="F2" s="289" t="s">
        <v>132</v>
      </c>
      <c r="G2" s="290"/>
      <c r="H2" s="290"/>
      <c r="I2" s="290"/>
      <c r="J2" s="291"/>
      <c r="P2" s="289" t="s">
        <v>132</v>
      </c>
      <c r="Q2" s="290"/>
      <c r="R2" s="290"/>
      <c r="S2" s="290"/>
      <c r="T2" s="291"/>
    </row>
    <row r="3" spans="1:22" ht="15.75" thickBot="1" x14ac:dyDescent="0.3">
      <c r="A3" s="178">
        <v>42023</v>
      </c>
      <c r="B3" s="12">
        <v>3.8916647671368348E-2</v>
      </c>
      <c r="C3" s="12">
        <v>6.7189502487447882E-3</v>
      </c>
      <c r="D3" s="13">
        <v>-1.3544225107757149E-2</v>
      </c>
    </row>
    <row r="4" spans="1:22" ht="15.75" thickBot="1" x14ac:dyDescent="0.3">
      <c r="A4" s="178">
        <v>42037</v>
      </c>
      <c r="B4" s="12">
        <v>4.4677965334299567E-2</v>
      </c>
      <c r="C4" s="12">
        <v>-6.2047768868828696E-3</v>
      </c>
      <c r="D4" s="13">
        <v>-2.3420274208098613E-2</v>
      </c>
      <c r="F4" s="289" t="s">
        <v>151</v>
      </c>
      <c r="G4" s="290"/>
      <c r="H4" s="290"/>
      <c r="I4" s="290"/>
      <c r="J4" s="291"/>
      <c r="P4" s="289" t="s">
        <v>151</v>
      </c>
      <c r="Q4" s="290"/>
      <c r="R4" s="290"/>
      <c r="S4" s="290"/>
      <c r="T4" s="291"/>
    </row>
    <row r="5" spans="1:22" x14ac:dyDescent="0.25">
      <c r="A5" s="178">
        <v>42058</v>
      </c>
      <c r="B5" s="12">
        <v>1.5399215757880917E-2</v>
      </c>
      <c r="C5" s="12">
        <v>-1.8237587549780901E-2</v>
      </c>
      <c r="D5" s="13">
        <v>3.6039936483196658E-2</v>
      </c>
      <c r="F5" s="89" t="s">
        <v>133</v>
      </c>
      <c r="G5" s="3" t="s">
        <v>50</v>
      </c>
      <c r="H5" s="3" t="s">
        <v>49</v>
      </c>
      <c r="I5" s="3" t="s">
        <v>51</v>
      </c>
      <c r="J5" s="90" t="s">
        <v>134</v>
      </c>
      <c r="P5" s="89" t="s">
        <v>133</v>
      </c>
      <c r="Q5" s="3" t="s">
        <v>50</v>
      </c>
      <c r="R5" s="3" t="s">
        <v>49</v>
      </c>
      <c r="S5" s="3" t="s">
        <v>51</v>
      </c>
      <c r="T5" s="90" t="s">
        <v>134</v>
      </c>
    </row>
    <row r="6" spans="1:22" x14ac:dyDescent="0.25">
      <c r="A6" s="178">
        <v>42065</v>
      </c>
      <c r="B6" s="12">
        <v>-3.5670180131500077E-2</v>
      </c>
      <c r="C6" s="12">
        <v>-3.3267100982939057E-2</v>
      </c>
      <c r="D6" s="13">
        <v>-3.6039936483196693E-2</v>
      </c>
      <c r="F6" s="11" t="s">
        <v>23</v>
      </c>
      <c r="G6" s="12">
        <v>223</v>
      </c>
      <c r="H6" s="12">
        <v>1.2506376495099096</v>
      </c>
      <c r="I6" s="12">
        <v>5.6082405807619268E-3</v>
      </c>
      <c r="J6" s="13">
        <v>9.1184347528551056E-4</v>
      </c>
      <c r="P6" s="11" t="s">
        <v>23</v>
      </c>
      <c r="Q6" s="12">
        <v>219</v>
      </c>
      <c r="R6" s="12">
        <v>1.2020317705818504</v>
      </c>
      <c r="S6" s="12">
        <v>5.4887295460358462E-3</v>
      </c>
      <c r="T6" s="13">
        <v>9.2761385553352682E-4</v>
      </c>
    </row>
    <row r="7" spans="1:22" x14ac:dyDescent="0.25">
      <c r="A7" s="178">
        <v>42093</v>
      </c>
      <c r="B7" s="12">
        <v>7.1176278467894954E-2</v>
      </c>
      <c r="C7" s="12">
        <v>-6.0913893934018172E-3</v>
      </c>
      <c r="D7" s="13">
        <v>-1.9802627296179754E-2</v>
      </c>
      <c r="F7" s="11" t="s">
        <v>24</v>
      </c>
      <c r="G7" s="12">
        <v>223</v>
      </c>
      <c r="H7" s="12">
        <v>-0.17323268289929589</v>
      </c>
      <c r="I7" s="12">
        <v>-7.768281744363044E-4</v>
      </c>
      <c r="J7" s="13">
        <v>6.5857560388179884E-4</v>
      </c>
      <c r="P7" s="11" t="s">
        <v>24</v>
      </c>
      <c r="Q7" s="12">
        <v>219</v>
      </c>
      <c r="R7" s="12">
        <v>-0.1021228477972872</v>
      </c>
      <c r="S7" s="12">
        <v>-4.6631437350359449E-4</v>
      </c>
      <c r="T7" s="13">
        <v>6.526404638842869E-4</v>
      </c>
    </row>
    <row r="8" spans="1:22" ht="15.75" thickBot="1" x14ac:dyDescent="0.3">
      <c r="A8" s="178">
        <v>42107</v>
      </c>
      <c r="B8" s="12">
        <v>1.3889112160667093E-2</v>
      </c>
      <c r="C8" s="12">
        <v>-4.3017385083690816E-2</v>
      </c>
      <c r="D8" s="13">
        <v>-5.0377940299571808E-3</v>
      </c>
      <c r="F8" s="14" t="s">
        <v>25</v>
      </c>
      <c r="G8" s="4">
        <v>223</v>
      </c>
      <c r="H8" s="4">
        <v>-0.39716445731932992</v>
      </c>
      <c r="I8" s="4">
        <v>-1.7810065350642597E-3</v>
      </c>
      <c r="J8" s="15">
        <v>5.362586769701715E-4</v>
      </c>
      <c r="P8" s="14" t="s">
        <v>25</v>
      </c>
      <c r="Q8" s="4">
        <v>219</v>
      </c>
      <c r="R8" s="4">
        <v>-0.31151119944716155</v>
      </c>
      <c r="S8" s="4">
        <v>-1.4224255682518793E-3</v>
      </c>
      <c r="T8" s="15">
        <v>5.1835502627361812E-4</v>
      </c>
    </row>
    <row r="9" spans="1:22" x14ac:dyDescent="0.25">
      <c r="A9" s="178">
        <v>42114</v>
      </c>
      <c r="B9" s="12">
        <v>4.385188252884941E-2</v>
      </c>
      <c r="C9" s="12">
        <v>5.3488684950986222E-2</v>
      </c>
      <c r="D9" s="13">
        <v>-3.077165866675366E-2</v>
      </c>
    </row>
    <row r="10" spans="1:22" ht="15.75" thickBot="1" x14ac:dyDescent="0.3">
      <c r="A10" s="178">
        <v>42121</v>
      </c>
      <c r="B10" s="12">
        <v>1.5067432122119926E-2</v>
      </c>
      <c r="C10" s="12">
        <v>-2.1053409197832381E-2</v>
      </c>
      <c r="D10" s="13">
        <v>-4.2559614418795889E-2</v>
      </c>
    </row>
    <row r="11" spans="1:22" ht="15.75" thickBot="1" x14ac:dyDescent="0.3">
      <c r="A11" s="178">
        <v>42128</v>
      </c>
      <c r="B11" s="12">
        <v>-1.8373220256619294E-2</v>
      </c>
      <c r="C11" s="12">
        <v>-2.8049303809899555E-2</v>
      </c>
      <c r="D11" s="13">
        <v>-5.449604767564703E-3</v>
      </c>
      <c r="F11" s="8" t="s">
        <v>150</v>
      </c>
      <c r="G11" s="9"/>
      <c r="H11" s="9"/>
      <c r="I11" s="9"/>
      <c r="J11" s="9"/>
      <c r="K11" s="9"/>
      <c r="L11" s="10"/>
      <c r="P11" s="289" t="s">
        <v>150</v>
      </c>
      <c r="Q11" s="290"/>
      <c r="R11" s="290"/>
      <c r="S11" s="290"/>
      <c r="T11" s="290"/>
      <c r="U11" s="290"/>
      <c r="V11" s="291"/>
    </row>
    <row r="12" spans="1:22" x14ac:dyDescent="0.25">
      <c r="A12" s="178">
        <v>42135</v>
      </c>
      <c r="B12" s="12">
        <v>-5.9780981755080667E-3</v>
      </c>
      <c r="C12" s="12">
        <v>1.9502243231441101E-2</v>
      </c>
      <c r="D12" s="13">
        <v>-1.6529301951210582E-2</v>
      </c>
      <c r="F12" s="89" t="s">
        <v>135</v>
      </c>
      <c r="G12" s="3" t="s">
        <v>136</v>
      </c>
      <c r="H12" s="3" t="s">
        <v>137</v>
      </c>
      <c r="I12" s="3" t="s">
        <v>138</v>
      </c>
      <c r="J12" s="3" t="s">
        <v>139</v>
      </c>
      <c r="K12" s="3" t="s">
        <v>140</v>
      </c>
      <c r="L12" s="90" t="s">
        <v>141</v>
      </c>
      <c r="P12" s="89" t="s">
        <v>135</v>
      </c>
      <c r="Q12" s="3" t="s">
        <v>136</v>
      </c>
      <c r="R12" s="3" t="s">
        <v>137</v>
      </c>
      <c r="S12" s="3" t="s">
        <v>138</v>
      </c>
      <c r="T12" s="3" t="s">
        <v>139</v>
      </c>
      <c r="U12" s="3" t="s">
        <v>140</v>
      </c>
      <c r="V12" s="90" t="s">
        <v>141</v>
      </c>
    </row>
    <row r="13" spans="1:22" x14ac:dyDescent="0.25">
      <c r="A13" s="178">
        <v>42142</v>
      </c>
      <c r="B13" s="12">
        <v>-9.3708851733068661E-3</v>
      </c>
      <c r="C13" s="12">
        <v>2.1436235432513691E-3</v>
      </c>
      <c r="D13" s="13">
        <v>5.5401803756153509E-3</v>
      </c>
      <c r="F13" s="11" t="s">
        <v>142</v>
      </c>
      <c r="G13" s="12">
        <v>7.1641314594629302E-3</v>
      </c>
      <c r="H13" s="12">
        <v>2</v>
      </c>
      <c r="I13" s="12">
        <v>3.5820657297314651E-3</v>
      </c>
      <c r="J13" s="12">
        <v>5.1010161178599862</v>
      </c>
      <c r="K13" s="12">
        <v>6.3307221844949302E-3</v>
      </c>
      <c r="L13" s="13">
        <v>3.0092478656515986</v>
      </c>
      <c r="P13" s="11" t="s">
        <v>142</v>
      </c>
      <c r="Q13" s="12">
        <v>6.1422756051300875E-3</v>
      </c>
      <c r="R13" s="12">
        <v>2</v>
      </c>
      <c r="S13" s="12">
        <v>3.0711378025650438E-3</v>
      </c>
      <c r="T13" s="12">
        <v>4.390247011246192</v>
      </c>
      <c r="U13" s="12">
        <v>1.2765145764668362E-2</v>
      </c>
      <c r="V13" s="13">
        <v>3.0094966166426409</v>
      </c>
    </row>
    <row r="14" spans="1:22" x14ac:dyDescent="0.25">
      <c r="A14" s="178">
        <v>42149</v>
      </c>
      <c r="B14" s="12">
        <v>-1.1498266687373023E-2</v>
      </c>
      <c r="C14" s="12">
        <v>-2.6031838717946981E-2</v>
      </c>
      <c r="D14" s="13">
        <v>-1.6713480973740667E-2</v>
      </c>
      <c r="F14" s="11" t="s">
        <v>143</v>
      </c>
      <c r="G14" s="12">
        <v>0.4676824618625206</v>
      </c>
      <c r="H14" s="12">
        <v>666</v>
      </c>
      <c r="I14" s="12">
        <v>7.0222591871249335E-4</v>
      </c>
      <c r="J14" s="12"/>
      <c r="K14" s="12"/>
      <c r="L14" s="13"/>
      <c r="P14" s="11" t="s">
        <v>143</v>
      </c>
      <c r="Q14" s="12">
        <v>0.45749683736073193</v>
      </c>
      <c r="R14" s="12">
        <v>654</v>
      </c>
      <c r="S14" s="12">
        <v>6.9953644856381029E-4</v>
      </c>
      <c r="T14" s="12"/>
      <c r="U14" s="12"/>
      <c r="V14" s="13"/>
    </row>
    <row r="15" spans="1:22" x14ac:dyDescent="0.25">
      <c r="A15" s="178">
        <v>42156</v>
      </c>
      <c r="B15" s="12">
        <v>-4.0113628690535509E-2</v>
      </c>
      <c r="C15" s="12">
        <v>-6.6152391187192048E-3</v>
      </c>
      <c r="D15" s="13">
        <v>-3.4289073478632193E-2</v>
      </c>
      <c r="F15" s="11"/>
      <c r="G15" s="12"/>
      <c r="H15" s="12"/>
      <c r="I15" s="12"/>
      <c r="J15" s="12"/>
      <c r="K15" s="12"/>
      <c r="L15" s="13"/>
      <c r="P15" s="11"/>
      <c r="Q15" s="12"/>
      <c r="R15" s="12"/>
      <c r="S15" s="12"/>
      <c r="T15" s="12"/>
      <c r="U15" s="12"/>
      <c r="V15" s="13"/>
    </row>
    <row r="16" spans="1:22" ht="15.75" thickBot="1" x14ac:dyDescent="0.3">
      <c r="A16" s="178">
        <v>42163</v>
      </c>
      <c r="B16" s="12">
        <v>2.7104201801941275E-2</v>
      </c>
      <c r="C16" s="12">
        <v>4.4150182091166933E-3</v>
      </c>
      <c r="D16" s="13">
        <v>1.7291497110061043E-2</v>
      </c>
      <c r="F16" s="14" t="s">
        <v>144</v>
      </c>
      <c r="G16" s="4">
        <v>0.47484659332198353</v>
      </c>
      <c r="H16" s="4">
        <v>668</v>
      </c>
      <c r="I16" s="4"/>
      <c r="J16" s="4"/>
      <c r="K16" s="4"/>
      <c r="L16" s="15"/>
      <c r="P16" s="14" t="s">
        <v>144</v>
      </c>
      <c r="Q16" s="4">
        <v>0.46363911296586202</v>
      </c>
      <c r="R16" s="4">
        <v>656</v>
      </c>
      <c r="S16" s="4"/>
      <c r="T16" s="4"/>
      <c r="U16" s="4"/>
      <c r="V16" s="15"/>
    </row>
    <row r="17" spans="1:10" ht="15.75" thickBot="1" x14ac:dyDescent="0.3">
      <c r="A17" s="178">
        <v>42170</v>
      </c>
      <c r="B17" s="12">
        <v>-1.3739720689678365E-2</v>
      </c>
      <c r="C17" s="12">
        <v>4.3956114730381293E-3</v>
      </c>
      <c r="D17" s="13">
        <v>2.2599831917240992E-2</v>
      </c>
    </row>
    <row r="18" spans="1:10" x14ac:dyDescent="0.25">
      <c r="A18" s="178">
        <v>42177</v>
      </c>
      <c r="B18" s="12">
        <v>-1.3506114141322108E-2</v>
      </c>
      <c r="C18" s="12">
        <v>8.7336799687546315E-3</v>
      </c>
      <c r="D18" s="13">
        <v>-2.2599831917240919E-2</v>
      </c>
      <c r="F18" s="277" t="s">
        <v>157</v>
      </c>
      <c r="G18" s="278"/>
      <c r="H18" s="278"/>
      <c r="I18" s="278"/>
      <c r="J18" s="279"/>
    </row>
    <row r="19" spans="1:10" ht="15.75" thickBot="1" x14ac:dyDescent="0.3">
      <c r="A19" s="178">
        <v>42184</v>
      </c>
      <c r="B19" s="12">
        <v>9.9101020356674578E-4</v>
      </c>
      <c r="C19" s="12">
        <v>-2.197890671877523E-2</v>
      </c>
      <c r="D19" s="13">
        <v>-3.4887259000440665E-2</v>
      </c>
      <c r="F19" s="286" t="s">
        <v>158</v>
      </c>
      <c r="G19" s="287"/>
      <c r="H19" s="287"/>
      <c r="I19" s="287"/>
      <c r="J19" s="288"/>
    </row>
    <row r="20" spans="1:10" ht="15.75" thickBot="1" x14ac:dyDescent="0.3">
      <c r="A20" s="178">
        <v>42191</v>
      </c>
      <c r="B20" s="12">
        <v>5.5034358901180185E-3</v>
      </c>
      <c r="C20" s="12">
        <v>-1.7937700686667207E-2</v>
      </c>
      <c r="D20" s="13">
        <v>-1.7910926566530219E-2</v>
      </c>
    </row>
    <row r="21" spans="1:10" x14ac:dyDescent="0.25">
      <c r="A21" s="178">
        <v>42198</v>
      </c>
      <c r="B21" s="12">
        <v>6.0872931244364104E-2</v>
      </c>
      <c r="C21" s="12">
        <v>5.0727523509658222E-2</v>
      </c>
      <c r="D21" s="13">
        <v>0</v>
      </c>
      <c r="F21" s="292" t="s">
        <v>159</v>
      </c>
      <c r="G21" s="293"/>
      <c r="H21" s="294"/>
    </row>
    <row r="22" spans="1:10" ht="15.75" thickBot="1" x14ac:dyDescent="0.3">
      <c r="A22" s="178">
        <v>42205</v>
      </c>
      <c r="B22" s="12">
        <v>-6.9494283492555972E-2</v>
      </c>
      <c r="C22" s="12">
        <v>-2.8355225755125009E-2</v>
      </c>
      <c r="D22" s="13">
        <v>-1.212136053234485E-2</v>
      </c>
      <c r="F22" s="286" t="s">
        <v>160</v>
      </c>
      <c r="G22" s="287"/>
      <c r="H22" s="288"/>
    </row>
    <row r="23" spans="1:10" ht="15.75" thickBot="1" x14ac:dyDescent="0.3">
      <c r="A23" s="178">
        <v>42212</v>
      </c>
      <c r="B23" s="12">
        <v>2.5920890820029612E-2</v>
      </c>
      <c r="C23" s="12">
        <v>3.6920588614048074E-2</v>
      </c>
      <c r="D23" s="13">
        <v>-1.8462062839735331E-2</v>
      </c>
    </row>
    <row r="24" spans="1:10" ht="15.75" thickBot="1" x14ac:dyDescent="0.3">
      <c r="A24" s="178">
        <v>42219</v>
      </c>
      <c r="B24" s="12">
        <v>2.5940021008615886E-2</v>
      </c>
      <c r="C24" s="12">
        <v>-2.1552558385734191E-2</v>
      </c>
      <c r="D24" s="13">
        <v>3.6589447432291963E-2</v>
      </c>
      <c r="F24" s="18" t="s">
        <v>155</v>
      </c>
      <c r="G24" s="19"/>
      <c r="H24" s="20"/>
    </row>
    <row r="25" spans="1:10" x14ac:dyDescent="0.25">
      <c r="A25" s="178">
        <v>42226</v>
      </c>
      <c r="B25" s="12">
        <v>3.0949361984845243E-3</v>
      </c>
      <c r="C25" s="12">
        <v>2.17627942259567E-3</v>
      </c>
      <c r="D25" s="13">
        <v>-6.0060240602119218E-3</v>
      </c>
    </row>
    <row r="26" spans="1:10" x14ac:dyDescent="0.25">
      <c r="A26" s="178">
        <v>42233</v>
      </c>
      <c r="B26" s="12">
        <v>-6.3365846993133537E-2</v>
      </c>
      <c r="C26" s="12">
        <v>-6.5430985889359475E-3</v>
      </c>
      <c r="D26" s="13">
        <v>0</v>
      </c>
    </row>
    <row r="27" spans="1:10" x14ac:dyDescent="0.25">
      <c r="A27" s="178">
        <v>42247</v>
      </c>
      <c r="B27" s="12">
        <v>-1.1560822401075971E-2</v>
      </c>
      <c r="C27" s="12">
        <v>1.092907053219023E-2</v>
      </c>
      <c r="D27" s="13">
        <v>-3.9891329027301969E-2</v>
      </c>
    </row>
    <row r="28" spans="1:10" x14ac:dyDescent="0.25">
      <c r="A28" s="178">
        <v>42254</v>
      </c>
      <c r="B28" s="12">
        <v>1.8911257831171811E-3</v>
      </c>
      <c r="C28" s="12">
        <v>-1.3129291441792736E-2</v>
      </c>
      <c r="D28" s="13">
        <v>5.7971176843259146E-3</v>
      </c>
    </row>
    <row r="29" spans="1:10" x14ac:dyDescent="0.25">
      <c r="A29" s="178">
        <v>42261</v>
      </c>
      <c r="B29" s="12">
        <v>1.8717123952937991E-2</v>
      </c>
      <c r="C29" s="12">
        <v>-2.0022915875107704E-2</v>
      </c>
      <c r="D29" s="13">
        <v>-1.1628037995119099E-2</v>
      </c>
    </row>
    <row r="30" spans="1:10" x14ac:dyDescent="0.25">
      <c r="A30" s="178">
        <v>42268</v>
      </c>
      <c r="B30" s="12">
        <v>-7.0446227400083189E-3</v>
      </c>
      <c r="C30" s="12">
        <v>-2.2497197340154416E-3</v>
      </c>
      <c r="D30" s="13">
        <v>-2.9675768146116666E-2</v>
      </c>
    </row>
    <row r="31" spans="1:10" x14ac:dyDescent="0.25">
      <c r="A31" s="178">
        <v>42275</v>
      </c>
      <c r="B31" s="12">
        <v>-1.5729301908543918E-2</v>
      </c>
      <c r="C31" s="12">
        <v>6.7340321813441194E-3</v>
      </c>
      <c r="D31" s="13">
        <v>-1.8237587549780901E-2</v>
      </c>
    </row>
    <row r="32" spans="1:10" x14ac:dyDescent="0.25">
      <c r="A32" s="178">
        <v>42289</v>
      </c>
      <c r="B32" s="12">
        <v>3.1559220180518877E-2</v>
      </c>
      <c r="C32" s="12">
        <v>3.3522692038643644E-2</v>
      </c>
      <c r="D32" s="13">
        <v>0</v>
      </c>
    </row>
    <row r="33" spans="1:4" x14ac:dyDescent="0.25">
      <c r="A33" s="178">
        <v>42296</v>
      </c>
      <c r="B33" s="12">
        <v>2.1568696658455202E-2</v>
      </c>
      <c r="C33" s="12">
        <v>-8.8300794482720369E-3</v>
      </c>
      <c r="D33" s="13">
        <v>-6.2305497506360864E-3</v>
      </c>
    </row>
    <row r="34" spans="1:4" x14ac:dyDescent="0.25">
      <c r="A34" s="178">
        <v>42303</v>
      </c>
      <c r="B34" s="12">
        <v>8.8407564604479915E-4</v>
      </c>
      <c r="C34" s="12">
        <v>6.6298585386695818E-3</v>
      </c>
      <c r="D34" s="13">
        <v>3.0771658666753472E-2</v>
      </c>
    </row>
    <row r="35" spans="1:4" x14ac:dyDescent="0.25">
      <c r="A35" s="178">
        <v>42310</v>
      </c>
      <c r="B35" s="12">
        <v>3.8570483531325341E-2</v>
      </c>
      <c r="C35" s="12">
        <v>3.2505570404931308E-2</v>
      </c>
      <c r="D35" s="13">
        <v>0</v>
      </c>
    </row>
    <row r="36" spans="1:4" x14ac:dyDescent="0.25">
      <c r="A36" s="178">
        <v>42317</v>
      </c>
      <c r="B36" s="12">
        <v>-7.3604257838773418E-3</v>
      </c>
      <c r="C36" s="12">
        <v>3.9712637406867833E-2</v>
      </c>
      <c r="D36" s="13">
        <v>-4.7155137917277719E-2</v>
      </c>
    </row>
    <row r="37" spans="1:4" x14ac:dyDescent="0.25">
      <c r="A37" s="178">
        <v>42331</v>
      </c>
      <c r="B37" s="12">
        <v>-2.5963223762010212E-2</v>
      </c>
      <c r="C37" s="12">
        <v>-4.1355185681913945E-2</v>
      </c>
      <c r="D37" s="13">
        <v>-5.4616747317900463E-2</v>
      </c>
    </row>
    <row r="38" spans="1:4" x14ac:dyDescent="0.25">
      <c r="A38" s="178">
        <v>42338</v>
      </c>
      <c r="B38" s="12">
        <v>-1.4451118538174598E-2</v>
      </c>
      <c r="C38" s="12">
        <v>-6.6889881507965401E-3</v>
      </c>
      <c r="D38" s="13">
        <v>-1.7116941940697752E-2</v>
      </c>
    </row>
    <row r="39" spans="1:4" x14ac:dyDescent="0.25">
      <c r="A39" s="178">
        <v>42345</v>
      </c>
      <c r="B39" s="12">
        <v>-4.8717386613997875E-2</v>
      </c>
      <c r="C39" s="12">
        <v>3.7325957612686346E-2</v>
      </c>
      <c r="D39" s="13">
        <v>-3.9920212695374498E-3</v>
      </c>
    </row>
    <row r="40" spans="1:4" x14ac:dyDescent="0.25">
      <c r="A40" s="178">
        <v>42352</v>
      </c>
      <c r="B40" s="12">
        <v>6.7018934844012617E-3</v>
      </c>
      <c r="C40" s="12">
        <v>-1.7391742711869107E-2</v>
      </c>
      <c r="D40" s="13">
        <v>3.9920212695374567E-3</v>
      </c>
    </row>
    <row r="41" spans="1:4" x14ac:dyDescent="0.25">
      <c r="A41" s="178">
        <v>42359</v>
      </c>
      <c r="B41" s="12">
        <v>2.5282385840892256E-2</v>
      </c>
      <c r="C41" s="12">
        <v>8.7336799687546315E-3</v>
      </c>
      <c r="D41" s="13">
        <v>-3.9920212695374498E-3</v>
      </c>
    </row>
    <row r="42" spans="1:4" x14ac:dyDescent="0.25">
      <c r="A42" s="178">
        <v>42366</v>
      </c>
      <c r="B42" s="12">
        <v>-7.8973350600052743E-4</v>
      </c>
      <c r="C42" s="12">
        <v>-4.3573053689558126E-3</v>
      </c>
      <c r="D42" s="13">
        <v>0</v>
      </c>
    </row>
    <row r="43" spans="1:4" x14ac:dyDescent="0.25">
      <c r="A43" s="178">
        <v>42373</v>
      </c>
      <c r="B43" s="12">
        <v>-4.4528076688758376E-2</v>
      </c>
      <c r="C43" s="12">
        <v>6.3446221738962263E-2</v>
      </c>
      <c r="D43" s="13">
        <v>2.6317308317373358E-2</v>
      </c>
    </row>
    <row r="44" spans="1:4" x14ac:dyDescent="0.25">
      <c r="A44" s="178">
        <v>42387</v>
      </c>
      <c r="B44" s="12">
        <v>4.7332211106255691E-2</v>
      </c>
      <c r="C44" s="12">
        <v>-3.2647077836666143E-2</v>
      </c>
      <c r="D44" s="13">
        <v>2.8437935320533625E-2</v>
      </c>
    </row>
    <row r="45" spans="1:4" x14ac:dyDescent="0.25">
      <c r="A45" s="178">
        <v>42394</v>
      </c>
      <c r="B45" s="12">
        <v>5.3204036063464667E-2</v>
      </c>
      <c r="C45" s="12">
        <v>2.8355225755125005E-2</v>
      </c>
      <c r="D45" s="13">
        <v>3.9973404326203938E-3</v>
      </c>
    </row>
    <row r="46" spans="1:4" x14ac:dyDescent="0.25">
      <c r="A46" s="178">
        <v>42401</v>
      </c>
      <c r="B46" s="12">
        <v>7.2277031214532635E-3</v>
      </c>
      <c r="C46" s="12">
        <v>-2.1528533611010897E-3</v>
      </c>
      <c r="D46" s="13">
        <v>1.8445845790751432E-2</v>
      </c>
    </row>
    <row r="47" spans="1:4" x14ac:dyDescent="0.25">
      <c r="A47" s="178">
        <v>42408</v>
      </c>
      <c r="B47" s="12">
        <v>-2.4474015085370251E-2</v>
      </c>
      <c r="C47" s="12">
        <v>4.3010818993907017E-3</v>
      </c>
      <c r="D47" s="13">
        <v>-1.3140793561058368E-2</v>
      </c>
    </row>
    <row r="48" spans="1:4" x14ac:dyDescent="0.25">
      <c r="A48" s="178">
        <v>42415</v>
      </c>
      <c r="B48" s="12">
        <v>7.6492355205702245E-2</v>
      </c>
      <c r="C48" s="12">
        <v>2.1436235432513691E-3</v>
      </c>
      <c r="D48" s="13">
        <v>5.2770571008438193E-3</v>
      </c>
    </row>
    <row r="49" spans="1:4" x14ac:dyDescent="0.25">
      <c r="A49" s="178">
        <v>42422</v>
      </c>
      <c r="B49" s="12">
        <v>3.6911634141398281E-2</v>
      </c>
      <c r="C49" s="12">
        <v>-8.602203582663415E-3</v>
      </c>
      <c r="D49" s="13">
        <v>2.0834086902842053E-2</v>
      </c>
    </row>
    <row r="50" spans="1:4" x14ac:dyDescent="0.25">
      <c r="A50" s="178">
        <v>42429</v>
      </c>
      <c r="B50" s="12">
        <v>2.5555449173096548E-2</v>
      </c>
      <c r="C50" s="12">
        <v>3.188367840522198E-2</v>
      </c>
      <c r="D50" s="13">
        <v>1.2804272245987749E-2</v>
      </c>
    </row>
    <row r="51" spans="1:4" x14ac:dyDescent="0.25">
      <c r="A51" s="178">
        <v>42436</v>
      </c>
      <c r="B51" s="12">
        <v>2.4742280663515004E-3</v>
      </c>
      <c r="C51" s="12">
        <v>2.0898649194592365E-3</v>
      </c>
      <c r="D51" s="13">
        <v>3.0077455237277954E-2</v>
      </c>
    </row>
    <row r="52" spans="1:4" x14ac:dyDescent="0.25">
      <c r="A52" s="178">
        <v>42443</v>
      </c>
      <c r="B52" s="12">
        <v>2.833357449201902E-2</v>
      </c>
      <c r="C52" s="12">
        <v>0</v>
      </c>
      <c r="D52" s="13">
        <v>7.38010729762246E-3</v>
      </c>
    </row>
    <row r="53" spans="1:4" x14ac:dyDescent="0.25">
      <c r="A53" s="178">
        <v>42450</v>
      </c>
      <c r="B53" s="12">
        <v>-2.979904462056561E-2</v>
      </c>
      <c r="C53" s="12">
        <v>-8.3857933762739589E-3</v>
      </c>
      <c r="D53" s="13">
        <v>-4.9140148024289293E-3</v>
      </c>
    </row>
    <row r="54" spans="1:4" x14ac:dyDescent="0.25">
      <c r="A54" s="178">
        <v>42457</v>
      </c>
      <c r="B54" s="12">
        <v>-5.3304050482941142E-3</v>
      </c>
      <c r="C54" s="12">
        <v>1.6701849617931353E-2</v>
      </c>
      <c r="D54" s="13">
        <v>-4.9382816405825663E-3</v>
      </c>
    </row>
    <row r="55" spans="1:4" x14ac:dyDescent="0.25">
      <c r="A55" s="178">
        <v>42464</v>
      </c>
      <c r="B55" s="12">
        <v>3.9745115594557651E-2</v>
      </c>
      <c r="C55" s="12">
        <v>1.2345835822299362E-2</v>
      </c>
      <c r="D55" s="13">
        <v>4.9497127790251873E-2</v>
      </c>
    </row>
    <row r="56" spans="1:4" x14ac:dyDescent="0.25">
      <c r="A56" s="178">
        <v>42471</v>
      </c>
      <c r="B56" s="12">
        <v>5.4961725718581711E-2</v>
      </c>
      <c r="C56" s="12">
        <v>-2.2751756983416069E-2</v>
      </c>
      <c r="D56" s="13">
        <v>-3.5398267051240623E-3</v>
      </c>
    </row>
    <row r="57" spans="1:4" x14ac:dyDescent="0.25">
      <c r="A57" s="178">
        <v>42478</v>
      </c>
      <c r="B57" s="12">
        <v>1.6213200713722214E-2</v>
      </c>
      <c r="C57" s="12">
        <v>-2.5425098365810056E-2</v>
      </c>
      <c r="D57" s="13">
        <v>3.3704526751391253E-2</v>
      </c>
    </row>
    <row r="58" spans="1:4" x14ac:dyDescent="0.25">
      <c r="A58" s="178">
        <v>42492</v>
      </c>
      <c r="B58" s="12">
        <v>-2.3835028174973068E-2</v>
      </c>
      <c r="C58" s="12">
        <v>1.7021687569430524E-2</v>
      </c>
      <c r="D58" s="13">
        <v>-4.8239360308528229E-3</v>
      </c>
    </row>
    <row r="59" spans="1:4" x14ac:dyDescent="0.25">
      <c r="A59" s="178">
        <v>42499</v>
      </c>
      <c r="B59" s="12">
        <v>3.5579864600029155E-3</v>
      </c>
      <c r="C59" s="12">
        <v>-2.3480267608842472E-2</v>
      </c>
      <c r="D59" s="13">
        <v>-1.2652236903709001E-2</v>
      </c>
    </row>
    <row r="60" spans="1:4" x14ac:dyDescent="0.25">
      <c r="A60" s="178">
        <v>42506</v>
      </c>
      <c r="B60" s="12">
        <v>6.8321457675771108E-3</v>
      </c>
      <c r="C60" s="12">
        <v>1.2875714360045367E-2</v>
      </c>
      <c r="D60" s="13">
        <v>4.885207566049341E-3</v>
      </c>
    </row>
    <row r="61" spans="1:4" x14ac:dyDescent="0.25">
      <c r="A61" s="178">
        <v>42520</v>
      </c>
      <c r="B61" s="12">
        <v>-1.2160729944239406E-2</v>
      </c>
      <c r="C61" s="12">
        <v>-1.7021687569430524E-2</v>
      </c>
      <c r="D61" s="13">
        <v>1.6465263015515791E-2</v>
      </c>
    </row>
    <row r="62" spans="1:4" x14ac:dyDescent="0.25">
      <c r="A62" s="178">
        <v>42527</v>
      </c>
      <c r="B62" s="12">
        <v>1.4410449678254994E-2</v>
      </c>
      <c r="C62" s="12">
        <v>-2.8293508642611976E-2</v>
      </c>
      <c r="D62" s="13">
        <v>-8.6831225734607699E-3</v>
      </c>
    </row>
    <row r="63" spans="1:4" x14ac:dyDescent="0.25">
      <c r="A63" s="178">
        <v>42534</v>
      </c>
      <c r="B63" s="12">
        <v>-3.6617363238223309E-2</v>
      </c>
      <c r="C63" s="12">
        <v>-8.8692377407796601E-3</v>
      </c>
      <c r="D63" s="13">
        <v>1.2518218357403138E-2</v>
      </c>
    </row>
    <row r="64" spans="1:4" x14ac:dyDescent="0.25">
      <c r="A64" s="178">
        <v>42548</v>
      </c>
      <c r="B64" s="12">
        <v>3.3676364848380792E-3</v>
      </c>
      <c r="C64" s="12">
        <v>-3.2186686495901444E-2</v>
      </c>
      <c r="D64" s="13">
        <v>-5.5834874257005684E-3</v>
      </c>
    </row>
    <row r="65" spans="1:4" x14ac:dyDescent="0.25">
      <c r="A65" s="178">
        <v>42562</v>
      </c>
      <c r="B65" s="12">
        <v>2.7228042438734713E-2</v>
      </c>
      <c r="C65" s="12">
        <v>-4.2181614036294675E-2</v>
      </c>
      <c r="D65" s="13">
        <v>1.357486909106885E-2</v>
      </c>
    </row>
    <row r="66" spans="1:4" x14ac:dyDescent="0.25">
      <c r="A66" s="178">
        <v>42569</v>
      </c>
      <c r="B66" s="12">
        <v>-2.319513942233386E-3</v>
      </c>
      <c r="C66" s="12">
        <v>1.3513719166722855E-2</v>
      </c>
      <c r="D66" s="13">
        <v>3.315220731690055E-2</v>
      </c>
    </row>
    <row r="67" spans="1:4" x14ac:dyDescent="0.25">
      <c r="A67" s="178">
        <v>42576</v>
      </c>
      <c r="B67" s="12">
        <v>9.7491293923416336E-3</v>
      </c>
      <c r="C67" s="12">
        <v>-1.1248712535870653E-2</v>
      </c>
      <c r="D67" s="13">
        <v>2.3631604533277038E-2</v>
      </c>
    </row>
    <row r="68" spans="1:4" x14ac:dyDescent="0.25">
      <c r="A68" s="178">
        <v>42583</v>
      </c>
      <c r="B68" s="12">
        <v>-3.3112613036560315E-3</v>
      </c>
      <c r="C68" s="12">
        <v>3.7740327982846898E-2</v>
      </c>
      <c r="D68" s="13">
        <v>-8.528836347520323E-3</v>
      </c>
    </row>
    <row r="69" spans="1:4" x14ac:dyDescent="0.25">
      <c r="A69" s="178">
        <v>42590</v>
      </c>
      <c r="B69" s="12">
        <v>5.4648874052540741E-3</v>
      </c>
      <c r="C69" s="12">
        <v>2.1552558385734281E-2</v>
      </c>
      <c r="D69" s="13">
        <v>1.6985546365743807E-2</v>
      </c>
    </row>
    <row r="70" spans="1:4" x14ac:dyDescent="0.25">
      <c r="A70" s="178">
        <v>42597</v>
      </c>
      <c r="B70" s="12">
        <v>-2.6522898948902019E-2</v>
      </c>
      <c r="C70" s="12">
        <v>0</v>
      </c>
      <c r="D70" s="13">
        <v>-1.8056783747242615E-2</v>
      </c>
    </row>
    <row r="71" spans="1:4" x14ac:dyDescent="0.25">
      <c r="A71" s="178">
        <v>42604</v>
      </c>
      <c r="B71" s="12">
        <v>6.7273180607424835E-2</v>
      </c>
      <c r="C71" s="12">
        <v>-4.2735107773819378E-3</v>
      </c>
      <c r="D71" s="13">
        <v>2.9569208122948661E-2</v>
      </c>
    </row>
    <row r="72" spans="1:4" x14ac:dyDescent="0.25">
      <c r="A72" s="178">
        <v>42611</v>
      </c>
      <c r="B72" s="12">
        <v>1.1159531140159709E-2</v>
      </c>
      <c r="C72" s="12">
        <v>3.9879366231596325E-2</v>
      </c>
      <c r="D72" s="13">
        <v>-2.9569208122948609E-2</v>
      </c>
    </row>
    <row r="73" spans="1:4" x14ac:dyDescent="0.25">
      <c r="A73" s="178">
        <v>42618</v>
      </c>
      <c r="B73" s="12">
        <v>3.1629546336090913E-2</v>
      </c>
      <c r="C73" s="12">
        <v>3.6367644170874791E-2</v>
      </c>
      <c r="D73" s="13">
        <v>2.8528083614538031E-2</v>
      </c>
    </row>
    <row r="74" spans="1:4" x14ac:dyDescent="0.25">
      <c r="A74" s="178">
        <v>42632</v>
      </c>
      <c r="B74" s="12">
        <v>3.0153038170687457E-2</v>
      </c>
      <c r="C74" s="12">
        <v>-2.0811662038246232E-3</v>
      </c>
      <c r="D74" s="13">
        <v>-6.5185979884695613E-2</v>
      </c>
    </row>
    <row r="75" spans="1:4" x14ac:dyDescent="0.25">
      <c r="A75" s="178">
        <v>42639</v>
      </c>
      <c r="B75" s="12">
        <v>-4.1509799760933996E-2</v>
      </c>
      <c r="C75" s="12">
        <v>3.4803922194692097E-2</v>
      </c>
      <c r="D75" s="13">
        <v>3.1039859375910123E-3</v>
      </c>
    </row>
    <row r="76" spans="1:4" x14ac:dyDescent="0.25">
      <c r="A76" s="178">
        <v>42646</v>
      </c>
      <c r="B76" s="12">
        <v>2.3123990086664367E-2</v>
      </c>
      <c r="C76" s="12">
        <v>6.0180723255629448E-3</v>
      </c>
      <c r="D76" s="13">
        <v>-2.7226812700214039E-2</v>
      </c>
    </row>
    <row r="77" spans="1:4" x14ac:dyDescent="0.25">
      <c r="A77" s="178">
        <v>42653</v>
      </c>
      <c r="B77" s="12">
        <v>-1.3605652055778709E-2</v>
      </c>
      <c r="C77" s="12">
        <v>-2.4292692569044587E-2</v>
      </c>
      <c r="D77" s="13">
        <v>-1.0672459890771759E-2</v>
      </c>
    </row>
    <row r="78" spans="1:4" x14ac:dyDescent="0.25">
      <c r="A78" s="178">
        <v>42660</v>
      </c>
      <c r="B78" s="12">
        <v>1.1451929322611933E-2</v>
      </c>
      <c r="C78" s="12">
        <v>6.351340572232593E-2</v>
      </c>
      <c r="D78" s="13">
        <v>-4.4988387214781933E-2</v>
      </c>
    </row>
    <row r="79" spans="1:4" x14ac:dyDescent="0.25">
      <c r="A79" s="178">
        <v>42667</v>
      </c>
      <c r="B79" s="12">
        <v>5.2415952276730973E-3</v>
      </c>
      <c r="C79" s="12">
        <v>9.5694510161506725E-3</v>
      </c>
      <c r="D79" s="13">
        <v>1.1217051092001736E-3</v>
      </c>
    </row>
    <row r="80" spans="1:4" x14ac:dyDescent="0.25">
      <c r="A80" s="178">
        <v>42674</v>
      </c>
      <c r="B80" s="12">
        <v>-4.4192839233540823E-2</v>
      </c>
      <c r="C80" s="12">
        <v>2.6317308317373358E-2</v>
      </c>
      <c r="D80" s="13">
        <v>-4.4943895878393264E-3</v>
      </c>
    </row>
    <row r="81" spans="1:4" x14ac:dyDescent="0.25">
      <c r="A81" s="178">
        <v>42681</v>
      </c>
      <c r="B81" s="12">
        <v>5.9556780835624393E-2</v>
      </c>
      <c r="C81" s="12">
        <v>-1.8570107472127711E-3</v>
      </c>
      <c r="D81" s="13">
        <v>1.5642777070453542E-2</v>
      </c>
    </row>
    <row r="82" spans="1:4" x14ac:dyDescent="0.25">
      <c r="A82" s="178">
        <v>42688</v>
      </c>
      <c r="B82" s="12">
        <v>-9.6830574853678138E-3</v>
      </c>
      <c r="C82" s="12">
        <v>5.9530649494225936E-2</v>
      </c>
      <c r="D82" s="13">
        <v>-2.8107527690440611E-2</v>
      </c>
    </row>
    <row r="83" spans="1:4" x14ac:dyDescent="0.25">
      <c r="A83" s="178">
        <v>42695</v>
      </c>
      <c r="B83" s="12">
        <v>6.6452715887930142E-2</v>
      </c>
      <c r="C83" s="12">
        <v>-8.795131452827289E-3</v>
      </c>
      <c r="D83" s="13">
        <v>-5.7175684632034081E-3</v>
      </c>
    </row>
    <row r="84" spans="1:4" x14ac:dyDescent="0.25">
      <c r="A84" s="178">
        <v>42702</v>
      </c>
      <c r="B84" s="12">
        <v>-6.0045214181915982E-3</v>
      </c>
      <c r="C84" s="12">
        <v>-2.6859269050268413E-2</v>
      </c>
      <c r="D84" s="13">
        <v>2.0432038817205934E-2</v>
      </c>
    </row>
    <row r="85" spans="1:4" x14ac:dyDescent="0.25">
      <c r="A85" s="178">
        <v>42730</v>
      </c>
      <c r="B85" s="12">
        <v>1.2195273093818206E-2</v>
      </c>
      <c r="C85" s="12">
        <v>3.2894766503987053E-3</v>
      </c>
      <c r="D85" s="13">
        <v>-3.3351893061383505E-3</v>
      </c>
    </row>
    <row r="86" spans="1:4" x14ac:dyDescent="0.25">
      <c r="A86" s="178">
        <v>42744</v>
      </c>
      <c r="B86" s="12">
        <v>-3.4509816210688313E-2</v>
      </c>
      <c r="C86" s="12">
        <v>5.6338177182560642E-3</v>
      </c>
      <c r="D86" s="13">
        <v>-6.4377904748485299E-3</v>
      </c>
    </row>
    <row r="87" spans="1:4" x14ac:dyDescent="0.25">
      <c r="A87" s="178">
        <v>42751</v>
      </c>
      <c r="B87" s="12">
        <v>1.5584418424825499E-2</v>
      </c>
      <c r="C87" s="12">
        <v>-5.930877444029415E-2</v>
      </c>
      <c r="D87" s="13">
        <v>2.4456295977526715E-2</v>
      </c>
    </row>
    <row r="88" spans="1:4" x14ac:dyDescent="0.25">
      <c r="A88" s="178">
        <v>42758</v>
      </c>
      <c r="B88" s="12">
        <v>6.6015130574268388E-2</v>
      </c>
      <c r="C88" s="12">
        <v>1.1851990587014548E-2</v>
      </c>
      <c r="D88" s="13">
        <v>6.5063593347061868E-2</v>
      </c>
    </row>
    <row r="89" spans="1:4" x14ac:dyDescent="0.25">
      <c r="A89" s="178">
        <v>42765</v>
      </c>
      <c r="B89" s="12">
        <v>-2.9033565733355533E-2</v>
      </c>
      <c r="C89" s="12">
        <v>2.1850832948108297E-2</v>
      </c>
      <c r="D89" s="13">
        <v>4.2395558967685765E-2</v>
      </c>
    </row>
    <row r="90" spans="1:4" x14ac:dyDescent="0.25">
      <c r="A90" s="178">
        <v>42772</v>
      </c>
      <c r="B90" s="12">
        <v>-4.8934018014174151E-2</v>
      </c>
      <c r="C90" s="12">
        <v>-2.3324672566409004E-2</v>
      </c>
      <c r="D90" s="13">
        <v>-3.5529421154486512E-2</v>
      </c>
    </row>
    <row r="91" spans="1:4" x14ac:dyDescent="0.25">
      <c r="A91" s="178">
        <v>42779</v>
      </c>
      <c r="B91" s="12">
        <v>-6.0424786265687625E-5</v>
      </c>
      <c r="C91" s="12">
        <v>-6.8676865796219372E-2</v>
      </c>
      <c r="D91" s="13">
        <v>-1.2789156116321223E-2</v>
      </c>
    </row>
    <row r="92" spans="1:4" x14ac:dyDescent="0.25">
      <c r="A92" s="178">
        <v>42786</v>
      </c>
      <c r="B92" s="12">
        <v>1.2084592159701689E-4</v>
      </c>
      <c r="C92" s="12">
        <v>2.6501940745506627E-2</v>
      </c>
      <c r="D92" s="13">
        <v>-6.9548218733697219E-3</v>
      </c>
    </row>
    <row r="93" spans="1:4" x14ac:dyDescent="0.25">
      <c r="A93" s="178">
        <v>42793</v>
      </c>
      <c r="B93" s="12">
        <v>-6.7291333303695113E-3</v>
      </c>
      <c r="C93" s="12">
        <v>-4.4032270150503282E-2</v>
      </c>
      <c r="D93" s="13">
        <v>-3.4486176071169203E-2</v>
      </c>
    </row>
    <row r="94" spans="1:4" x14ac:dyDescent="0.25">
      <c r="A94" s="178">
        <v>42800</v>
      </c>
      <c r="B94" s="12">
        <v>-4.2877024356391881E-2</v>
      </c>
      <c r="C94" s="12">
        <v>2.6964361638355201E-2</v>
      </c>
      <c r="D94" s="13">
        <v>1.1287959773851355E-2</v>
      </c>
    </row>
    <row r="95" spans="1:4" x14ac:dyDescent="0.25">
      <c r="A95" s="178">
        <v>42814</v>
      </c>
      <c r="B95" s="12">
        <v>2.0696535100776455E-2</v>
      </c>
      <c r="C95" s="12">
        <v>-7.6628727455691371E-3</v>
      </c>
      <c r="D95" s="13">
        <v>-4.0821994520255166E-2</v>
      </c>
    </row>
    <row r="96" spans="1:4" x14ac:dyDescent="0.25">
      <c r="A96" s="178">
        <v>42821</v>
      </c>
      <c r="B96" s="12">
        <v>-2.9109110030049078E-2</v>
      </c>
      <c r="C96" s="12">
        <v>-3.2841106189242332E-2</v>
      </c>
      <c r="D96" s="13">
        <v>-1.0972678669475556E-2</v>
      </c>
    </row>
    <row r="97" spans="1:4" x14ac:dyDescent="0.25">
      <c r="A97" s="178">
        <v>42828</v>
      </c>
      <c r="B97" s="12">
        <v>1.0520187908801302E-2</v>
      </c>
      <c r="C97" s="12">
        <v>-3.3956374734273591E-2</v>
      </c>
      <c r="D97" s="13">
        <v>-2.7454698464409826E-2</v>
      </c>
    </row>
    <row r="98" spans="1:4" x14ac:dyDescent="0.25">
      <c r="A98" s="178">
        <v>42842</v>
      </c>
      <c r="B98" s="12">
        <v>6.7052278058137904E-2</v>
      </c>
      <c r="C98" s="12">
        <v>-4.8790164169431945E-2</v>
      </c>
      <c r="D98" s="13">
        <v>1.0542963549059923E-3</v>
      </c>
    </row>
    <row r="99" spans="1:4" x14ac:dyDescent="0.25">
      <c r="A99" s="178">
        <v>42849</v>
      </c>
      <c r="B99" s="12">
        <v>3.4548834675782604E-2</v>
      </c>
      <c r="C99" s="12">
        <v>-1.914766941413408E-2</v>
      </c>
      <c r="D99" s="13">
        <v>5.6338501641746599E-2</v>
      </c>
    </row>
    <row r="100" spans="1:4" x14ac:dyDescent="0.25">
      <c r="A100" s="178">
        <v>42856</v>
      </c>
      <c r="B100" s="12">
        <v>3.6253816143170577E-3</v>
      </c>
      <c r="C100" s="12">
        <v>-1.5943650397136001E-2</v>
      </c>
      <c r="D100" s="13">
        <v>-1.9105659079585606E-2</v>
      </c>
    </row>
    <row r="101" spans="1:4" x14ac:dyDescent="0.25">
      <c r="A101" s="178">
        <v>42863</v>
      </c>
      <c r="B101" s="12">
        <v>1.139442612796833E-2</v>
      </c>
      <c r="C101" s="12">
        <v>-4.3802622658392888E-2</v>
      </c>
      <c r="D101" s="13">
        <v>-2.0325210249223578E-3</v>
      </c>
    </row>
    <row r="102" spans="1:4" x14ac:dyDescent="0.25">
      <c r="A102" s="178">
        <v>42877</v>
      </c>
      <c r="B102" s="12">
        <v>-4.9589915400578138E-2</v>
      </c>
      <c r="C102" s="12">
        <v>-2.8710105882431367E-2</v>
      </c>
      <c r="D102" s="13">
        <v>-3.3901551675681339E-2</v>
      </c>
    </row>
    <row r="103" spans="1:4" x14ac:dyDescent="0.25">
      <c r="A103" s="178">
        <v>42884</v>
      </c>
      <c r="B103" s="12">
        <v>-2.2402144995791396E-2</v>
      </c>
      <c r="C103" s="12">
        <v>0</v>
      </c>
      <c r="D103" s="13">
        <v>3.4423441909726986E-3</v>
      </c>
    </row>
    <row r="104" spans="1:4" x14ac:dyDescent="0.25">
      <c r="A104" s="178">
        <v>42891</v>
      </c>
      <c r="B104" s="12">
        <v>-4.5635542323461932E-2</v>
      </c>
      <c r="C104" s="12">
        <v>3.8099846232270383E-2</v>
      </c>
      <c r="D104" s="13">
        <v>2.2883305180122159E-3</v>
      </c>
    </row>
    <row r="105" spans="1:4" x14ac:dyDescent="0.25">
      <c r="A105" s="178">
        <v>42898</v>
      </c>
      <c r="B105" s="12">
        <v>-5.8283562197908506E-2</v>
      </c>
      <c r="C105" s="12">
        <v>-5.770831762064673E-2</v>
      </c>
      <c r="D105" s="13">
        <v>-6.3700776905186218E-2</v>
      </c>
    </row>
    <row r="106" spans="1:4" x14ac:dyDescent="0.25">
      <c r="A106" s="178">
        <v>42905</v>
      </c>
      <c r="B106" s="12">
        <v>1.7289479779171415E-2</v>
      </c>
      <c r="C106" s="12">
        <v>3.8839833316263957E-2</v>
      </c>
      <c r="D106" s="13">
        <v>-1.472419239393645E-2</v>
      </c>
    </row>
    <row r="107" spans="1:4" x14ac:dyDescent="0.25">
      <c r="A107" s="178">
        <v>42912</v>
      </c>
      <c r="B107" s="12">
        <v>1.028694907975825E-2</v>
      </c>
      <c r="C107" s="12">
        <v>-1.7291497110060994E-2</v>
      </c>
      <c r="D107" s="13">
        <v>-2.2500949290837791E-2</v>
      </c>
    </row>
    <row r="108" spans="1:4" x14ac:dyDescent="0.25">
      <c r="A108" s="178">
        <v>42919</v>
      </c>
      <c r="B108" s="12">
        <v>4.4138146711845593E-2</v>
      </c>
      <c r="C108" s="12">
        <v>3.9891329027302025E-2</v>
      </c>
      <c r="D108" s="13">
        <v>3.4786116085415389E-2</v>
      </c>
    </row>
    <row r="109" spans="1:4" x14ac:dyDescent="0.25">
      <c r="A109" s="178">
        <v>42926</v>
      </c>
      <c r="B109" s="12">
        <v>5.8953157038768307E-2</v>
      </c>
      <c r="C109" s="12">
        <v>-3.9891329027301969E-2</v>
      </c>
      <c r="D109" s="13">
        <v>3.125254350410453E-2</v>
      </c>
    </row>
    <row r="110" spans="1:4" x14ac:dyDescent="0.25">
      <c r="A110" s="178">
        <v>42933</v>
      </c>
      <c r="B110" s="12">
        <v>4.3276729057820278E-3</v>
      </c>
      <c r="C110" s="12">
        <v>5.7971176843259146E-3</v>
      </c>
      <c r="D110" s="13">
        <v>-3.5566131148471155E-3</v>
      </c>
    </row>
    <row r="111" spans="1:4" x14ac:dyDescent="0.25">
      <c r="A111" s="178">
        <v>42940</v>
      </c>
      <c r="B111" s="12">
        <v>2.0153353847960583E-2</v>
      </c>
      <c r="C111" s="12">
        <v>-1.553429296218412E-2</v>
      </c>
      <c r="D111" s="13">
        <v>2.8104894320108521E-2</v>
      </c>
    </row>
    <row r="112" spans="1:4" x14ac:dyDescent="0.25">
      <c r="A112" s="178">
        <v>42947</v>
      </c>
      <c r="B112" s="12">
        <v>2.5842156583848929E-2</v>
      </c>
      <c r="C112" s="12">
        <v>4.4026248756490458E-2</v>
      </c>
      <c r="D112" s="13">
        <v>-1.5125361070756104E-2</v>
      </c>
    </row>
    <row r="113" spans="1:4" x14ac:dyDescent="0.25">
      <c r="A113" s="178">
        <v>42954</v>
      </c>
      <c r="B113" s="12">
        <v>1.3576193070049527E-2</v>
      </c>
      <c r="C113" s="12">
        <v>-3.7523496185503527E-3</v>
      </c>
      <c r="D113" s="13">
        <v>-7.0588528396246884E-3</v>
      </c>
    </row>
    <row r="114" spans="1:4" x14ac:dyDescent="0.25">
      <c r="A114" s="178">
        <v>42982</v>
      </c>
      <c r="B114" s="12">
        <v>1.2068878733676451E-2</v>
      </c>
      <c r="C114" s="12">
        <v>-1.5398080111121606E-2</v>
      </c>
      <c r="D114" s="13">
        <v>-2.2446698538238618E-3</v>
      </c>
    </row>
    <row r="115" spans="1:4" x14ac:dyDescent="0.25">
      <c r="A115" s="178">
        <v>42989</v>
      </c>
      <c r="B115" s="12">
        <v>1.5268287210081411E-2</v>
      </c>
      <c r="C115" s="12">
        <v>-1.7256259674698364E-3</v>
      </c>
      <c r="D115" s="13">
        <v>-1.3574869091068874E-2</v>
      </c>
    </row>
    <row r="116" spans="1:4" x14ac:dyDescent="0.25">
      <c r="A116" s="178">
        <v>42996</v>
      </c>
      <c r="B116" s="12">
        <v>-6.3779116012377228E-3</v>
      </c>
      <c r="C116" s="12">
        <v>-3.5153004417896136E-2</v>
      </c>
      <c r="D116" s="13">
        <v>1.2450641878787961E-2</v>
      </c>
    </row>
    <row r="117" spans="1:4" x14ac:dyDescent="0.25">
      <c r="A117" s="178">
        <v>43003</v>
      </c>
      <c r="B117" s="12">
        <v>2.5167170139379347E-2</v>
      </c>
      <c r="C117" s="12">
        <v>3.6878630385365992E-2</v>
      </c>
      <c r="D117" s="13">
        <v>-7.9051795071132611E-3</v>
      </c>
    </row>
    <row r="118" spans="1:4" x14ac:dyDescent="0.25">
      <c r="A118" s="178">
        <v>43010</v>
      </c>
      <c r="B118" s="12">
        <v>9.469914751070254E-3</v>
      </c>
      <c r="C118" s="12">
        <v>-4.4059989794030543E-2</v>
      </c>
      <c r="D118" s="13">
        <v>9.0294067193941573E-3</v>
      </c>
    </row>
    <row r="119" spans="1:4" x14ac:dyDescent="0.25">
      <c r="A119" s="178">
        <v>43017</v>
      </c>
      <c r="B119" s="12">
        <v>1.1878083540431576E-2</v>
      </c>
      <c r="C119" s="12">
        <v>2.3153304974716821E-2</v>
      </c>
      <c r="D119" s="13">
        <v>-7.8962621222255051E-3</v>
      </c>
    </row>
    <row r="120" spans="1:4" x14ac:dyDescent="0.25">
      <c r="A120" s="178">
        <v>43024</v>
      </c>
      <c r="B120" s="12">
        <v>-1.8025908550513114E-2</v>
      </c>
      <c r="C120" s="12">
        <v>-1.5971945566052113E-2</v>
      </c>
      <c r="D120" s="13">
        <v>-3.456565311228095E-2</v>
      </c>
    </row>
    <row r="121" spans="1:4" x14ac:dyDescent="0.25">
      <c r="A121" s="178">
        <v>43031</v>
      </c>
      <c r="B121" s="12">
        <v>1.5834992330076268E-2</v>
      </c>
      <c r="C121" s="12">
        <v>3.5153004417896094E-2</v>
      </c>
      <c r="D121" s="13">
        <v>-9.4229201345052607E-3</v>
      </c>
    </row>
    <row r="122" spans="1:4" x14ac:dyDescent="0.25">
      <c r="A122" s="178">
        <v>43038</v>
      </c>
      <c r="B122" s="12">
        <v>-1.1543029281674812E-2</v>
      </c>
      <c r="C122" s="12">
        <v>5.1679701584425976E-3</v>
      </c>
      <c r="D122" s="13">
        <v>-1.0708014272472212E-2</v>
      </c>
    </row>
    <row r="123" spans="1:4" x14ac:dyDescent="0.25">
      <c r="A123" s="178">
        <v>43059</v>
      </c>
      <c r="B123" s="12">
        <v>1.0360502681430503E-2</v>
      </c>
      <c r="C123" s="12">
        <v>-1.668249995993602E-2</v>
      </c>
      <c r="D123" s="13">
        <v>1.0644689511414007E-2</v>
      </c>
    </row>
    <row r="124" spans="1:4" x14ac:dyDescent="0.25">
      <c r="A124" s="178">
        <v>43066</v>
      </c>
      <c r="B124" s="12">
        <v>-2.8923039469250476E-2</v>
      </c>
      <c r="C124" s="12">
        <v>-7.5047256540676927E-3</v>
      </c>
      <c r="D124" s="13">
        <v>-1.6607736399660525E-2</v>
      </c>
    </row>
    <row r="125" spans="1:4" x14ac:dyDescent="0.25">
      <c r="A125" s="178">
        <v>43073</v>
      </c>
      <c r="B125" s="12">
        <v>-2.7577494364552E-3</v>
      </c>
      <c r="C125" s="12">
        <v>-7.5614727005764749E-3</v>
      </c>
      <c r="D125" s="13">
        <v>-2.4214258120594627E-2</v>
      </c>
    </row>
    <row r="126" spans="1:4" x14ac:dyDescent="0.25">
      <c r="A126" s="178">
        <v>43080</v>
      </c>
      <c r="B126" s="12">
        <v>2.5212546434708723E-2</v>
      </c>
      <c r="C126" s="12">
        <v>3.7248253880618781E-2</v>
      </c>
      <c r="D126" s="13">
        <v>3.8466280827796143E-2</v>
      </c>
    </row>
    <row r="127" spans="1:4" x14ac:dyDescent="0.25">
      <c r="A127" s="178">
        <v>43087</v>
      </c>
      <c r="B127" s="12">
        <v>-2.272571405413918E-2</v>
      </c>
      <c r="C127" s="12">
        <v>2.527210310071511E-2</v>
      </c>
      <c r="D127" s="13">
        <v>3.1343250565711335E-2</v>
      </c>
    </row>
    <row r="128" spans="1:4" x14ac:dyDescent="0.25">
      <c r="A128" s="178">
        <v>43094</v>
      </c>
      <c r="B128" s="12">
        <v>1.6837223836230465E-2</v>
      </c>
      <c r="C128" s="12">
        <v>-2.7101929777791269E-2</v>
      </c>
      <c r="D128" s="13">
        <v>2.7059148114005775E-2</v>
      </c>
    </row>
    <row r="129" spans="1:4" x14ac:dyDescent="0.25">
      <c r="A129" s="178">
        <v>43101</v>
      </c>
      <c r="B129" s="12">
        <v>5.7799613398280346E-2</v>
      </c>
      <c r="C129" s="12">
        <v>-1.8331810816609605E-3</v>
      </c>
      <c r="D129" s="13">
        <v>-3.3426214966898373E-3</v>
      </c>
    </row>
    <row r="130" spans="1:4" x14ac:dyDescent="0.25">
      <c r="A130" s="178">
        <v>43108</v>
      </c>
      <c r="B130" s="12">
        <v>-3.5688082383160094E-3</v>
      </c>
      <c r="C130" s="12">
        <v>4.4850566165351713E-2</v>
      </c>
      <c r="D130" s="13">
        <v>-1.6882787038750929E-2</v>
      </c>
    </row>
    <row r="131" spans="1:4" x14ac:dyDescent="0.25">
      <c r="A131" s="178">
        <v>43115</v>
      </c>
      <c r="B131" s="12">
        <v>1.9575802125861606E-2</v>
      </c>
      <c r="C131" s="12">
        <v>4.2925044717033844E-2</v>
      </c>
      <c r="D131" s="13">
        <v>-2.5288703951924195E-2</v>
      </c>
    </row>
    <row r="132" spans="1:4" x14ac:dyDescent="0.25">
      <c r="A132" s="178">
        <v>43122</v>
      </c>
      <c r="B132" s="12">
        <v>1.8592833076615925E-2</v>
      </c>
      <c r="C132" s="12">
        <v>8.3682496705165792E-3</v>
      </c>
      <c r="D132" s="13">
        <v>-1.1648224962930943E-3</v>
      </c>
    </row>
    <row r="133" spans="1:4" x14ac:dyDescent="0.25">
      <c r="A133" s="178">
        <v>43129</v>
      </c>
      <c r="B133" s="12">
        <v>4.0932109914822455E-2</v>
      </c>
      <c r="C133" s="12">
        <v>-5.1293294387550578E-2</v>
      </c>
      <c r="D133" s="13">
        <v>-2.1202207650603051E-2</v>
      </c>
    </row>
    <row r="134" spans="1:4" x14ac:dyDescent="0.25">
      <c r="A134" s="178">
        <v>43136</v>
      </c>
      <c r="B134" s="12">
        <v>-2.8419625452167779E-2</v>
      </c>
      <c r="C134" s="12">
        <v>-7.0422826254129232E-3</v>
      </c>
      <c r="D134" s="13">
        <v>-2.6539555234612263E-2</v>
      </c>
    </row>
    <row r="135" spans="1:4" x14ac:dyDescent="0.25">
      <c r="A135" s="178">
        <v>43143</v>
      </c>
      <c r="B135" s="12">
        <v>6.5310383424709101E-2</v>
      </c>
      <c r="C135" s="12">
        <v>-7.0922283094917984E-3</v>
      </c>
      <c r="D135" s="13">
        <v>-9.8280889362624274E-3</v>
      </c>
    </row>
    <row r="136" spans="1:4" x14ac:dyDescent="0.25">
      <c r="A136" s="178">
        <v>43150</v>
      </c>
      <c r="B136" s="12">
        <v>3.8573691985798665E-2</v>
      </c>
      <c r="C136" s="12">
        <v>2.6340416614408564E-2</v>
      </c>
      <c r="D136" s="13">
        <v>-2.4721891453890368E-3</v>
      </c>
    </row>
    <row r="137" spans="1:4" x14ac:dyDescent="0.25">
      <c r="A137" s="178">
        <v>43157</v>
      </c>
      <c r="B137" s="12">
        <v>-1.6313101316179971E-2</v>
      </c>
      <c r="C137" s="12">
        <v>-1.7346058122083075E-3</v>
      </c>
      <c r="D137" s="13">
        <v>-4.9627893421290139E-3</v>
      </c>
    </row>
    <row r="138" spans="1:4" x14ac:dyDescent="0.25">
      <c r="A138" s="178">
        <v>43164</v>
      </c>
      <c r="B138" s="12">
        <v>5.8436981489109214E-3</v>
      </c>
      <c r="C138" s="12">
        <v>5.19481687710393E-3</v>
      </c>
      <c r="D138" s="13">
        <v>-4.9875415110390512E-3</v>
      </c>
    </row>
    <row r="139" spans="1:4" x14ac:dyDescent="0.25">
      <c r="A139" s="178">
        <v>43171</v>
      </c>
      <c r="B139" s="12">
        <v>-6.9552282948659575E-2</v>
      </c>
      <c r="C139" s="12">
        <v>-1.5666116744399352E-2</v>
      </c>
      <c r="D139" s="13">
        <v>3.742986278834297E-3</v>
      </c>
    </row>
    <row r="140" spans="1:4" x14ac:dyDescent="0.25">
      <c r="A140" s="178">
        <v>43178</v>
      </c>
      <c r="B140" s="12">
        <v>2.2581293375885568E-2</v>
      </c>
      <c r="C140" s="12">
        <v>1.5666116744399456E-2</v>
      </c>
      <c r="D140" s="13">
        <v>-2.9060794263124256E-2</v>
      </c>
    </row>
    <row r="141" spans="1:4" x14ac:dyDescent="0.25">
      <c r="A141" s="178">
        <v>43185</v>
      </c>
      <c r="B141" s="12">
        <v>-3.2704584725580833E-2</v>
      </c>
      <c r="C141" s="12">
        <v>1.7256259674698574E-3</v>
      </c>
      <c r="D141" s="13">
        <v>-1.2903404835907954E-2</v>
      </c>
    </row>
    <row r="142" spans="1:4" x14ac:dyDescent="0.25">
      <c r="A142" s="178">
        <v>43192</v>
      </c>
      <c r="B142" s="12">
        <v>1.2501877408061296E-2</v>
      </c>
      <c r="C142" s="12">
        <v>1.878791386563327E-2</v>
      </c>
      <c r="D142" s="13">
        <v>-1.4388737452099669E-2</v>
      </c>
    </row>
    <row r="143" spans="1:4" x14ac:dyDescent="0.25">
      <c r="A143" s="178">
        <v>43206</v>
      </c>
      <c r="B143" s="12">
        <v>5.0765553789119282E-2</v>
      </c>
      <c r="C143" s="12">
        <v>8.6580627431145311E-3</v>
      </c>
      <c r="D143" s="13">
        <v>6.9979291876446368E-3</v>
      </c>
    </row>
    <row r="144" spans="1:4" x14ac:dyDescent="0.25">
      <c r="A144" s="178">
        <v>43213</v>
      </c>
      <c r="B144" s="12">
        <v>4.2900071563173089E-2</v>
      </c>
      <c r="C144" s="12">
        <v>6.8728792877620504E-3</v>
      </c>
      <c r="D144" s="13">
        <v>2.4794658613216274E-2</v>
      </c>
    </row>
    <row r="145" spans="1:4" x14ac:dyDescent="0.25">
      <c r="A145" s="178">
        <v>43220</v>
      </c>
      <c r="B145" s="12">
        <v>1.6543886758217469E-2</v>
      </c>
      <c r="C145" s="12">
        <v>1.0221554071538009E-2</v>
      </c>
      <c r="D145" s="13">
        <v>1.2170535620255114E-2</v>
      </c>
    </row>
    <row r="146" spans="1:4" x14ac:dyDescent="0.25">
      <c r="A146" s="178">
        <v>43227</v>
      </c>
      <c r="B146" s="12">
        <v>3.088965519195918E-2</v>
      </c>
      <c r="C146" s="12">
        <v>0</v>
      </c>
      <c r="D146" s="13">
        <v>2.6845653706689828E-3</v>
      </c>
    </row>
    <row r="147" spans="1:4" x14ac:dyDescent="0.25">
      <c r="A147" s="178">
        <v>43234</v>
      </c>
      <c r="B147" s="12">
        <v>-5.9066782764183041E-2</v>
      </c>
      <c r="C147" s="12">
        <v>1.3468217050866611E-2</v>
      </c>
      <c r="D147" s="13">
        <v>-1.4855100990924184E-2</v>
      </c>
    </row>
    <row r="148" spans="1:4" x14ac:dyDescent="0.25">
      <c r="A148" s="178">
        <v>43241</v>
      </c>
      <c r="B148" s="12">
        <v>-9.9503308531679793E-3</v>
      </c>
      <c r="C148" s="12">
        <v>1.6708441648177223E-3</v>
      </c>
      <c r="D148" s="13">
        <v>-1.6461277054071962E-2</v>
      </c>
    </row>
    <row r="149" spans="1:4" x14ac:dyDescent="0.25">
      <c r="A149" s="178">
        <v>43248</v>
      </c>
      <c r="B149" s="12">
        <v>0</v>
      </c>
      <c r="C149" s="12">
        <v>-4.4375881400709832E-2</v>
      </c>
      <c r="D149" s="13">
        <v>-4.158010148663677E-3</v>
      </c>
    </row>
    <row r="150" spans="1:4" x14ac:dyDescent="0.25">
      <c r="A150" s="178">
        <v>43255</v>
      </c>
      <c r="B150" s="12">
        <v>-3.4215080444514039E-2</v>
      </c>
      <c r="C150" s="12">
        <v>3.0930300691358773E-2</v>
      </c>
      <c r="D150" s="13">
        <v>2.7739268827252244E-3</v>
      </c>
    </row>
    <row r="151" spans="1:4" x14ac:dyDescent="0.25">
      <c r="A151" s="178">
        <v>43262</v>
      </c>
      <c r="B151" s="12">
        <v>-1.5357207685957053E-2</v>
      </c>
      <c r="C151" s="12">
        <v>5.0633019565466345E-3</v>
      </c>
      <c r="D151" s="13">
        <v>-3.0944803849421599E-2</v>
      </c>
    </row>
    <row r="152" spans="1:4" x14ac:dyDescent="0.25">
      <c r="A152" s="178">
        <v>43269</v>
      </c>
      <c r="B152" s="12">
        <v>2.3928086559248857E-2</v>
      </c>
      <c r="C152" s="12">
        <v>-2.3851215822179909E-2</v>
      </c>
      <c r="D152" s="13">
        <v>-2.4585475472614454E-2</v>
      </c>
    </row>
    <row r="153" spans="1:4" x14ac:dyDescent="0.25">
      <c r="A153" s="178">
        <v>43276</v>
      </c>
      <c r="B153" s="12">
        <v>1.6511718007949636E-2</v>
      </c>
      <c r="C153" s="12">
        <v>-2.6202372394024072E-2</v>
      </c>
      <c r="D153" s="13">
        <v>1.309109604687942E-2</v>
      </c>
    </row>
    <row r="154" spans="1:4" x14ac:dyDescent="0.25">
      <c r="A154" s="178">
        <v>43283</v>
      </c>
      <c r="B154" s="12">
        <v>3.9176604911649274E-2</v>
      </c>
      <c r="C154" s="12">
        <v>-8.8889474172460393E-3</v>
      </c>
      <c r="D154" s="13">
        <v>2.8860048891348514E-3</v>
      </c>
    </row>
    <row r="155" spans="1:4" x14ac:dyDescent="0.25">
      <c r="A155" s="178">
        <v>43290</v>
      </c>
      <c r="B155" s="12">
        <v>1.3755254551498786E-2</v>
      </c>
      <c r="C155" s="12">
        <v>0</v>
      </c>
      <c r="D155" s="13">
        <v>-8.6831225734608809E-3</v>
      </c>
    </row>
    <row r="156" spans="1:4" x14ac:dyDescent="0.25">
      <c r="A156" s="178">
        <v>43304</v>
      </c>
      <c r="B156" s="12">
        <v>2.2070395399242521E-2</v>
      </c>
      <c r="C156" s="12">
        <v>1.7699577099400857E-2</v>
      </c>
      <c r="D156" s="13">
        <v>3.1880731851290346E-2</v>
      </c>
    </row>
    <row r="157" spans="1:4" x14ac:dyDescent="0.25">
      <c r="A157" s="178">
        <v>43311</v>
      </c>
      <c r="B157" s="12">
        <v>-3.2548907214881823E-2</v>
      </c>
      <c r="C157" s="12">
        <v>-1.7699577099400975E-2</v>
      </c>
      <c r="D157" s="13">
        <v>-2.0676132838427303E-2</v>
      </c>
    </row>
    <row r="158" spans="1:4" x14ac:dyDescent="0.25">
      <c r="A158" s="178">
        <v>43325</v>
      </c>
      <c r="B158" s="12">
        <v>1.8100041643617937E-2</v>
      </c>
      <c r="C158" s="12">
        <v>-3.2670782289548707E-2</v>
      </c>
      <c r="D158" s="13">
        <v>-1.413427797146964E-3</v>
      </c>
    </row>
    <row r="159" spans="1:4" x14ac:dyDescent="0.25">
      <c r="A159" s="178">
        <v>43332</v>
      </c>
      <c r="B159" s="12">
        <v>-4.9531668242757024E-2</v>
      </c>
      <c r="C159" s="12">
        <v>-1.8622512098001798E-2</v>
      </c>
      <c r="D159" s="13">
        <v>-2.0000666706669543E-2</v>
      </c>
    </row>
    <row r="160" spans="1:4" x14ac:dyDescent="0.25">
      <c r="A160" s="178">
        <v>43339</v>
      </c>
      <c r="B160" s="12">
        <v>8.8855133572084532E-3</v>
      </c>
      <c r="C160" s="12">
        <v>2.9631797606371149E-2</v>
      </c>
      <c r="D160" s="13">
        <v>1.0050335853501506E-2</v>
      </c>
    </row>
    <row r="161" spans="1:4" x14ac:dyDescent="0.25">
      <c r="A161" s="178">
        <v>43346</v>
      </c>
      <c r="B161" s="12">
        <v>-3.9792305052238935E-2</v>
      </c>
      <c r="C161" s="12">
        <v>-1.8416726786231151E-2</v>
      </c>
      <c r="D161" s="13">
        <v>-1.7291497110060994E-2</v>
      </c>
    </row>
    <row r="162" spans="1:4" x14ac:dyDescent="0.25">
      <c r="A162" s="178">
        <v>43353</v>
      </c>
      <c r="B162" s="12">
        <v>7.5997063116447952E-2</v>
      </c>
      <c r="C162" s="12">
        <v>-3.4029748586311373E-2</v>
      </c>
      <c r="D162" s="13">
        <v>7.2411612565594736E-3</v>
      </c>
    </row>
    <row r="163" spans="1:4" x14ac:dyDescent="0.25">
      <c r="A163" s="178">
        <v>43367</v>
      </c>
      <c r="B163" s="12">
        <v>4.9813705712219172E-2</v>
      </c>
      <c r="C163" s="12">
        <v>-3.0459207484708459E-2</v>
      </c>
      <c r="D163" s="13">
        <v>8.5960414697980377E-3</v>
      </c>
    </row>
    <row r="164" spans="1:4" x14ac:dyDescent="0.25">
      <c r="A164" s="178">
        <v>43381</v>
      </c>
      <c r="B164" s="12">
        <v>2.4536252649469736E-2</v>
      </c>
      <c r="C164" s="12">
        <v>-3.0459207484708459E-2</v>
      </c>
      <c r="D164" s="13">
        <v>-2.1506205220963619E-2</v>
      </c>
    </row>
    <row r="165" spans="1:4" x14ac:dyDescent="0.25">
      <c r="A165" s="178">
        <v>43388</v>
      </c>
      <c r="B165" s="12">
        <v>-4.2865606771374618E-2</v>
      </c>
      <c r="C165" s="12">
        <v>3.0459207484708439E-2</v>
      </c>
      <c r="D165" s="13">
        <v>8.6580627431145311E-3</v>
      </c>
    </row>
    <row r="166" spans="1:4" x14ac:dyDescent="0.25">
      <c r="A166" s="178">
        <v>43395</v>
      </c>
      <c r="B166" s="12">
        <v>-1.5351178655761022E-2</v>
      </c>
      <c r="C166" s="12">
        <v>2.6317308317373358E-2</v>
      </c>
      <c r="D166" s="13">
        <v>-1.885480076362946E-2</v>
      </c>
    </row>
    <row r="167" spans="1:4" x14ac:dyDescent="0.25">
      <c r="A167" s="178">
        <v>43402</v>
      </c>
      <c r="B167" s="12">
        <v>6.2118468098199445E-2</v>
      </c>
      <c r="C167" s="12">
        <v>3.2414939241710229E-3</v>
      </c>
      <c r="D167" s="13">
        <v>2.2440319126226484E-2</v>
      </c>
    </row>
    <row r="168" spans="1:4" x14ac:dyDescent="0.25">
      <c r="A168" s="178">
        <v>43409</v>
      </c>
      <c r="B168" s="12">
        <v>1.6222835506887384E-2</v>
      </c>
      <c r="C168" s="12">
        <v>-9.7561749453645725E-3</v>
      </c>
      <c r="D168" s="13">
        <v>-2.1708522533012291E-2</v>
      </c>
    </row>
    <row r="169" spans="1:4" x14ac:dyDescent="0.25">
      <c r="A169" s="178">
        <v>43416</v>
      </c>
      <c r="B169" s="12">
        <v>1.7772169745797668E-2</v>
      </c>
      <c r="C169" s="12">
        <v>2.5807883955872503E-2</v>
      </c>
      <c r="D169" s="13">
        <v>2.1921820982210511E-3</v>
      </c>
    </row>
    <row r="170" spans="1:4" x14ac:dyDescent="0.25">
      <c r="A170" s="178">
        <v>43423</v>
      </c>
      <c r="B170" s="12">
        <v>-9.8850915881404152E-3</v>
      </c>
      <c r="C170" s="12">
        <v>3.1796529173798056E-3</v>
      </c>
      <c r="D170" s="13">
        <v>-1.2486390651382646E-2</v>
      </c>
    </row>
    <row r="171" spans="1:4" x14ac:dyDescent="0.25">
      <c r="A171" s="178">
        <v>43430</v>
      </c>
      <c r="B171" s="12">
        <v>-1.6867253965241635E-2</v>
      </c>
      <c r="C171" s="12">
        <v>-2.2472855852058628E-2</v>
      </c>
      <c r="D171" s="13">
        <v>-1.4792902105891703E-3</v>
      </c>
    </row>
    <row r="172" spans="1:4" x14ac:dyDescent="0.25">
      <c r="A172" s="178">
        <v>43437</v>
      </c>
      <c r="B172" s="12">
        <v>5.1926802368212205E-3</v>
      </c>
      <c r="C172" s="12">
        <v>3.2414939241710229E-3</v>
      </c>
      <c r="D172" s="13">
        <v>-6.6840204285717143E-3</v>
      </c>
    </row>
    <row r="173" spans="1:4" x14ac:dyDescent="0.25">
      <c r="A173" s="178">
        <v>43444</v>
      </c>
      <c r="B173" s="12">
        <v>-5.3073464203364125E-2</v>
      </c>
      <c r="C173" s="12">
        <v>-4.6365920557925537E-2</v>
      </c>
      <c r="D173" s="13">
        <v>-5.229746697277265E-3</v>
      </c>
    </row>
    <row r="174" spans="1:4" x14ac:dyDescent="0.25">
      <c r="A174" s="178">
        <v>43451</v>
      </c>
      <c r="B174" s="12">
        <v>1.0007616074426413E-2</v>
      </c>
      <c r="C174" s="12">
        <v>-1.0221554071538139E-2</v>
      </c>
      <c r="D174" s="13">
        <v>-1.0542266312024545E-2</v>
      </c>
    </row>
    <row r="175" spans="1:4" x14ac:dyDescent="0.25">
      <c r="A175" s="178">
        <v>43458</v>
      </c>
      <c r="B175" s="12">
        <v>-2.6267135636687707E-3</v>
      </c>
      <c r="C175" s="12">
        <v>1.3605652055778678E-2</v>
      </c>
      <c r="D175" s="13">
        <v>-7.5728894190869108E-4</v>
      </c>
    </row>
    <row r="176" spans="1:4" x14ac:dyDescent="0.25">
      <c r="A176" s="178">
        <v>43465</v>
      </c>
      <c r="B176" s="12">
        <v>2.4862793047520322E-2</v>
      </c>
      <c r="C176" s="12">
        <v>2.6668247082161273E-2</v>
      </c>
      <c r="D176" s="13">
        <v>3.7807228399059311E-3</v>
      </c>
    </row>
    <row r="177" spans="1:4" x14ac:dyDescent="0.25">
      <c r="A177" s="178">
        <v>43472</v>
      </c>
      <c r="B177" s="12">
        <v>2.9966913963089838E-2</v>
      </c>
      <c r="C177" s="12">
        <v>-6.6006840313520242E-3</v>
      </c>
      <c r="D177" s="13">
        <v>2.3126730080018375E-2</v>
      </c>
    </row>
    <row r="178" spans="1:4" x14ac:dyDescent="0.25">
      <c r="A178" s="178">
        <v>43486</v>
      </c>
      <c r="B178" s="12">
        <v>1.6935044630998482E-2</v>
      </c>
      <c r="C178" s="12">
        <v>5.2185753170570247E-2</v>
      </c>
      <c r="D178" s="13">
        <v>1.5460603106378279E-2</v>
      </c>
    </row>
    <row r="179" spans="1:4" x14ac:dyDescent="0.25">
      <c r="A179" s="178">
        <v>43493</v>
      </c>
      <c r="B179" s="12">
        <v>2.0033825133197732E-2</v>
      </c>
      <c r="C179" s="12">
        <v>1.3468217050866611E-2</v>
      </c>
      <c r="D179" s="13">
        <v>-2.4710046494084415E-2</v>
      </c>
    </row>
    <row r="180" spans="1:4" x14ac:dyDescent="0.25">
      <c r="A180" s="178">
        <v>43500</v>
      </c>
      <c r="B180" s="12">
        <v>-2.7467043554678182E-2</v>
      </c>
      <c r="C180" s="12">
        <v>0</v>
      </c>
      <c r="D180" s="13">
        <v>-7.1505187172565246E-4</v>
      </c>
    </row>
    <row r="181" spans="1:4" x14ac:dyDescent="0.25">
      <c r="A181" s="178">
        <v>43507</v>
      </c>
      <c r="B181" s="12">
        <v>-1.1614976549214102E-2</v>
      </c>
      <c r="C181" s="12">
        <v>0</v>
      </c>
      <c r="D181" s="13">
        <v>4.2826617920009493E-3</v>
      </c>
    </row>
    <row r="182" spans="1:4" x14ac:dyDescent="0.25">
      <c r="A182" s="178">
        <v>43514</v>
      </c>
      <c r="B182" s="12">
        <v>-1.330933136878038E-2</v>
      </c>
      <c r="C182" s="12">
        <v>-6.5653970221436778E-2</v>
      </c>
      <c r="D182" s="13">
        <v>-2.8530689824063991E-3</v>
      </c>
    </row>
    <row r="183" spans="1:4" x14ac:dyDescent="0.25">
      <c r="A183" s="178">
        <v>43521</v>
      </c>
      <c r="B183" s="12">
        <v>6.2653499107203281E-3</v>
      </c>
      <c r="C183" s="12">
        <v>-7.168489478612516E-3</v>
      </c>
      <c r="D183" s="13">
        <v>-1.8746042821055221E-2</v>
      </c>
    </row>
    <row r="184" spans="1:4" x14ac:dyDescent="0.25">
      <c r="A184" s="178">
        <v>43528</v>
      </c>
      <c r="B184" s="12">
        <v>-1.2619232479690485E-2</v>
      </c>
      <c r="C184" s="12">
        <v>2.4868066578013524E-2</v>
      </c>
      <c r="D184" s="13">
        <v>-1.3187004281953801E-2</v>
      </c>
    </row>
    <row r="185" spans="1:4" x14ac:dyDescent="0.25">
      <c r="A185" s="178">
        <v>43535</v>
      </c>
      <c r="B185" s="12">
        <v>-1.9631908145795289E-3</v>
      </c>
      <c r="C185" s="12">
        <v>1.0471299867295437E-2</v>
      </c>
      <c r="D185" s="13">
        <v>7.3719133452813436E-4</v>
      </c>
    </row>
    <row r="186" spans="1:4" x14ac:dyDescent="0.25">
      <c r="A186" s="178">
        <v>43542</v>
      </c>
      <c r="B186" s="12">
        <v>2.018305593307863E-2</v>
      </c>
      <c r="C186" s="12">
        <v>0</v>
      </c>
      <c r="D186" s="13">
        <v>7.3421768890805338E-3</v>
      </c>
    </row>
    <row r="187" spans="1:4" x14ac:dyDescent="0.25">
      <c r="A187" s="178">
        <v>43549</v>
      </c>
      <c r="B187" s="12">
        <v>3.1841977546027009E-2</v>
      </c>
      <c r="C187" s="12">
        <v>-3.47826437632492E-3</v>
      </c>
      <c r="D187" s="13">
        <v>0</v>
      </c>
    </row>
    <row r="188" spans="1:4" x14ac:dyDescent="0.25">
      <c r="A188" s="178">
        <v>43556</v>
      </c>
      <c r="B188" s="12">
        <v>5.9213529962911494E-2</v>
      </c>
      <c r="C188" s="12">
        <v>6.944472352810995E-3</v>
      </c>
      <c r="D188" s="13">
        <v>1.3081581897489385E-2</v>
      </c>
    </row>
    <row r="189" spans="1:4" x14ac:dyDescent="0.25">
      <c r="A189" s="178">
        <v>43563</v>
      </c>
      <c r="B189" s="12">
        <v>5.1403178459964852E-2</v>
      </c>
      <c r="C189" s="12">
        <v>-1.7452449951226166E-2</v>
      </c>
      <c r="D189" s="13">
        <v>7.9108647008787995E-3</v>
      </c>
    </row>
    <row r="190" spans="1:4" x14ac:dyDescent="0.25">
      <c r="A190" s="178">
        <v>43570</v>
      </c>
      <c r="B190" s="12">
        <v>-2.9233176766405865E-2</v>
      </c>
      <c r="C190" s="12">
        <v>-1.4184634991956413E-2</v>
      </c>
      <c r="D190" s="13">
        <v>-1.2252405529015889E-2</v>
      </c>
    </row>
    <row r="191" spans="1:4" x14ac:dyDescent="0.25">
      <c r="A191" s="178">
        <v>43577</v>
      </c>
      <c r="B191" s="12">
        <v>-4.1341619327008791E-2</v>
      </c>
      <c r="C191" s="12">
        <v>0</v>
      </c>
      <c r="D191" s="13">
        <v>2.1731265343132582E-3</v>
      </c>
    </row>
    <row r="192" spans="1:4" x14ac:dyDescent="0.25">
      <c r="A192" s="178">
        <v>43584</v>
      </c>
      <c r="B192" s="12">
        <v>4.0997622075594681E-2</v>
      </c>
      <c r="C192" s="12">
        <v>-7.168489478612516E-3</v>
      </c>
      <c r="D192" s="13">
        <v>1.6505577440230998E-2</v>
      </c>
    </row>
    <row r="193" spans="1:4" x14ac:dyDescent="0.25">
      <c r="A193" s="178">
        <v>43591</v>
      </c>
      <c r="B193" s="12">
        <v>-2.402622535174723E-2</v>
      </c>
      <c r="C193" s="12">
        <v>-1.0850016024065818E-2</v>
      </c>
      <c r="D193" s="13">
        <v>7.0922283094918366E-3</v>
      </c>
    </row>
    <row r="194" spans="1:4" x14ac:dyDescent="0.25">
      <c r="A194" s="178">
        <v>43598</v>
      </c>
      <c r="B194" s="12">
        <v>-2.6435211855928802E-4</v>
      </c>
      <c r="C194" s="12">
        <v>1.8018505502678212E-2</v>
      </c>
      <c r="D194" s="13">
        <v>2.1178970147346914E-3</v>
      </c>
    </row>
    <row r="195" spans="1:4" x14ac:dyDescent="0.25">
      <c r="A195" s="178">
        <v>43605</v>
      </c>
      <c r="B195" s="12">
        <v>3.2556680172751887E-2</v>
      </c>
      <c r="C195" s="12">
        <v>3.5650661644961446E-3</v>
      </c>
      <c r="D195" s="13">
        <v>2.8169032711133734E-3</v>
      </c>
    </row>
    <row r="196" spans="1:4" x14ac:dyDescent="0.25">
      <c r="A196" s="178">
        <v>43612</v>
      </c>
      <c r="B196" s="12">
        <v>-5.1743791816399893E-3</v>
      </c>
      <c r="C196" s="12">
        <v>-3.5650661644962569E-3</v>
      </c>
      <c r="D196" s="13">
        <v>2.5686938159599618E-2</v>
      </c>
    </row>
    <row r="197" spans="1:4" x14ac:dyDescent="0.25">
      <c r="A197" s="178">
        <v>43619</v>
      </c>
      <c r="B197" s="12">
        <v>6.2489175191496771E-2</v>
      </c>
      <c r="C197" s="12">
        <v>2.4692612590371414E-2</v>
      </c>
      <c r="D197" s="13">
        <v>-1.3717423275807702E-3</v>
      </c>
    </row>
    <row r="198" spans="1:4" x14ac:dyDescent="0.25">
      <c r="A198" s="178">
        <v>43633</v>
      </c>
      <c r="B198" s="12">
        <v>-3.2716777641532812E-3</v>
      </c>
      <c r="C198" s="12">
        <v>0</v>
      </c>
      <c r="D198" s="13">
        <v>1.3371736965889241E-2</v>
      </c>
    </row>
    <row r="199" spans="1:4" x14ac:dyDescent="0.25">
      <c r="A199" s="178">
        <v>43647</v>
      </c>
      <c r="B199" s="12">
        <v>1.778267807485566E-2</v>
      </c>
      <c r="C199" s="12">
        <v>1.0050335853501506E-2</v>
      </c>
      <c r="D199" s="13">
        <v>1.9204979836050046E-2</v>
      </c>
    </row>
    <row r="200" spans="1:4" x14ac:dyDescent="0.25">
      <c r="A200" s="178">
        <v>43654</v>
      </c>
      <c r="B200" s="12">
        <v>-2.4217084276669135E-2</v>
      </c>
      <c r="C200" s="12">
        <v>2.9558802241544429E-2</v>
      </c>
      <c r="D200" s="13">
        <v>-1.1616119683228556E-2</v>
      </c>
    </row>
    <row r="201" spans="1:4" x14ac:dyDescent="0.25">
      <c r="A201" s="178">
        <v>43661</v>
      </c>
      <c r="B201" s="12">
        <v>-1.7750056331916422E-2</v>
      </c>
      <c r="C201" s="12">
        <v>-3.9609138095045827E-2</v>
      </c>
      <c r="D201" s="13">
        <v>-6.2047768868829815E-3</v>
      </c>
    </row>
    <row r="202" spans="1:4" x14ac:dyDescent="0.25">
      <c r="A202" s="178">
        <v>43668</v>
      </c>
      <c r="B202" s="12">
        <v>-9.9267107756716207E-3</v>
      </c>
      <c r="C202" s="12">
        <v>-6.7567824628797625E-3</v>
      </c>
      <c r="D202" s="13">
        <v>1.7820896570111489E-2</v>
      </c>
    </row>
    <row r="203" spans="1:4" x14ac:dyDescent="0.25">
      <c r="A203" s="178">
        <v>43675</v>
      </c>
      <c r="B203" s="12">
        <v>-4.3165155420256396E-2</v>
      </c>
      <c r="C203" s="12">
        <v>1.3468217050866611E-2</v>
      </c>
      <c r="D203" s="13">
        <v>1.8843087801479915E-2</v>
      </c>
    </row>
    <row r="204" spans="1:4" x14ac:dyDescent="0.25">
      <c r="A204" s="178">
        <v>43682</v>
      </c>
      <c r="B204" s="12">
        <v>-6.3423033746905038E-4</v>
      </c>
      <c r="C204" s="12">
        <v>-1.6863806052004805E-2</v>
      </c>
      <c r="D204" s="13">
        <v>-1.3342230131366103E-3</v>
      </c>
    </row>
    <row r="205" spans="1:4" x14ac:dyDescent="0.25">
      <c r="A205" s="178">
        <v>43689</v>
      </c>
      <c r="B205" s="12">
        <v>-2.579781366524378E-2</v>
      </c>
      <c r="C205" s="12">
        <v>-3.4071583216141975E-3</v>
      </c>
      <c r="D205" s="13">
        <v>-3.2567328662544755E-2</v>
      </c>
    </row>
    <row r="206" spans="1:4" x14ac:dyDescent="0.25">
      <c r="A206" s="178">
        <v>43696</v>
      </c>
      <c r="B206" s="12">
        <v>2.0481673285480565E-2</v>
      </c>
      <c r="C206" s="12">
        <v>1.3559529785632294E-2</v>
      </c>
      <c r="D206" s="13">
        <v>3.456799621884174E-2</v>
      </c>
    </row>
    <row r="207" spans="1:4" x14ac:dyDescent="0.25">
      <c r="A207" s="178">
        <v>43703</v>
      </c>
      <c r="B207" s="12">
        <v>2.1186278122833496E-2</v>
      </c>
      <c r="C207" s="12">
        <v>6.7114345879867778E-3</v>
      </c>
      <c r="D207" s="13">
        <v>2.0442518667074739E-2</v>
      </c>
    </row>
    <row r="208" spans="1:4" x14ac:dyDescent="0.25">
      <c r="A208" s="178">
        <v>43710</v>
      </c>
      <c r="B208" s="12">
        <v>2.1270825347133863E-2</v>
      </c>
      <c r="C208" s="12">
        <v>6.6666913581892974E-3</v>
      </c>
      <c r="D208" s="13">
        <v>2.1311752673717006E-2</v>
      </c>
    </row>
    <row r="209" spans="1:4" x14ac:dyDescent="0.25">
      <c r="A209" s="178">
        <v>43724</v>
      </c>
      <c r="B209" s="12">
        <v>-4.3010818993905854E-3</v>
      </c>
      <c r="C209" s="12">
        <v>0</v>
      </c>
      <c r="D209" s="13">
        <v>-2.3870131392532152E-2</v>
      </c>
    </row>
    <row r="210" spans="1:4" x14ac:dyDescent="0.25">
      <c r="A210" s="178">
        <v>43731</v>
      </c>
      <c r="B210" s="12">
        <v>-1.7172468508600502E-2</v>
      </c>
      <c r="C210" s="12">
        <v>2.6579637804712102E-2</v>
      </c>
      <c r="D210" s="13">
        <v>-2.3303128931847709E-2</v>
      </c>
    </row>
    <row r="211" spans="1:4" x14ac:dyDescent="0.25">
      <c r="A211" s="178">
        <v>43738</v>
      </c>
      <c r="B211" s="12">
        <v>-2.3469944436241629E-2</v>
      </c>
      <c r="C211" s="12">
        <v>-5.0430853626891967E-2</v>
      </c>
      <c r="D211" s="13">
        <v>-2.3859147482990541E-2</v>
      </c>
    </row>
    <row r="212" spans="1:4" x14ac:dyDescent="0.25">
      <c r="A212" s="178">
        <v>43745</v>
      </c>
      <c r="B212" s="12">
        <v>3.3331268786449007E-2</v>
      </c>
      <c r="C212" s="12">
        <v>4.0546094394350009E-2</v>
      </c>
      <c r="D212" s="13">
        <v>2.0402922844313599E-2</v>
      </c>
    </row>
    <row r="213" spans="1:4" x14ac:dyDescent="0.25">
      <c r="A213" s="178">
        <v>43752</v>
      </c>
      <c r="B213" s="12">
        <v>2.2496977638133322E-2</v>
      </c>
      <c r="C213" s="12">
        <v>-1.3333530869465144E-2</v>
      </c>
      <c r="D213" s="13">
        <v>2.4509633836509281E-2</v>
      </c>
    </row>
    <row r="214" spans="1:4" x14ac:dyDescent="0.25">
      <c r="A214" s="178">
        <v>43759</v>
      </c>
      <c r="B214" s="12">
        <v>1.871571819594112E-2</v>
      </c>
      <c r="C214" s="12">
        <v>-1.6920877488337177E-2</v>
      </c>
      <c r="D214" s="13">
        <v>5.3711539246252271E-2</v>
      </c>
    </row>
    <row r="215" spans="1:4" x14ac:dyDescent="0.25">
      <c r="A215" s="178">
        <v>43766</v>
      </c>
      <c r="B215" s="12">
        <v>-1.5113637810048184E-2</v>
      </c>
      <c r="C215" s="12">
        <v>3.4071583216141346E-3</v>
      </c>
      <c r="D215" s="13">
        <v>1.3778702356164255E-2</v>
      </c>
    </row>
    <row r="216" spans="1:4" x14ac:dyDescent="0.25">
      <c r="A216" s="178">
        <v>43773</v>
      </c>
      <c r="B216" s="12">
        <v>1.5821720393728457E-2</v>
      </c>
      <c r="C216" s="12">
        <v>2.0202707317519469E-2</v>
      </c>
      <c r="D216" s="13">
        <v>6.6181906881301183E-2</v>
      </c>
    </row>
    <row r="217" spans="1:4" x14ac:dyDescent="0.25">
      <c r="A217" s="178">
        <v>43780</v>
      </c>
      <c r="B217" s="12">
        <v>-7.0808258368028668E-4</v>
      </c>
      <c r="C217" s="12">
        <v>-3.3389012655147096E-3</v>
      </c>
      <c r="D217" s="13">
        <v>3.4423441909729197E-3</v>
      </c>
    </row>
    <row r="218" spans="1:4" x14ac:dyDescent="0.25">
      <c r="A218" s="178">
        <v>43794</v>
      </c>
      <c r="B218" s="12">
        <v>-1.7581101416396221E-2</v>
      </c>
      <c r="C218" s="12">
        <v>-1.0118130165584667E-2</v>
      </c>
      <c r="D218" s="13">
        <v>-1.6485113798047214E-2</v>
      </c>
    </row>
    <row r="219" spans="1:4" x14ac:dyDescent="0.25">
      <c r="A219" s="178">
        <v>43808</v>
      </c>
      <c r="B219" s="12">
        <v>2.5486841923837055E-2</v>
      </c>
      <c r="C219" s="12">
        <v>-2.3167059281534303E-2</v>
      </c>
      <c r="D219" s="13">
        <v>3.932834226347167E-2</v>
      </c>
    </row>
    <row r="220" spans="1:4" x14ac:dyDescent="0.25">
      <c r="A220" s="178">
        <v>43815</v>
      </c>
      <c r="B220" s="12">
        <v>1.440591261716662E-2</v>
      </c>
      <c r="C220" s="12">
        <v>2.8243212313395154E-2</v>
      </c>
      <c r="D220" s="13">
        <v>6.2995852014577219E-2</v>
      </c>
    </row>
    <row r="221" spans="1:4" x14ac:dyDescent="0.25">
      <c r="A221" s="178">
        <v>43836</v>
      </c>
      <c r="B221" s="12">
        <v>1.2432202837178103E-2</v>
      </c>
      <c r="C221" s="12">
        <v>-1.7926216268151895E-2</v>
      </c>
      <c r="D221" s="13">
        <v>3.5941684101862131E-2</v>
      </c>
    </row>
    <row r="222" spans="1:4" x14ac:dyDescent="0.25">
      <c r="A222" s="178">
        <v>43843</v>
      </c>
      <c r="B222" s="12">
        <v>1.6555334036074128E-2</v>
      </c>
      <c r="C222" s="12">
        <v>-2.3530497410194272E-2</v>
      </c>
      <c r="D222" s="13">
        <v>-4.7937691451450888E-2</v>
      </c>
    </row>
    <row r="223" spans="1:4" x14ac:dyDescent="0.25">
      <c r="A223" s="178">
        <v>43850</v>
      </c>
      <c r="B223" s="12">
        <v>1.1326093157551809E-2</v>
      </c>
      <c r="C223" s="12">
        <v>-5.1571807131308781E-2</v>
      </c>
      <c r="D223" s="13">
        <v>-3.9037625462088242E-2</v>
      </c>
    </row>
    <row r="224" spans="1:4" ht="15.75" thickBot="1" x14ac:dyDescent="0.3">
      <c r="A224" s="179">
        <v>43864</v>
      </c>
      <c r="B224" s="4">
        <v>8.2922488972549599E-3</v>
      </c>
      <c r="C224" s="4">
        <v>2.1918685707646275E-2</v>
      </c>
      <c r="D224" s="15">
        <v>-3.4619625060491446E-2</v>
      </c>
    </row>
  </sheetData>
  <mergeCells count="9">
    <mergeCell ref="F22:H22"/>
    <mergeCell ref="F2:J2"/>
    <mergeCell ref="P2:T2"/>
    <mergeCell ref="F4:J4"/>
    <mergeCell ref="P4:T4"/>
    <mergeCell ref="P11:V11"/>
    <mergeCell ref="F18:J18"/>
    <mergeCell ref="F19:J19"/>
    <mergeCell ref="F21:H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88E2-3942-496A-BDE0-2A717D7B9A0D}">
  <dimension ref="A1:AB224"/>
  <sheetViews>
    <sheetView topLeftCell="B88" workbookViewId="0">
      <selection activeCell="M52" sqref="M52"/>
    </sheetView>
  </sheetViews>
  <sheetFormatPr defaultRowHeight="15" x14ac:dyDescent="0.25"/>
  <cols>
    <col min="1" max="1" width="9.85546875" style="1" bestFit="1" customWidth="1"/>
    <col min="2" max="2" width="13.140625" bestFit="1" customWidth="1"/>
    <col min="3" max="3" width="14.28515625" bestFit="1" customWidth="1"/>
    <col min="4" max="4" width="12.7109375" bestFit="1" customWidth="1"/>
    <col min="5" max="24" width="9.140625" customWidth="1"/>
  </cols>
  <sheetData>
    <row r="1" spans="1:28" ht="19.5" thickBot="1" x14ac:dyDescent="0.35">
      <c r="A1" s="180" t="s">
        <v>10</v>
      </c>
      <c r="B1" s="19" t="s">
        <v>23</v>
      </c>
      <c r="C1" s="19" t="s">
        <v>24</v>
      </c>
      <c r="D1" s="20" t="s">
        <v>25</v>
      </c>
      <c r="F1" s="295" t="s">
        <v>161</v>
      </c>
      <c r="G1" s="296"/>
      <c r="H1" s="296"/>
      <c r="I1" s="296"/>
      <c r="J1" s="296"/>
      <c r="K1" s="296"/>
      <c r="L1" s="296"/>
      <c r="M1" s="296"/>
      <c r="N1" s="297"/>
    </row>
    <row r="2" spans="1:28" ht="15.75" thickBot="1" x14ac:dyDescent="0.3">
      <c r="A2" s="178">
        <v>42016</v>
      </c>
      <c r="B2" s="12">
        <v>-1.7747687833339434E-2</v>
      </c>
      <c r="C2" s="12">
        <v>3.4289073478632165E-2</v>
      </c>
      <c r="D2" s="13">
        <v>-5.666003356549127E-2</v>
      </c>
    </row>
    <row r="3" spans="1:28" x14ac:dyDescent="0.25">
      <c r="A3" s="178">
        <v>42023</v>
      </c>
      <c r="B3" s="12">
        <v>3.8916647671368348E-2</v>
      </c>
      <c r="C3" s="12">
        <v>6.7189502487447882E-3</v>
      </c>
      <c r="D3" s="13">
        <v>-1.3544225107757149E-2</v>
      </c>
      <c r="F3" s="80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2"/>
    </row>
    <row r="4" spans="1:28" x14ac:dyDescent="0.25">
      <c r="A4" s="178">
        <v>42037</v>
      </c>
      <c r="B4" s="12">
        <v>4.4677965334299567E-2</v>
      </c>
      <c r="C4" s="12">
        <v>-6.2047768868828696E-3</v>
      </c>
      <c r="D4" s="13">
        <v>-2.3420274208098613E-2</v>
      </c>
      <c r="F4" s="83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5"/>
    </row>
    <row r="5" spans="1:28" x14ac:dyDescent="0.25">
      <c r="A5" s="178">
        <v>42058</v>
      </c>
      <c r="B5" s="12">
        <v>1.5399215757880917E-2</v>
      </c>
      <c r="C5" s="12">
        <v>-1.8237587549780901E-2</v>
      </c>
      <c r="D5" s="13">
        <v>3.6039936483196658E-2</v>
      </c>
      <c r="F5" s="83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5"/>
    </row>
    <row r="6" spans="1:28" x14ac:dyDescent="0.25">
      <c r="A6" s="178">
        <v>42065</v>
      </c>
      <c r="B6" s="12">
        <v>-3.5670180131500077E-2</v>
      </c>
      <c r="C6" s="12">
        <v>-3.3267100982939057E-2</v>
      </c>
      <c r="D6" s="13">
        <v>-3.6039936483196693E-2</v>
      </c>
      <c r="F6" s="83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5"/>
    </row>
    <row r="7" spans="1:28" x14ac:dyDescent="0.25">
      <c r="A7" s="178">
        <v>42093</v>
      </c>
      <c r="B7" s="12">
        <v>7.1176278467894954E-2</v>
      </c>
      <c r="C7" s="12">
        <v>-6.0913893934018172E-3</v>
      </c>
      <c r="D7" s="13">
        <v>-1.9802627296179754E-2</v>
      </c>
      <c r="F7" s="83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5"/>
    </row>
    <row r="8" spans="1:28" x14ac:dyDescent="0.25">
      <c r="A8" s="178">
        <v>42107</v>
      </c>
      <c r="B8" s="12">
        <v>1.3889112160667093E-2</v>
      </c>
      <c r="C8" s="12">
        <v>-4.3017385083690816E-2</v>
      </c>
      <c r="D8" s="13">
        <v>-5.0377940299571808E-3</v>
      </c>
      <c r="F8" s="83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5"/>
    </row>
    <row r="9" spans="1:28" x14ac:dyDescent="0.25">
      <c r="A9" s="178">
        <v>42114</v>
      </c>
      <c r="B9" s="12">
        <v>4.385188252884941E-2</v>
      </c>
      <c r="C9" s="12">
        <v>5.3488684950986222E-2</v>
      </c>
      <c r="D9" s="13">
        <v>-3.077165866675366E-2</v>
      </c>
      <c r="F9" s="83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5"/>
    </row>
    <row r="10" spans="1:28" x14ac:dyDescent="0.25">
      <c r="A10" s="178">
        <v>42121</v>
      </c>
      <c r="B10" s="12">
        <v>1.5067432122119926E-2</v>
      </c>
      <c r="C10" s="12">
        <v>-2.1053409197832381E-2</v>
      </c>
      <c r="D10" s="13">
        <v>-4.2559614418795889E-2</v>
      </c>
      <c r="F10" s="83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5"/>
    </row>
    <row r="11" spans="1:28" x14ac:dyDescent="0.25">
      <c r="A11" s="178">
        <v>42128</v>
      </c>
      <c r="B11" s="12">
        <v>-1.8373220256619294E-2</v>
      </c>
      <c r="C11" s="12">
        <v>-2.8049303809899555E-2</v>
      </c>
      <c r="D11" s="13">
        <v>-5.449604767564703E-3</v>
      </c>
      <c r="F11" s="83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5"/>
    </row>
    <row r="12" spans="1:28" x14ac:dyDescent="0.25">
      <c r="A12" s="178">
        <v>42135</v>
      </c>
      <c r="B12" s="12">
        <v>-5.9780981755080667E-3</v>
      </c>
      <c r="C12" s="12">
        <v>1.9502243231441101E-2</v>
      </c>
      <c r="D12" s="13">
        <v>-1.6529301951210582E-2</v>
      </c>
      <c r="F12" s="83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5"/>
    </row>
    <row r="13" spans="1:28" x14ac:dyDescent="0.25">
      <c r="A13" s="178">
        <v>42142</v>
      </c>
      <c r="B13" s="12">
        <v>-9.3708851733068661E-3</v>
      </c>
      <c r="C13" s="12">
        <v>2.1436235432513691E-3</v>
      </c>
      <c r="D13" s="13">
        <v>5.5401803756153509E-3</v>
      </c>
      <c r="F13" s="83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5"/>
    </row>
    <row r="14" spans="1:28" x14ac:dyDescent="0.25">
      <c r="A14" s="178">
        <v>42149</v>
      </c>
      <c r="B14" s="12">
        <v>-1.1498266687373023E-2</v>
      </c>
      <c r="C14" s="12">
        <v>-2.6031838717946981E-2</v>
      </c>
      <c r="D14" s="13">
        <v>-1.6713480973740667E-2</v>
      </c>
      <c r="F14" s="83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5"/>
    </row>
    <row r="15" spans="1:28" x14ac:dyDescent="0.25">
      <c r="A15" s="178">
        <v>42156</v>
      </c>
      <c r="B15" s="12">
        <v>-4.0113628690535509E-2</v>
      </c>
      <c r="C15" s="12">
        <v>-6.6152391187192048E-3</v>
      </c>
      <c r="D15" s="13">
        <v>-3.4289073478632193E-2</v>
      </c>
      <c r="F15" s="83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5"/>
    </row>
    <row r="16" spans="1:28" x14ac:dyDescent="0.25">
      <c r="A16" s="178">
        <v>42163</v>
      </c>
      <c r="B16" s="12">
        <v>2.7104201801941275E-2</v>
      </c>
      <c r="C16" s="12">
        <v>4.4150182091166933E-3</v>
      </c>
      <c r="D16" s="13">
        <v>1.7291497110061043E-2</v>
      </c>
      <c r="F16" s="83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5"/>
    </row>
    <row r="17" spans="1:28" x14ac:dyDescent="0.25">
      <c r="A17" s="178">
        <v>42170</v>
      </c>
      <c r="B17" s="12">
        <v>-1.3739720689678365E-2</v>
      </c>
      <c r="C17" s="12">
        <v>4.3956114730381293E-3</v>
      </c>
      <c r="D17" s="13">
        <v>2.2599831917240992E-2</v>
      </c>
      <c r="F17" s="83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5"/>
    </row>
    <row r="18" spans="1:28" ht="15.75" thickBot="1" x14ac:dyDescent="0.3">
      <c r="A18" s="178">
        <v>42177</v>
      </c>
      <c r="B18" s="12">
        <v>-1.3506114141322108E-2</v>
      </c>
      <c r="C18" s="12">
        <v>8.7336799687546315E-3</v>
      </c>
      <c r="D18" s="13">
        <v>-2.2599831917240919E-2</v>
      </c>
      <c r="F18" s="86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8"/>
    </row>
    <row r="19" spans="1:28" x14ac:dyDescent="0.25">
      <c r="A19" s="178">
        <v>42184</v>
      </c>
      <c r="B19" s="12">
        <v>9.9101020356674578E-4</v>
      </c>
      <c r="C19" s="12">
        <v>-2.197890671877523E-2</v>
      </c>
      <c r="D19" s="13">
        <v>-3.4887259000440665E-2</v>
      </c>
      <c r="F19" s="80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2"/>
    </row>
    <row r="20" spans="1:28" x14ac:dyDescent="0.25">
      <c r="A20" s="178">
        <v>42191</v>
      </c>
      <c r="B20" s="12">
        <v>5.5034358901180185E-3</v>
      </c>
      <c r="C20" s="12">
        <v>-1.7937700686667207E-2</v>
      </c>
      <c r="D20" s="13">
        <v>-1.7910926566530219E-2</v>
      </c>
      <c r="F20" s="83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5"/>
    </row>
    <row r="21" spans="1:28" x14ac:dyDescent="0.25">
      <c r="A21" s="178">
        <v>42198</v>
      </c>
      <c r="B21" s="12">
        <v>6.0872931244364104E-2</v>
      </c>
      <c r="C21" s="12">
        <v>5.0727523509658222E-2</v>
      </c>
      <c r="D21" s="13">
        <v>0</v>
      </c>
      <c r="F21" s="83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5"/>
    </row>
    <row r="22" spans="1:28" x14ac:dyDescent="0.25">
      <c r="A22" s="178">
        <v>42205</v>
      </c>
      <c r="B22" s="12">
        <v>-6.9494283492555972E-2</v>
      </c>
      <c r="C22" s="12">
        <v>-2.8355225755125009E-2</v>
      </c>
      <c r="D22" s="13">
        <v>-1.212136053234485E-2</v>
      </c>
      <c r="F22" s="83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5"/>
    </row>
    <row r="23" spans="1:28" x14ac:dyDescent="0.25">
      <c r="A23" s="178">
        <v>42212</v>
      </c>
      <c r="B23" s="12">
        <v>2.5920890820029612E-2</v>
      </c>
      <c r="C23" s="12">
        <v>3.6920588614048074E-2</v>
      </c>
      <c r="D23" s="13">
        <v>-1.8462062839735331E-2</v>
      </c>
      <c r="F23" s="83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5"/>
    </row>
    <row r="24" spans="1:28" x14ac:dyDescent="0.25">
      <c r="A24" s="178">
        <v>42219</v>
      </c>
      <c r="B24" s="12">
        <v>2.5940021008615886E-2</v>
      </c>
      <c r="C24" s="12">
        <v>-2.1552558385734191E-2</v>
      </c>
      <c r="D24" s="13">
        <v>3.6589447432291963E-2</v>
      </c>
      <c r="F24" s="83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5"/>
    </row>
    <row r="25" spans="1:28" x14ac:dyDescent="0.25">
      <c r="A25" s="178">
        <v>42226</v>
      </c>
      <c r="B25" s="12">
        <v>3.0949361984845243E-3</v>
      </c>
      <c r="C25" s="12">
        <v>2.17627942259567E-3</v>
      </c>
      <c r="D25" s="13">
        <v>-6.0060240602119218E-3</v>
      </c>
      <c r="F25" s="83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5"/>
    </row>
    <row r="26" spans="1:28" x14ac:dyDescent="0.25">
      <c r="A26" s="178">
        <v>42233</v>
      </c>
      <c r="B26" s="12">
        <v>-6.3365846993133537E-2</v>
      </c>
      <c r="C26" s="12">
        <v>-6.5430985889359475E-3</v>
      </c>
      <c r="D26" s="13">
        <v>0</v>
      </c>
      <c r="F26" s="83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5"/>
    </row>
    <row r="27" spans="1:28" x14ac:dyDescent="0.25">
      <c r="A27" s="178">
        <v>42247</v>
      </c>
      <c r="B27" s="12">
        <v>-1.1560822401075971E-2</v>
      </c>
      <c r="C27" s="12">
        <v>1.092907053219023E-2</v>
      </c>
      <c r="D27" s="13">
        <v>-3.9891329027301969E-2</v>
      </c>
      <c r="F27" s="83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5"/>
    </row>
    <row r="28" spans="1:28" x14ac:dyDescent="0.25">
      <c r="A28" s="178">
        <v>42254</v>
      </c>
      <c r="B28" s="12">
        <v>1.8911257831171811E-3</v>
      </c>
      <c r="C28" s="12">
        <v>-1.3129291441792736E-2</v>
      </c>
      <c r="D28" s="13">
        <v>5.7971176843259146E-3</v>
      </c>
      <c r="F28" s="83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5"/>
    </row>
    <row r="29" spans="1:28" x14ac:dyDescent="0.25">
      <c r="A29" s="178">
        <v>42261</v>
      </c>
      <c r="B29" s="12">
        <v>1.8717123952937991E-2</v>
      </c>
      <c r="C29" s="12">
        <v>-2.0022915875107704E-2</v>
      </c>
      <c r="D29" s="13">
        <v>-1.1628037995119099E-2</v>
      </c>
      <c r="F29" s="83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5"/>
    </row>
    <row r="30" spans="1:28" x14ac:dyDescent="0.25">
      <c r="A30" s="178">
        <v>42268</v>
      </c>
      <c r="B30" s="12">
        <v>-7.0446227400083189E-3</v>
      </c>
      <c r="C30" s="12">
        <v>-2.2497197340154416E-3</v>
      </c>
      <c r="D30" s="13">
        <v>-2.9675768146116666E-2</v>
      </c>
      <c r="F30" s="83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5"/>
    </row>
    <row r="31" spans="1:28" x14ac:dyDescent="0.25">
      <c r="A31" s="178">
        <v>42275</v>
      </c>
      <c r="B31" s="12">
        <v>-1.5729301908543918E-2</v>
      </c>
      <c r="C31" s="12">
        <v>6.7340321813441194E-3</v>
      </c>
      <c r="D31" s="13">
        <v>-1.8237587549780901E-2</v>
      </c>
      <c r="F31" s="83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5"/>
    </row>
    <row r="32" spans="1:28" x14ac:dyDescent="0.25">
      <c r="A32" s="178">
        <v>42289</v>
      </c>
      <c r="B32" s="12">
        <v>3.1559220180518877E-2</v>
      </c>
      <c r="C32" s="12">
        <v>3.3522692038643644E-2</v>
      </c>
      <c r="D32" s="13">
        <v>0</v>
      </c>
      <c r="F32" s="83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5"/>
    </row>
    <row r="33" spans="1:28" x14ac:dyDescent="0.25">
      <c r="A33" s="178">
        <v>42296</v>
      </c>
      <c r="B33" s="12">
        <v>2.1568696658455202E-2</v>
      </c>
      <c r="C33" s="12">
        <v>-8.8300794482720369E-3</v>
      </c>
      <c r="D33" s="13">
        <v>-6.2305497506360864E-3</v>
      </c>
      <c r="F33" s="83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5"/>
    </row>
    <row r="34" spans="1:28" ht="15.75" thickBot="1" x14ac:dyDescent="0.3">
      <c r="A34" s="178">
        <v>42303</v>
      </c>
      <c r="B34" s="12">
        <v>8.8407564604479915E-4</v>
      </c>
      <c r="C34" s="12">
        <v>6.6298585386695818E-3</v>
      </c>
      <c r="D34" s="13">
        <v>3.0771658666753472E-2</v>
      </c>
      <c r="F34" s="86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8"/>
    </row>
    <row r="35" spans="1:28" x14ac:dyDescent="0.25">
      <c r="A35" s="178">
        <v>42310</v>
      </c>
      <c r="B35" s="12">
        <v>3.8570483531325341E-2</v>
      </c>
      <c r="C35" s="12">
        <v>3.2505570404931308E-2</v>
      </c>
      <c r="D35" s="13">
        <v>0</v>
      </c>
      <c r="F35" s="80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2"/>
    </row>
    <row r="36" spans="1:28" x14ac:dyDescent="0.25">
      <c r="A36" s="178">
        <v>42317</v>
      </c>
      <c r="B36" s="12">
        <v>-7.3604257838773418E-3</v>
      </c>
      <c r="C36" s="12">
        <v>3.9712637406867833E-2</v>
      </c>
      <c r="D36" s="13">
        <v>-4.7155137917277719E-2</v>
      </c>
      <c r="F36" s="83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5"/>
    </row>
    <row r="37" spans="1:28" x14ac:dyDescent="0.25">
      <c r="A37" s="178">
        <v>42331</v>
      </c>
      <c r="B37" s="12">
        <v>-2.5963223762010212E-2</v>
      </c>
      <c r="C37" s="12">
        <v>-4.1355185681913945E-2</v>
      </c>
      <c r="D37" s="13">
        <v>-5.4616747317900463E-2</v>
      </c>
      <c r="F37" s="83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5"/>
    </row>
    <row r="38" spans="1:28" x14ac:dyDescent="0.25">
      <c r="A38" s="178">
        <v>42338</v>
      </c>
      <c r="B38" s="12">
        <v>-1.4451118538174598E-2</v>
      </c>
      <c r="C38" s="12">
        <v>-6.6889881507965401E-3</v>
      </c>
      <c r="D38" s="13">
        <v>-1.7116941940697752E-2</v>
      </c>
      <c r="F38" s="83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5"/>
    </row>
    <row r="39" spans="1:28" x14ac:dyDescent="0.25">
      <c r="A39" s="178">
        <v>42345</v>
      </c>
      <c r="B39" s="12">
        <v>-4.8717386613997875E-2</v>
      </c>
      <c r="C39" s="12">
        <v>3.7325957612686346E-2</v>
      </c>
      <c r="D39" s="13">
        <v>-3.9920212695374498E-3</v>
      </c>
      <c r="F39" s="83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5"/>
    </row>
    <row r="40" spans="1:28" x14ac:dyDescent="0.25">
      <c r="A40" s="178">
        <v>42352</v>
      </c>
      <c r="B40" s="12">
        <v>6.7018934844012617E-3</v>
      </c>
      <c r="C40" s="12">
        <v>-1.7391742711869107E-2</v>
      </c>
      <c r="D40" s="13">
        <v>3.9920212695374567E-3</v>
      </c>
      <c r="F40" s="83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5"/>
    </row>
    <row r="41" spans="1:28" x14ac:dyDescent="0.25">
      <c r="A41" s="178">
        <v>42359</v>
      </c>
      <c r="B41" s="12">
        <v>2.5282385840892256E-2</v>
      </c>
      <c r="C41" s="12">
        <v>8.7336799687546315E-3</v>
      </c>
      <c r="D41" s="13">
        <v>-3.9920212695374498E-3</v>
      </c>
      <c r="F41" s="83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5"/>
    </row>
    <row r="42" spans="1:28" x14ac:dyDescent="0.25">
      <c r="A42" s="178">
        <v>42366</v>
      </c>
      <c r="B42" s="12">
        <v>-7.8973350600052743E-4</v>
      </c>
      <c r="C42" s="12">
        <v>-4.3573053689558126E-3</v>
      </c>
      <c r="D42" s="13">
        <v>0</v>
      </c>
      <c r="F42" s="83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5"/>
    </row>
    <row r="43" spans="1:28" x14ac:dyDescent="0.25">
      <c r="A43" s="178">
        <v>42373</v>
      </c>
      <c r="B43" s="12">
        <v>-4.4528076688758376E-2</v>
      </c>
      <c r="C43" s="12">
        <v>6.3446221738962263E-2</v>
      </c>
      <c r="D43" s="13">
        <v>2.6317308317373358E-2</v>
      </c>
      <c r="F43" s="83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5"/>
    </row>
    <row r="44" spans="1:28" x14ac:dyDescent="0.25">
      <c r="A44" s="178">
        <v>42387</v>
      </c>
      <c r="B44" s="12">
        <v>4.7332211106255691E-2</v>
      </c>
      <c r="C44" s="12">
        <v>-3.2647077836666143E-2</v>
      </c>
      <c r="D44" s="13">
        <v>2.8437935320533625E-2</v>
      </c>
      <c r="F44" s="83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5"/>
    </row>
    <row r="45" spans="1:28" x14ac:dyDescent="0.25">
      <c r="A45" s="178">
        <v>42394</v>
      </c>
      <c r="B45" s="12">
        <v>5.3204036063464667E-2</v>
      </c>
      <c r="C45" s="12">
        <v>2.8355225755125005E-2</v>
      </c>
      <c r="D45" s="13">
        <v>3.9973404326203938E-3</v>
      </c>
      <c r="F45" s="83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5"/>
    </row>
    <row r="46" spans="1:28" x14ac:dyDescent="0.25">
      <c r="A46" s="178">
        <v>42401</v>
      </c>
      <c r="B46" s="12">
        <v>7.2277031214532635E-3</v>
      </c>
      <c r="C46" s="12">
        <v>-2.1528533611010897E-3</v>
      </c>
      <c r="D46" s="13">
        <v>1.8445845790751432E-2</v>
      </c>
      <c r="F46" s="83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5"/>
    </row>
    <row r="47" spans="1:28" x14ac:dyDescent="0.25">
      <c r="A47" s="178">
        <v>42408</v>
      </c>
      <c r="B47" s="12">
        <v>-2.4474015085370251E-2</v>
      </c>
      <c r="C47" s="12">
        <v>4.3010818993907017E-3</v>
      </c>
      <c r="D47" s="13">
        <v>-1.3140793561058368E-2</v>
      </c>
      <c r="F47" s="83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5"/>
    </row>
    <row r="48" spans="1:28" x14ac:dyDescent="0.25">
      <c r="A48" s="178">
        <v>42415</v>
      </c>
      <c r="B48" s="12">
        <v>7.6492355205702245E-2</v>
      </c>
      <c r="C48" s="12">
        <v>2.1436235432513691E-3</v>
      </c>
      <c r="D48" s="13">
        <v>5.2770571008438193E-3</v>
      </c>
      <c r="F48" s="83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5"/>
    </row>
    <row r="49" spans="1:28" x14ac:dyDescent="0.25">
      <c r="A49" s="178">
        <v>42422</v>
      </c>
      <c r="B49" s="12">
        <v>3.6911634141398281E-2</v>
      </c>
      <c r="C49" s="12">
        <v>-8.602203582663415E-3</v>
      </c>
      <c r="D49" s="13">
        <v>2.0834086902842053E-2</v>
      </c>
      <c r="F49" s="83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5"/>
    </row>
    <row r="50" spans="1:28" ht="15.75" thickBot="1" x14ac:dyDescent="0.3">
      <c r="A50" s="178">
        <v>42429</v>
      </c>
      <c r="B50" s="12">
        <v>2.5555449173096548E-2</v>
      </c>
      <c r="C50" s="12">
        <v>3.188367840522198E-2</v>
      </c>
      <c r="D50" s="13">
        <v>1.2804272245987749E-2</v>
      </c>
      <c r="F50" s="86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8"/>
    </row>
    <row r="51" spans="1:28" x14ac:dyDescent="0.25">
      <c r="A51" s="178">
        <v>42436</v>
      </c>
      <c r="B51" s="12">
        <v>2.4742280663515004E-3</v>
      </c>
      <c r="C51" s="12">
        <v>2.0898649194592365E-3</v>
      </c>
      <c r="D51" s="13">
        <v>3.0077455237277954E-2</v>
      </c>
    </row>
    <row r="52" spans="1:28" x14ac:dyDescent="0.25">
      <c r="A52" s="178">
        <v>42443</v>
      </c>
      <c r="B52" s="12">
        <v>2.833357449201902E-2</v>
      </c>
      <c r="C52" s="12">
        <v>0</v>
      </c>
      <c r="D52" s="13">
        <v>7.38010729762246E-3</v>
      </c>
    </row>
    <row r="53" spans="1:28" x14ac:dyDescent="0.25">
      <c r="A53" s="178">
        <v>42450</v>
      </c>
      <c r="B53" s="12">
        <v>-2.979904462056561E-2</v>
      </c>
      <c r="C53" s="12">
        <v>-8.3857933762739589E-3</v>
      </c>
      <c r="D53" s="13">
        <v>-4.9140148024289293E-3</v>
      </c>
    </row>
    <row r="54" spans="1:28" x14ac:dyDescent="0.25">
      <c r="A54" s="178">
        <v>42457</v>
      </c>
      <c r="B54" s="12">
        <v>-5.3304050482941142E-3</v>
      </c>
      <c r="C54" s="12">
        <v>1.6701849617931353E-2</v>
      </c>
      <c r="D54" s="13">
        <v>-4.9382816405825663E-3</v>
      </c>
    </row>
    <row r="55" spans="1:28" x14ac:dyDescent="0.25">
      <c r="A55" s="178">
        <v>42464</v>
      </c>
      <c r="B55" s="12">
        <v>3.9745115594557651E-2</v>
      </c>
      <c r="C55" s="12">
        <v>1.2345835822299362E-2</v>
      </c>
      <c r="D55" s="13">
        <v>4.9497127790251873E-2</v>
      </c>
    </row>
    <row r="56" spans="1:28" x14ac:dyDescent="0.25">
      <c r="A56" s="178">
        <v>42471</v>
      </c>
      <c r="B56" s="12">
        <v>5.4961725718581711E-2</v>
      </c>
      <c r="C56" s="12">
        <v>-2.2751756983416069E-2</v>
      </c>
      <c r="D56" s="13">
        <v>-3.5398267051240623E-3</v>
      </c>
    </row>
    <row r="57" spans="1:28" x14ac:dyDescent="0.25">
      <c r="A57" s="178">
        <v>42478</v>
      </c>
      <c r="B57" s="12">
        <v>1.6213200713722214E-2</v>
      </c>
      <c r="C57" s="12">
        <v>-2.5425098365810056E-2</v>
      </c>
      <c r="D57" s="13">
        <v>3.3704526751391253E-2</v>
      </c>
    </row>
    <row r="58" spans="1:28" x14ac:dyDescent="0.25">
      <c r="A58" s="178">
        <v>42492</v>
      </c>
      <c r="B58" s="12">
        <v>-2.3835028174973068E-2</v>
      </c>
      <c r="C58" s="12">
        <v>1.7021687569430524E-2</v>
      </c>
      <c r="D58" s="13">
        <v>-4.8239360308528229E-3</v>
      </c>
    </row>
    <row r="59" spans="1:28" x14ac:dyDescent="0.25">
      <c r="A59" s="178">
        <v>42499</v>
      </c>
      <c r="B59" s="12">
        <v>3.5579864600029155E-3</v>
      </c>
      <c r="C59" s="12">
        <v>-2.3480267608842472E-2</v>
      </c>
      <c r="D59" s="13">
        <v>-1.2652236903709001E-2</v>
      </c>
    </row>
    <row r="60" spans="1:28" x14ac:dyDescent="0.25">
      <c r="A60" s="178">
        <v>42506</v>
      </c>
      <c r="B60" s="12">
        <v>6.8321457675771108E-3</v>
      </c>
      <c r="C60" s="12">
        <v>1.2875714360045367E-2</v>
      </c>
      <c r="D60" s="13">
        <v>4.885207566049341E-3</v>
      </c>
    </row>
    <row r="61" spans="1:28" x14ac:dyDescent="0.25">
      <c r="A61" s="178">
        <v>42520</v>
      </c>
      <c r="B61" s="12">
        <v>-1.2160729944239406E-2</v>
      </c>
      <c r="C61" s="12">
        <v>-1.7021687569430524E-2</v>
      </c>
      <c r="D61" s="13">
        <v>1.6465263015515791E-2</v>
      </c>
    </row>
    <row r="62" spans="1:28" x14ac:dyDescent="0.25">
      <c r="A62" s="178">
        <v>42527</v>
      </c>
      <c r="B62" s="12">
        <v>1.4410449678254994E-2</v>
      </c>
      <c r="C62" s="12">
        <v>-2.8293508642611976E-2</v>
      </c>
      <c r="D62" s="13">
        <v>-8.6831225734607699E-3</v>
      </c>
    </row>
    <row r="63" spans="1:28" x14ac:dyDescent="0.25">
      <c r="A63" s="178">
        <v>42534</v>
      </c>
      <c r="B63" s="12">
        <v>-3.6617363238223309E-2</v>
      </c>
      <c r="C63" s="12">
        <v>-8.8692377407796601E-3</v>
      </c>
      <c r="D63" s="13">
        <v>1.2518218357403138E-2</v>
      </c>
    </row>
    <row r="64" spans="1:28" x14ac:dyDescent="0.25">
      <c r="A64" s="178">
        <v>42548</v>
      </c>
      <c r="B64" s="12">
        <v>3.3676364848380792E-3</v>
      </c>
      <c r="C64" s="12">
        <v>-3.2186686495901444E-2</v>
      </c>
      <c r="D64" s="13">
        <v>-5.5834874257005684E-3</v>
      </c>
    </row>
    <row r="65" spans="1:4" x14ac:dyDescent="0.25">
      <c r="A65" s="178">
        <v>42562</v>
      </c>
      <c r="B65" s="12">
        <v>2.7228042438734713E-2</v>
      </c>
      <c r="C65" s="12">
        <v>-4.2181614036294675E-2</v>
      </c>
      <c r="D65" s="13">
        <v>1.357486909106885E-2</v>
      </c>
    </row>
    <row r="66" spans="1:4" x14ac:dyDescent="0.25">
      <c r="A66" s="178">
        <v>42569</v>
      </c>
      <c r="B66" s="12">
        <v>-2.319513942233386E-3</v>
      </c>
      <c r="C66" s="12">
        <v>1.3513719166722855E-2</v>
      </c>
      <c r="D66" s="13">
        <v>3.315220731690055E-2</v>
      </c>
    </row>
    <row r="67" spans="1:4" x14ac:dyDescent="0.25">
      <c r="A67" s="178">
        <v>42576</v>
      </c>
      <c r="B67" s="12">
        <v>9.7491293923416336E-3</v>
      </c>
      <c r="C67" s="12">
        <v>-1.1248712535870653E-2</v>
      </c>
      <c r="D67" s="13">
        <v>2.3631604533277038E-2</v>
      </c>
    </row>
    <row r="68" spans="1:4" x14ac:dyDescent="0.25">
      <c r="A68" s="178">
        <v>42583</v>
      </c>
      <c r="B68" s="12">
        <v>-3.3112613036560315E-3</v>
      </c>
      <c r="C68" s="12">
        <v>3.7740327982846898E-2</v>
      </c>
      <c r="D68" s="13">
        <v>-8.528836347520323E-3</v>
      </c>
    </row>
    <row r="69" spans="1:4" x14ac:dyDescent="0.25">
      <c r="A69" s="178">
        <v>42590</v>
      </c>
      <c r="B69" s="12">
        <v>5.4648874052540741E-3</v>
      </c>
      <c r="C69" s="12">
        <v>2.1552558385734281E-2</v>
      </c>
      <c r="D69" s="13">
        <v>1.6985546365743807E-2</v>
      </c>
    </row>
    <row r="70" spans="1:4" x14ac:dyDescent="0.25">
      <c r="A70" s="178">
        <v>42597</v>
      </c>
      <c r="B70" s="12">
        <v>-2.6522898948902019E-2</v>
      </c>
      <c r="C70" s="12">
        <v>0</v>
      </c>
      <c r="D70" s="13">
        <v>-1.8056783747242615E-2</v>
      </c>
    </row>
    <row r="71" spans="1:4" x14ac:dyDescent="0.25">
      <c r="A71" s="178">
        <v>42604</v>
      </c>
      <c r="B71" s="12">
        <v>6.7273180607424835E-2</v>
      </c>
      <c r="C71" s="12">
        <v>-4.2735107773819378E-3</v>
      </c>
      <c r="D71" s="13">
        <v>2.9569208122948661E-2</v>
      </c>
    </row>
    <row r="72" spans="1:4" x14ac:dyDescent="0.25">
      <c r="A72" s="178">
        <v>42611</v>
      </c>
      <c r="B72" s="12">
        <v>1.1159531140159709E-2</v>
      </c>
      <c r="C72" s="12">
        <v>3.9879366231596325E-2</v>
      </c>
      <c r="D72" s="13">
        <v>-2.9569208122948609E-2</v>
      </c>
    </row>
    <row r="73" spans="1:4" x14ac:dyDescent="0.25">
      <c r="A73" s="178">
        <v>42618</v>
      </c>
      <c r="B73" s="12">
        <v>3.1629546336090913E-2</v>
      </c>
      <c r="C73" s="12">
        <v>3.6367644170874791E-2</v>
      </c>
      <c r="D73" s="13">
        <v>2.8528083614538031E-2</v>
      </c>
    </row>
    <row r="74" spans="1:4" x14ac:dyDescent="0.25">
      <c r="A74" s="178">
        <v>42632</v>
      </c>
      <c r="B74" s="12">
        <v>3.0153038170687457E-2</v>
      </c>
      <c r="C74" s="12">
        <v>-2.0811662038246232E-3</v>
      </c>
      <c r="D74" s="13">
        <v>-6.5185979884695613E-2</v>
      </c>
    </row>
    <row r="75" spans="1:4" x14ac:dyDescent="0.25">
      <c r="A75" s="178">
        <v>42639</v>
      </c>
      <c r="B75" s="12">
        <v>-4.1509799760933996E-2</v>
      </c>
      <c r="C75" s="12">
        <v>3.4803922194692097E-2</v>
      </c>
      <c r="D75" s="13">
        <v>3.1039859375910123E-3</v>
      </c>
    </row>
    <row r="76" spans="1:4" x14ac:dyDescent="0.25">
      <c r="A76" s="178">
        <v>42646</v>
      </c>
      <c r="B76" s="12">
        <v>2.3123990086664367E-2</v>
      </c>
      <c r="C76" s="12">
        <v>6.0180723255629448E-3</v>
      </c>
      <c r="D76" s="13">
        <v>-2.7226812700214039E-2</v>
      </c>
    </row>
    <row r="77" spans="1:4" x14ac:dyDescent="0.25">
      <c r="A77" s="178">
        <v>42653</v>
      </c>
      <c r="B77" s="12">
        <v>-1.3605652055778709E-2</v>
      </c>
      <c r="C77" s="12">
        <v>-2.4292692569044587E-2</v>
      </c>
      <c r="D77" s="13">
        <v>-1.0672459890771759E-2</v>
      </c>
    </row>
    <row r="78" spans="1:4" x14ac:dyDescent="0.25">
      <c r="A78" s="178">
        <v>42660</v>
      </c>
      <c r="B78" s="12">
        <v>1.1451929322611933E-2</v>
      </c>
      <c r="C78" s="12">
        <v>6.351340572232593E-2</v>
      </c>
      <c r="D78" s="13">
        <v>-4.4988387214781933E-2</v>
      </c>
    </row>
    <row r="79" spans="1:4" x14ac:dyDescent="0.25">
      <c r="A79" s="178">
        <v>42667</v>
      </c>
      <c r="B79" s="12">
        <v>5.2415952276730973E-3</v>
      </c>
      <c r="C79" s="12">
        <v>9.5694510161506725E-3</v>
      </c>
      <c r="D79" s="13">
        <v>1.1217051092001736E-3</v>
      </c>
    </row>
    <row r="80" spans="1:4" x14ac:dyDescent="0.25">
      <c r="A80" s="178">
        <v>42674</v>
      </c>
      <c r="B80" s="12">
        <v>-4.4192839233540823E-2</v>
      </c>
      <c r="C80" s="12">
        <v>2.6317308317373358E-2</v>
      </c>
      <c r="D80" s="13">
        <v>-4.4943895878393264E-3</v>
      </c>
    </row>
    <row r="81" spans="1:4" x14ac:dyDescent="0.25">
      <c r="A81" s="178">
        <v>42681</v>
      </c>
      <c r="B81" s="12">
        <v>5.9556780835624393E-2</v>
      </c>
      <c r="C81" s="12">
        <v>-1.8570107472127711E-3</v>
      </c>
      <c r="D81" s="13">
        <v>1.5642777070453542E-2</v>
      </c>
    </row>
    <row r="82" spans="1:4" x14ac:dyDescent="0.25">
      <c r="A82" s="178">
        <v>42688</v>
      </c>
      <c r="B82" s="12">
        <v>-9.6830574853678138E-3</v>
      </c>
      <c r="C82" s="12">
        <v>5.9530649494225936E-2</v>
      </c>
      <c r="D82" s="13">
        <v>-2.8107527690440611E-2</v>
      </c>
    </row>
    <row r="83" spans="1:4" x14ac:dyDescent="0.25">
      <c r="A83" s="178">
        <v>42695</v>
      </c>
      <c r="B83" s="12">
        <v>6.6452715887930142E-2</v>
      </c>
      <c r="C83" s="12">
        <v>-8.795131452827289E-3</v>
      </c>
      <c r="D83" s="13">
        <v>-5.7175684632034081E-3</v>
      </c>
    </row>
    <row r="84" spans="1:4" x14ac:dyDescent="0.25">
      <c r="A84" s="178">
        <v>42702</v>
      </c>
      <c r="B84" s="12">
        <v>-6.0045214181915982E-3</v>
      </c>
      <c r="C84" s="12">
        <v>-2.6859269050268413E-2</v>
      </c>
      <c r="D84" s="13">
        <v>2.0432038817205934E-2</v>
      </c>
    </row>
    <row r="85" spans="1:4" x14ac:dyDescent="0.25">
      <c r="A85" s="178">
        <v>42730</v>
      </c>
      <c r="B85" s="12">
        <v>1.2195273093818206E-2</v>
      </c>
      <c r="C85" s="12">
        <v>3.2894766503987053E-3</v>
      </c>
      <c r="D85" s="13">
        <v>-3.3351893061383505E-3</v>
      </c>
    </row>
    <row r="86" spans="1:4" x14ac:dyDescent="0.25">
      <c r="A86" s="178">
        <v>42744</v>
      </c>
      <c r="B86" s="12">
        <v>-3.4509816210688313E-2</v>
      </c>
      <c r="C86" s="12">
        <v>5.6338177182560642E-3</v>
      </c>
      <c r="D86" s="13">
        <v>-6.4377904748485299E-3</v>
      </c>
    </row>
    <row r="87" spans="1:4" x14ac:dyDescent="0.25">
      <c r="A87" s="178">
        <v>42751</v>
      </c>
      <c r="B87" s="12">
        <v>1.5584418424825499E-2</v>
      </c>
      <c r="C87" s="12">
        <v>-5.930877444029415E-2</v>
      </c>
      <c r="D87" s="13">
        <v>2.4456295977526715E-2</v>
      </c>
    </row>
    <row r="88" spans="1:4" x14ac:dyDescent="0.25">
      <c r="A88" s="178">
        <v>42758</v>
      </c>
      <c r="B88" s="12">
        <v>6.6015130574268388E-2</v>
      </c>
      <c r="C88" s="12">
        <v>1.1851990587014548E-2</v>
      </c>
      <c r="D88" s="13">
        <v>6.5063593347061868E-2</v>
      </c>
    </row>
    <row r="89" spans="1:4" x14ac:dyDescent="0.25">
      <c r="A89" s="178">
        <v>42765</v>
      </c>
      <c r="B89" s="12">
        <v>-2.9033565733355533E-2</v>
      </c>
      <c r="C89" s="12">
        <v>2.1850832948108297E-2</v>
      </c>
      <c r="D89" s="13">
        <v>4.2395558967685765E-2</v>
      </c>
    </row>
    <row r="90" spans="1:4" x14ac:dyDescent="0.25">
      <c r="A90" s="178">
        <v>42772</v>
      </c>
      <c r="B90" s="12">
        <v>-4.8934018014174151E-2</v>
      </c>
      <c r="C90" s="12">
        <v>-2.3324672566409004E-2</v>
      </c>
      <c r="D90" s="13">
        <v>-3.5529421154486512E-2</v>
      </c>
    </row>
    <row r="91" spans="1:4" x14ac:dyDescent="0.25">
      <c r="A91" s="178">
        <v>42779</v>
      </c>
      <c r="B91" s="12">
        <v>-6.0424786265687625E-5</v>
      </c>
      <c r="C91" s="12">
        <v>-6.8676865796219372E-2</v>
      </c>
      <c r="D91" s="13">
        <v>-1.2789156116321223E-2</v>
      </c>
    </row>
    <row r="92" spans="1:4" x14ac:dyDescent="0.25">
      <c r="A92" s="178">
        <v>42786</v>
      </c>
      <c r="B92" s="12">
        <v>1.2084592159701689E-4</v>
      </c>
      <c r="C92" s="12">
        <v>2.6501940745506627E-2</v>
      </c>
      <c r="D92" s="13">
        <v>-6.9548218733697219E-3</v>
      </c>
    </row>
    <row r="93" spans="1:4" x14ac:dyDescent="0.25">
      <c r="A93" s="178">
        <v>42793</v>
      </c>
      <c r="B93" s="12">
        <v>-6.7291333303695113E-3</v>
      </c>
      <c r="C93" s="12">
        <v>-4.4032270150503282E-2</v>
      </c>
      <c r="D93" s="13">
        <v>-3.4486176071169203E-2</v>
      </c>
    </row>
    <row r="94" spans="1:4" x14ac:dyDescent="0.25">
      <c r="A94" s="178">
        <v>42800</v>
      </c>
      <c r="B94" s="12">
        <v>-4.2877024356391881E-2</v>
      </c>
      <c r="C94" s="12">
        <v>2.6964361638355201E-2</v>
      </c>
      <c r="D94" s="13">
        <v>1.1287959773851355E-2</v>
      </c>
    </row>
    <row r="95" spans="1:4" x14ac:dyDescent="0.25">
      <c r="A95" s="178">
        <v>42814</v>
      </c>
      <c r="B95" s="12">
        <v>2.0696535100776455E-2</v>
      </c>
      <c r="C95" s="12">
        <v>-7.6628727455691371E-3</v>
      </c>
      <c r="D95" s="13">
        <v>-4.0821994520255166E-2</v>
      </c>
    </row>
    <row r="96" spans="1:4" x14ac:dyDescent="0.25">
      <c r="A96" s="178">
        <v>42821</v>
      </c>
      <c r="B96" s="12">
        <v>-2.9109110030049078E-2</v>
      </c>
      <c r="C96" s="12">
        <v>-3.2841106189242332E-2</v>
      </c>
      <c r="D96" s="13">
        <v>-1.0972678669475556E-2</v>
      </c>
    </row>
    <row r="97" spans="1:4" x14ac:dyDescent="0.25">
      <c r="A97" s="178">
        <v>42828</v>
      </c>
      <c r="B97" s="12">
        <v>1.0520187908801302E-2</v>
      </c>
      <c r="C97" s="12">
        <v>-3.3956374734273591E-2</v>
      </c>
      <c r="D97" s="13">
        <v>-2.7454698464409826E-2</v>
      </c>
    </row>
    <row r="98" spans="1:4" x14ac:dyDescent="0.25">
      <c r="A98" s="178">
        <v>42842</v>
      </c>
      <c r="B98" s="12">
        <v>6.7052278058137904E-2</v>
      </c>
      <c r="C98" s="12">
        <v>-4.8790164169431945E-2</v>
      </c>
      <c r="D98" s="13">
        <v>1.0542963549059923E-3</v>
      </c>
    </row>
    <row r="99" spans="1:4" x14ac:dyDescent="0.25">
      <c r="A99" s="178">
        <v>42849</v>
      </c>
      <c r="B99" s="12">
        <v>3.4548834675782604E-2</v>
      </c>
      <c r="C99" s="12">
        <v>-1.914766941413408E-2</v>
      </c>
      <c r="D99" s="13">
        <v>5.6338501641746599E-2</v>
      </c>
    </row>
    <row r="100" spans="1:4" x14ac:dyDescent="0.25">
      <c r="A100" s="178">
        <v>42856</v>
      </c>
      <c r="B100" s="12">
        <v>3.6253816143170577E-3</v>
      </c>
      <c r="C100" s="12">
        <v>-1.5943650397136001E-2</v>
      </c>
      <c r="D100" s="13">
        <v>-1.9105659079585606E-2</v>
      </c>
    </row>
    <row r="101" spans="1:4" x14ac:dyDescent="0.25">
      <c r="A101" s="178">
        <v>42863</v>
      </c>
      <c r="B101" s="12">
        <v>1.139442612796833E-2</v>
      </c>
      <c r="C101" s="12">
        <v>-4.3802622658392888E-2</v>
      </c>
      <c r="D101" s="13">
        <v>-2.0325210249223578E-3</v>
      </c>
    </row>
    <row r="102" spans="1:4" x14ac:dyDescent="0.25">
      <c r="A102" s="178">
        <v>42877</v>
      </c>
      <c r="B102" s="12">
        <v>-4.9589915400578138E-2</v>
      </c>
      <c r="C102" s="12">
        <v>-2.8710105882431367E-2</v>
      </c>
      <c r="D102" s="13">
        <v>-3.3901551675681339E-2</v>
      </c>
    </row>
    <row r="103" spans="1:4" x14ac:dyDescent="0.25">
      <c r="A103" s="178">
        <v>42884</v>
      </c>
      <c r="B103" s="12">
        <v>-2.2402144995791396E-2</v>
      </c>
      <c r="C103" s="12">
        <v>0</v>
      </c>
      <c r="D103" s="13">
        <v>3.4423441909726986E-3</v>
      </c>
    </row>
    <row r="104" spans="1:4" x14ac:dyDescent="0.25">
      <c r="A104" s="178">
        <v>42891</v>
      </c>
      <c r="B104" s="12">
        <v>-4.5635542323461932E-2</v>
      </c>
      <c r="C104" s="12">
        <v>3.8099846232270383E-2</v>
      </c>
      <c r="D104" s="13">
        <v>2.2883305180122159E-3</v>
      </c>
    </row>
    <row r="105" spans="1:4" x14ac:dyDescent="0.25">
      <c r="A105" s="178">
        <v>42898</v>
      </c>
      <c r="B105" s="12">
        <v>-5.8283562197908506E-2</v>
      </c>
      <c r="C105" s="12">
        <v>-5.770831762064673E-2</v>
      </c>
      <c r="D105" s="13">
        <v>-6.3700776905186218E-2</v>
      </c>
    </row>
    <row r="106" spans="1:4" x14ac:dyDescent="0.25">
      <c r="A106" s="178">
        <v>42905</v>
      </c>
      <c r="B106" s="12">
        <v>1.7289479779171415E-2</v>
      </c>
      <c r="C106" s="12">
        <v>3.8839833316263957E-2</v>
      </c>
      <c r="D106" s="13">
        <v>-1.472419239393645E-2</v>
      </c>
    </row>
    <row r="107" spans="1:4" x14ac:dyDescent="0.25">
      <c r="A107" s="178">
        <v>42912</v>
      </c>
      <c r="B107" s="12">
        <v>1.028694907975825E-2</v>
      </c>
      <c r="C107" s="12">
        <v>-1.7291497110060994E-2</v>
      </c>
      <c r="D107" s="13">
        <v>-2.2500949290837791E-2</v>
      </c>
    </row>
    <row r="108" spans="1:4" x14ac:dyDescent="0.25">
      <c r="A108" s="178">
        <v>42919</v>
      </c>
      <c r="B108" s="12">
        <v>4.4138146711845593E-2</v>
      </c>
      <c r="C108" s="12">
        <v>3.9891329027302025E-2</v>
      </c>
      <c r="D108" s="13">
        <v>3.4786116085415389E-2</v>
      </c>
    </row>
    <row r="109" spans="1:4" x14ac:dyDescent="0.25">
      <c r="A109" s="178">
        <v>42926</v>
      </c>
      <c r="B109" s="12">
        <v>5.8953157038768307E-2</v>
      </c>
      <c r="C109" s="12">
        <v>-3.9891329027301969E-2</v>
      </c>
      <c r="D109" s="13">
        <v>3.125254350410453E-2</v>
      </c>
    </row>
    <row r="110" spans="1:4" x14ac:dyDescent="0.25">
      <c r="A110" s="178">
        <v>42933</v>
      </c>
      <c r="B110" s="12">
        <v>4.3276729057820278E-3</v>
      </c>
      <c r="C110" s="12">
        <v>5.7971176843259146E-3</v>
      </c>
      <c r="D110" s="13">
        <v>-3.5566131148471155E-3</v>
      </c>
    </row>
    <row r="111" spans="1:4" x14ac:dyDescent="0.25">
      <c r="A111" s="178">
        <v>42940</v>
      </c>
      <c r="B111" s="12">
        <v>2.0153353847960583E-2</v>
      </c>
      <c r="C111" s="12">
        <v>-1.553429296218412E-2</v>
      </c>
      <c r="D111" s="13">
        <v>2.8104894320108521E-2</v>
      </c>
    </row>
    <row r="112" spans="1:4" x14ac:dyDescent="0.25">
      <c r="A112" s="178">
        <v>42947</v>
      </c>
      <c r="B112" s="12">
        <v>2.5842156583848929E-2</v>
      </c>
      <c r="C112" s="12">
        <v>4.4026248756490458E-2</v>
      </c>
      <c r="D112" s="13">
        <v>-1.5125361070756104E-2</v>
      </c>
    </row>
    <row r="113" spans="1:4" x14ac:dyDescent="0.25">
      <c r="A113" s="178">
        <v>42954</v>
      </c>
      <c r="B113" s="12">
        <v>1.3576193070049527E-2</v>
      </c>
      <c r="C113" s="12">
        <v>-3.7523496185503527E-3</v>
      </c>
      <c r="D113" s="13">
        <v>-7.0588528396246884E-3</v>
      </c>
    </row>
    <row r="114" spans="1:4" x14ac:dyDescent="0.25">
      <c r="A114" s="178">
        <v>42982</v>
      </c>
      <c r="B114" s="12">
        <v>1.2068878733676451E-2</v>
      </c>
      <c r="C114" s="12">
        <v>-1.5398080111121606E-2</v>
      </c>
      <c r="D114" s="13">
        <v>-2.2446698538238618E-3</v>
      </c>
    </row>
    <row r="115" spans="1:4" x14ac:dyDescent="0.25">
      <c r="A115" s="178">
        <v>42989</v>
      </c>
      <c r="B115" s="12">
        <v>1.5268287210081411E-2</v>
      </c>
      <c r="C115" s="12">
        <v>-1.7256259674698364E-3</v>
      </c>
      <c r="D115" s="13">
        <v>-1.3574869091068874E-2</v>
      </c>
    </row>
    <row r="116" spans="1:4" x14ac:dyDescent="0.25">
      <c r="A116" s="178">
        <v>42996</v>
      </c>
      <c r="B116" s="12">
        <v>-6.3779116012377228E-3</v>
      </c>
      <c r="C116" s="12">
        <v>-3.5153004417896136E-2</v>
      </c>
      <c r="D116" s="13">
        <v>1.2450641878787961E-2</v>
      </c>
    </row>
    <row r="117" spans="1:4" x14ac:dyDescent="0.25">
      <c r="A117" s="178">
        <v>43003</v>
      </c>
      <c r="B117" s="12">
        <v>2.5167170139379347E-2</v>
      </c>
      <c r="C117" s="12">
        <v>3.6878630385365992E-2</v>
      </c>
      <c r="D117" s="13">
        <v>-7.9051795071132611E-3</v>
      </c>
    </row>
    <row r="118" spans="1:4" x14ac:dyDescent="0.25">
      <c r="A118" s="178">
        <v>43010</v>
      </c>
      <c r="B118" s="12">
        <v>9.469914751070254E-3</v>
      </c>
      <c r="C118" s="12">
        <v>-4.4059989794030543E-2</v>
      </c>
      <c r="D118" s="13">
        <v>9.0294067193941573E-3</v>
      </c>
    </row>
    <row r="119" spans="1:4" x14ac:dyDescent="0.25">
      <c r="A119" s="178">
        <v>43017</v>
      </c>
      <c r="B119" s="12">
        <v>1.1878083540431576E-2</v>
      </c>
      <c r="C119" s="12">
        <v>2.3153304974716821E-2</v>
      </c>
      <c r="D119" s="13">
        <v>-7.8962621222255051E-3</v>
      </c>
    </row>
    <row r="120" spans="1:4" x14ac:dyDescent="0.25">
      <c r="A120" s="178">
        <v>43024</v>
      </c>
      <c r="B120" s="12">
        <v>-1.8025908550513114E-2</v>
      </c>
      <c r="C120" s="12">
        <v>-1.5971945566052113E-2</v>
      </c>
      <c r="D120" s="13">
        <v>-3.456565311228095E-2</v>
      </c>
    </row>
    <row r="121" spans="1:4" x14ac:dyDescent="0.25">
      <c r="A121" s="178">
        <v>43031</v>
      </c>
      <c r="B121" s="12">
        <v>1.5834992330076268E-2</v>
      </c>
      <c r="C121" s="12">
        <v>3.5153004417896094E-2</v>
      </c>
      <c r="D121" s="13">
        <v>-9.4229201345052607E-3</v>
      </c>
    </row>
    <row r="122" spans="1:4" x14ac:dyDescent="0.25">
      <c r="A122" s="178">
        <v>43038</v>
      </c>
      <c r="B122" s="12">
        <v>-1.1543029281674812E-2</v>
      </c>
      <c r="C122" s="12">
        <v>5.1679701584425976E-3</v>
      </c>
      <c r="D122" s="13">
        <v>-1.0708014272472212E-2</v>
      </c>
    </row>
    <row r="123" spans="1:4" x14ac:dyDescent="0.25">
      <c r="A123" s="178">
        <v>43059</v>
      </c>
      <c r="B123" s="12">
        <v>1.0360502681430503E-2</v>
      </c>
      <c r="C123" s="12">
        <v>-1.668249995993602E-2</v>
      </c>
      <c r="D123" s="13">
        <v>1.0644689511414007E-2</v>
      </c>
    </row>
    <row r="124" spans="1:4" x14ac:dyDescent="0.25">
      <c r="A124" s="178">
        <v>43066</v>
      </c>
      <c r="B124" s="12">
        <v>-2.8923039469250476E-2</v>
      </c>
      <c r="C124" s="12">
        <v>-7.5047256540676927E-3</v>
      </c>
      <c r="D124" s="13">
        <v>-1.6607736399660525E-2</v>
      </c>
    </row>
    <row r="125" spans="1:4" x14ac:dyDescent="0.25">
      <c r="A125" s="178">
        <v>43073</v>
      </c>
      <c r="B125" s="12">
        <v>-2.7577494364552E-3</v>
      </c>
      <c r="C125" s="12">
        <v>-7.5614727005764749E-3</v>
      </c>
      <c r="D125" s="13">
        <v>-2.4214258120594627E-2</v>
      </c>
    </row>
    <row r="126" spans="1:4" x14ac:dyDescent="0.25">
      <c r="A126" s="178">
        <v>43080</v>
      </c>
      <c r="B126" s="12">
        <v>2.5212546434708723E-2</v>
      </c>
      <c r="C126" s="12">
        <v>3.7248253880618781E-2</v>
      </c>
      <c r="D126" s="13">
        <v>3.8466280827796143E-2</v>
      </c>
    </row>
    <row r="127" spans="1:4" x14ac:dyDescent="0.25">
      <c r="A127" s="178">
        <v>43087</v>
      </c>
      <c r="B127" s="12">
        <v>-2.272571405413918E-2</v>
      </c>
      <c r="C127" s="12">
        <v>2.527210310071511E-2</v>
      </c>
      <c r="D127" s="13">
        <v>3.1343250565711335E-2</v>
      </c>
    </row>
    <row r="128" spans="1:4" x14ac:dyDescent="0.25">
      <c r="A128" s="178">
        <v>43094</v>
      </c>
      <c r="B128" s="12">
        <v>1.6837223836230465E-2</v>
      </c>
      <c r="C128" s="12">
        <v>-2.7101929777791269E-2</v>
      </c>
      <c r="D128" s="13">
        <v>2.7059148114005775E-2</v>
      </c>
    </row>
    <row r="129" spans="1:4" x14ac:dyDescent="0.25">
      <c r="A129" s="178">
        <v>43101</v>
      </c>
      <c r="B129" s="12">
        <v>5.7799613398280346E-2</v>
      </c>
      <c r="C129" s="12">
        <v>-1.8331810816609605E-3</v>
      </c>
      <c r="D129" s="13">
        <v>-3.3426214966898373E-3</v>
      </c>
    </row>
    <row r="130" spans="1:4" x14ac:dyDescent="0.25">
      <c r="A130" s="178">
        <v>43108</v>
      </c>
      <c r="B130" s="12">
        <v>-3.5688082383160094E-3</v>
      </c>
      <c r="C130" s="12">
        <v>4.4850566165351713E-2</v>
      </c>
      <c r="D130" s="13">
        <v>-1.6882787038750929E-2</v>
      </c>
    </row>
    <row r="131" spans="1:4" x14ac:dyDescent="0.25">
      <c r="A131" s="178">
        <v>43115</v>
      </c>
      <c r="B131" s="12">
        <v>1.9575802125861606E-2</v>
      </c>
      <c r="C131" s="12">
        <v>4.2925044717033844E-2</v>
      </c>
      <c r="D131" s="13">
        <v>-2.5288703951924195E-2</v>
      </c>
    </row>
    <row r="132" spans="1:4" x14ac:dyDescent="0.25">
      <c r="A132" s="178">
        <v>43122</v>
      </c>
      <c r="B132" s="12">
        <v>1.8592833076615925E-2</v>
      </c>
      <c r="C132" s="12">
        <v>8.3682496705165792E-3</v>
      </c>
      <c r="D132" s="13">
        <v>-1.1648224962930943E-3</v>
      </c>
    </row>
    <row r="133" spans="1:4" x14ac:dyDescent="0.25">
      <c r="A133" s="178">
        <v>43129</v>
      </c>
      <c r="B133" s="12">
        <v>4.0932109914822455E-2</v>
      </c>
      <c r="C133" s="12">
        <v>-5.1293294387550578E-2</v>
      </c>
      <c r="D133" s="13">
        <v>-2.1202207650603051E-2</v>
      </c>
    </row>
    <row r="134" spans="1:4" x14ac:dyDescent="0.25">
      <c r="A134" s="178">
        <v>43136</v>
      </c>
      <c r="B134" s="12">
        <v>-2.8419625452167779E-2</v>
      </c>
      <c r="C134" s="12">
        <v>-7.0422826254129232E-3</v>
      </c>
      <c r="D134" s="13">
        <v>-2.6539555234612263E-2</v>
      </c>
    </row>
    <row r="135" spans="1:4" x14ac:dyDescent="0.25">
      <c r="A135" s="178">
        <v>43143</v>
      </c>
      <c r="B135" s="12">
        <v>6.5310383424709101E-2</v>
      </c>
      <c r="C135" s="12">
        <v>-7.0922283094917984E-3</v>
      </c>
      <c r="D135" s="13">
        <v>-9.8280889362624274E-3</v>
      </c>
    </row>
    <row r="136" spans="1:4" x14ac:dyDescent="0.25">
      <c r="A136" s="178">
        <v>43150</v>
      </c>
      <c r="B136" s="12">
        <v>3.8573691985798665E-2</v>
      </c>
      <c r="C136" s="12">
        <v>2.6340416614408564E-2</v>
      </c>
      <c r="D136" s="13">
        <v>-2.4721891453890368E-3</v>
      </c>
    </row>
    <row r="137" spans="1:4" x14ac:dyDescent="0.25">
      <c r="A137" s="178">
        <v>43157</v>
      </c>
      <c r="B137" s="12">
        <v>-1.6313101316179971E-2</v>
      </c>
      <c r="C137" s="12">
        <v>-1.7346058122083075E-3</v>
      </c>
      <c r="D137" s="13">
        <v>-4.9627893421290139E-3</v>
      </c>
    </row>
    <row r="138" spans="1:4" x14ac:dyDescent="0.25">
      <c r="A138" s="178">
        <v>43164</v>
      </c>
      <c r="B138" s="12">
        <v>5.8436981489109214E-3</v>
      </c>
      <c r="C138" s="12">
        <v>5.19481687710393E-3</v>
      </c>
      <c r="D138" s="13">
        <v>-4.9875415110390512E-3</v>
      </c>
    </row>
    <row r="139" spans="1:4" x14ac:dyDescent="0.25">
      <c r="A139" s="178">
        <v>43171</v>
      </c>
      <c r="B139" s="12">
        <v>-6.9552282948659575E-2</v>
      </c>
      <c r="C139" s="12">
        <v>-1.5666116744399352E-2</v>
      </c>
      <c r="D139" s="13">
        <v>3.742986278834297E-3</v>
      </c>
    </row>
    <row r="140" spans="1:4" x14ac:dyDescent="0.25">
      <c r="A140" s="178">
        <v>43178</v>
      </c>
      <c r="B140" s="12">
        <v>2.2581293375885568E-2</v>
      </c>
      <c r="C140" s="12">
        <v>1.5666116744399456E-2</v>
      </c>
      <c r="D140" s="13">
        <v>-2.9060794263124256E-2</v>
      </c>
    </row>
    <row r="141" spans="1:4" x14ac:dyDescent="0.25">
      <c r="A141" s="178">
        <v>43185</v>
      </c>
      <c r="B141" s="12">
        <v>-3.2704584725580833E-2</v>
      </c>
      <c r="C141" s="12">
        <v>1.7256259674698574E-3</v>
      </c>
      <c r="D141" s="13">
        <v>-1.2903404835907954E-2</v>
      </c>
    </row>
    <row r="142" spans="1:4" x14ac:dyDescent="0.25">
      <c r="A142" s="178">
        <v>43192</v>
      </c>
      <c r="B142" s="12">
        <v>1.2501877408061296E-2</v>
      </c>
      <c r="C142" s="12">
        <v>1.878791386563327E-2</v>
      </c>
      <c r="D142" s="13">
        <v>-1.4388737452099669E-2</v>
      </c>
    </row>
    <row r="143" spans="1:4" x14ac:dyDescent="0.25">
      <c r="A143" s="178">
        <v>43206</v>
      </c>
      <c r="B143" s="12">
        <v>5.0765553789119282E-2</v>
      </c>
      <c r="C143" s="12">
        <v>8.6580627431145311E-3</v>
      </c>
      <c r="D143" s="13">
        <v>6.9979291876446368E-3</v>
      </c>
    </row>
    <row r="144" spans="1:4" x14ac:dyDescent="0.25">
      <c r="A144" s="178">
        <v>43213</v>
      </c>
      <c r="B144" s="12">
        <v>4.2900071563173089E-2</v>
      </c>
      <c r="C144" s="12">
        <v>6.8728792877620504E-3</v>
      </c>
      <c r="D144" s="13">
        <v>2.4794658613216274E-2</v>
      </c>
    </row>
    <row r="145" spans="1:4" x14ac:dyDescent="0.25">
      <c r="A145" s="178">
        <v>43220</v>
      </c>
      <c r="B145" s="12">
        <v>1.6543886758217469E-2</v>
      </c>
      <c r="C145" s="12">
        <v>1.0221554071538009E-2</v>
      </c>
      <c r="D145" s="13">
        <v>1.2170535620255114E-2</v>
      </c>
    </row>
    <row r="146" spans="1:4" x14ac:dyDescent="0.25">
      <c r="A146" s="178">
        <v>43227</v>
      </c>
      <c r="B146" s="12">
        <v>3.088965519195918E-2</v>
      </c>
      <c r="C146" s="12">
        <v>0</v>
      </c>
      <c r="D146" s="13">
        <v>2.6845653706689828E-3</v>
      </c>
    </row>
    <row r="147" spans="1:4" x14ac:dyDescent="0.25">
      <c r="A147" s="178">
        <v>43234</v>
      </c>
      <c r="B147" s="12">
        <v>-5.9066782764183041E-2</v>
      </c>
      <c r="C147" s="12">
        <v>1.3468217050866611E-2</v>
      </c>
      <c r="D147" s="13">
        <v>-1.4855100990924184E-2</v>
      </c>
    </row>
    <row r="148" spans="1:4" x14ac:dyDescent="0.25">
      <c r="A148" s="178">
        <v>43241</v>
      </c>
      <c r="B148" s="12">
        <v>-9.9503308531679793E-3</v>
      </c>
      <c r="C148" s="12">
        <v>1.6708441648177223E-3</v>
      </c>
      <c r="D148" s="13">
        <v>-1.6461277054071962E-2</v>
      </c>
    </row>
    <row r="149" spans="1:4" x14ac:dyDescent="0.25">
      <c r="A149" s="178">
        <v>43248</v>
      </c>
      <c r="B149" s="12">
        <v>0</v>
      </c>
      <c r="C149" s="12">
        <v>-4.4375881400709832E-2</v>
      </c>
      <c r="D149" s="13">
        <v>-4.158010148663677E-3</v>
      </c>
    </row>
    <row r="150" spans="1:4" x14ac:dyDescent="0.25">
      <c r="A150" s="178">
        <v>43255</v>
      </c>
      <c r="B150" s="12">
        <v>-3.4215080444514039E-2</v>
      </c>
      <c r="C150" s="12">
        <v>3.0930300691358773E-2</v>
      </c>
      <c r="D150" s="13">
        <v>2.7739268827252244E-3</v>
      </c>
    </row>
    <row r="151" spans="1:4" x14ac:dyDescent="0.25">
      <c r="A151" s="178">
        <v>43262</v>
      </c>
      <c r="B151" s="12">
        <v>-1.5357207685957053E-2</v>
      </c>
      <c r="C151" s="12">
        <v>5.0633019565466345E-3</v>
      </c>
      <c r="D151" s="13">
        <v>-3.0944803849421599E-2</v>
      </c>
    </row>
    <row r="152" spans="1:4" x14ac:dyDescent="0.25">
      <c r="A152" s="178">
        <v>43269</v>
      </c>
      <c r="B152" s="12">
        <v>2.3928086559248857E-2</v>
      </c>
      <c r="C152" s="12">
        <v>-2.3851215822179909E-2</v>
      </c>
      <c r="D152" s="13">
        <v>-2.4585475472614454E-2</v>
      </c>
    </row>
    <row r="153" spans="1:4" x14ac:dyDescent="0.25">
      <c r="A153" s="178">
        <v>43276</v>
      </c>
      <c r="B153" s="12">
        <v>1.6511718007949636E-2</v>
      </c>
      <c r="C153" s="12">
        <v>-2.6202372394024072E-2</v>
      </c>
      <c r="D153" s="13">
        <v>1.309109604687942E-2</v>
      </c>
    </row>
    <row r="154" spans="1:4" x14ac:dyDescent="0.25">
      <c r="A154" s="178">
        <v>43283</v>
      </c>
      <c r="B154" s="12">
        <v>3.9176604911649274E-2</v>
      </c>
      <c r="C154" s="12">
        <v>-8.8889474172460393E-3</v>
      </c>
      <c r="D154" s="13">
        <v>2.8860048891348514E-3</v>
      </c>
    </row>
    <row r="155" spans="1:4" x14ac:dyDescent="0.25">
      <c r="A155" s="178">
        <v>43290</v>
      </c>
      <c r="B155" s="12">
        <v>1.3755254551498786E-2</v>
      </c>
      <c r="C155" s="12">
        <v>0</v>
      </c>
      <c r="D155" s="13">
        <v>-8.6831225734608809E-3</v>
      </c>
    </row>
    <row r="156" spans="1:4" x14ac:dyDescent="0.25">
      <c r="A156" s="178">
        <v>43304</v>
      </c>
      <c r="B156" s="12">
        <v>2.2070395399242521E-2</v>
      </c>
      <c r="C156" s="12">
        <v>1.7699577099400857E-2</v>
      </c>
      <c r="D156" s="13">
        <v>3.1880731851290346E-2</v>
      </c>
    </row>
    <row r="157" spans="1:4" x14ac:dyDescent="0.25">
      <c r="A157" s="178">
        <v>43311</v>
      </c>
      <c r="B157" s="12">
        <v>-3.2548907214881823E-2</v>
      </c>
      <c r="C157" s="12">
        <v>-1.7699577099400975E-2</v>
      </c>
      <c r="D157" s="13">
        <v>-2.0676132838427303E-2</v>
      </c>
    </row>
    <row r="158" spans="1:4" x14ac:dyDescent="0.25">
      <c r="A158" s="178">
        <v>43325</v>
      </c>
      <c r="B158" s="12">
        <v>1.8100041643617937E-2</v>
      </c>
      <c r="C158" s="12">
        <v>-3.2670782289548707E-2</v>
      </c>
      <c r="D158" s="13">
        <v>-1.413427797146964E-3</v>
      </c>
    </row>
    <row r="159" spans="1:4" x14ac:dyDescent="0.25">
      <c r="A159" s="178">
        <v>43332</v>
      </c>
      <c r="B159" s="12">
        <v>-4.9531668242757024E-2</v>
      </c>
      <c r="C159" s="12">
        <v>-1.8622512098001798E-2</v>
      </c>
      <c r="D159" s="13">
        <v>-2.0000666706669543E-2</v>
      </c>
    </row>
    <row r="160" spans="1:4" x14ac:dyDescent="0.25">
      <c r="A160" s="178">
        <v>43339</v>
      </c>
      <c r="B160" s="12">
        <v>8.8855133572084532E-3</v>
      </c>
      <c r="C160" s="12">
        <v>2.9631797606371149E-2</v>
      </c>
      <c r="D160" s="13">
        <v>1.0050335853501506E-2</v>
      </c>
    </row>
    <row r="161" spans="1:4" x14ac:dyDescent="0.25">
      <c r="A161" s="178">
        <v>43346</v>
      </c>
      <c r="B161" s="12">
        <v>-3.9792305052238935E-2</v>
      </c>
      <c r="C161" s="12">
        <v>-1.8416726786231151E-2</v>
      </c>
      <c r="D161" s="13">
        <v>-1.7291497110060994E-2</v>
      </c>
    </row>
    <row r="162" spans="1:4" x14ac:dyDescent="0.25">
      <c r="A162" s="178">
        <v>43353</v>
      </c>
      <c r="B162" s="12">
        <v>7.5997063116447952E-2</v>
      </c>
      <c r="C162" s="12">
        <v>-3.4029748586311373E-2</v>
      </c>
      <c r="D162" s="13">
        <v>7.2411612565594736E-3</v>
      </c>
    </row>
    <row r="163" spans="1:4" x14ac:dyDescent="0.25">
      <c r="A163" s="178">
        <v>43367</v>
      </c>
      <c r="B163" s="12">
        <v>4.9813705712219172E-2</v>
      </c>
      <c r="C163" s="12">
        <v>-3.0459207484708459E-2</v>
      </c>
      <c r="D163" s="13">
        <v>8.5960414697980377E-3</v>
      </c>
    </row>
    <row r="164" spans="1:4" x14ac:dyDescent="0.25">
      <c r="A164" s="178">
        <v>43381</v>
      </c>
      <c r="B164" s="12">
        <v>2.4536252649469736E-2</v>
      </c>
      <c r="C164" s="12">
        <v>-3.0459207484708459E-2</v>
      </c>
      <c r="D164" s="13">
        <v>-2.1506205220963619E-2</v>
      </c>
    </row>
    <row r="165" spans="1:4" x14ac:dyDescent="0.25">
      <c r="A165" s="178">
        <v>43388</v>
      </c>
      <c r="B165" s="12">
        <v>-4.2865606771374618E-2</v>
      </c>
      <c r="C165" s="12">
        <v>3.0459207484708439E-2</v>
      </c>
      <c r="D165" s="13">
        <v>8.6580627431145311E-3</v>
      </c>
    </row>
    <row r="166" spans="1:4" x14ac:dyDescent="0.25">
      <c r="A166" s="178">
        <v>43395</v>
      </c>
      <c r="B166" s="12">
        <v>-1.5351178655761022E-2</v>
      </c>
      <c r="C166" s="12">
        <v>2.6317308317373358E-2</v>
      </c>
      <c r="D166" s="13">
        <v>-1.885480076362946E-2</v>
      </c>
    </row>
    <row r="167" spans="1:4" x14ac:dyDescent="0.25">
      <c r="A167" s="178">
        <v>43402</v>
      </c>
      <c r="B167" s="12">
        <v>6.2118468098199445E-2</v>
      </c>
      <c r="C167" s="12">
        <v>3.2414939241710229E-3</v>
      </c>
      <c r="D167" s="13">
        <v>2.2440319126226484E-2</v>
      </c>
    </row>
    <row r="168" spans="1:4" x14ac:dyDescent="0.25">
      <c r="A168" s="178">
        <v>43409</v>
      </c>
      <c r="B168" s="12">
        <v>1.6222835506887384E-2</v>
      </c>
      <c r="C168" s="12">
        <v>-9.7561749453645725E-3</v>
      </c>
      <c r="D168" s="13">
        <v>-2.1708522533012291E-2</v>
      </c>
    </row>
    <row r="169" spans="1:4" x14ac:dyDescent="0.25">
      <c r="A169" s="178">
        <v>43416</v>
      </c>
      <c r="B169" s="12">
        <v>1.7772169745797668E-2</v>
      </c>
      <c r="C169" s="12">
        <v>2.5807883955872503E-2</v>
      </c>
      <c r="D169" s="13">
        <v>2.1921820982210511E-3</v>
      </c>
    </row>
    <row r="170" spans="1:4" x14ac:dyDescent="0.25">
      <c r="A170" s="178">
        <v>43423</v>
      </c>
      <c r="B170" s="12">
        <v>-9.8850915881404152E-3</v>
      </c>
      <c r="C170" s="12">
        <v>3.1796529173798056E-3</v>
      </c>
      <c r="D170" s="13">
        <v>-1.2486390651382646E-2</v>
      </c>
    </row>
    <row r="171" spans="1:4" x14ac:dyDescent="0.25">
      <c r="A171" s="178">
        <v>43430</v>
      </c>
      <c r="B171" s="12">
        <v>-1.6867253965241635E-2</v>
      </c>
      <c r="C171" s="12">
        <v>-2.2472855852058628E-2</v>
      </c>
      <c r="D171" s="13">
        <v>-1.4792902105891703E-3</v>
      </c>
    </row>
    <row r="172" spans="1:4" x14ac:dyDescent="0.25">
      <c r="A172" s="178">
        <v>43437</v>
      </c>
      <c r="B172" s="12">
        <v>5.1926802368212205E-3</v>
      </c>
      <c r="C172" s="12">
        <v>3.2414939241710229E-3</v>
      </c>
      <c r="D172" s="13">
        <v>-6.6840204285717143E-3</v>
      </c>
    </row>
    <row r="173" spans="1:4" x14ac:dyDescent="0.25">
      <c r="A173" s="178">
        <v>43444</v>
      </c>
      <c r="B173" s="12">
        <v>-5.3073464203364125E-2</v>
      </c>
      <c r="C173" s="12">
        <v>-4.6365920557925537E-2</v>
      </c>
      <c r="D173" s="13">
        <v>-5.229746697277265E-3</v>
      </c>
    </row>
    <row r="174" spans="1:4" x14ac:dyDescent="0.25">
      <c r="A174" s="178">
        <v>43451</v>
      </c>
      <c r="B174" s="12">
        <v>1.0007616074426413E-2</v>
      </c>
      <c r="C174" s="12">
        <v>-1.0221554071538139E-2</v>
      </c>
      <c r="D174" s="13">
        <v>-1.0542266312024545E-2</v>
      </c>
    </row>
    <row r="175" spans="1:4" x14ac:dyDescent="0.25">
      <c r="A175" s="178">
        <v>43458</v>
      </c>
      <c r="B175" s="12">
        <v>-2.6267135636687707E-3</v>
      </c>
      <c r="C175" s="12">
        <v>1.3605652055778678E-2</v>
      </c>
      <c r="D175" s="13">
        <v>-7.5728894190869108E-4</v>
      </c>
    </row>
    <row r="176" spans="1:4" x14ac:dyDescent="0.25">
      <c r="A176" s="178">
        <v>43465</v>
      </c>
      <c r="B176" s="12">
        <v>2.4862793047520322E-2</v>
      </c>
      <c r="C176" s="12">
        <v>2.6668247082161273E-2</v>
      </c>
      <c r="D176" s="13">
        <v>3.7807228399059311E-3</v>
      </c>
    </row>
    <row r="177" spans="1:4" x14ac:dyDescent="0.25">
      <c r="A177" s="178">
        <v>43472</v>
      </c>
      <c r="B177" s="12">
        <v>2.9966913963089838E-2</v>
      </c>
      <c r="C177" s="12">
        <v>-6.6006840313520242E-3</v>
      </c>
      <c r="D177" s="13">
        <v>2.3126730080018375E-2</v>
      </c>
    </row>
    <row r="178" spans="1:4" x14ac:dyDescent="0.25">
      <c r="A178" s="178">
        <v>43486</v>
      </c>
      <c r="B178" s="12">
        <v>1.6935044630998482E-2</v>
      </c>
      <c r="C178" s="12">
        <v>5.2185753170570247E-2</v>
      </c>
      <c r="D178" s="13">
        <v>1.5460603106378279E-2</v>
      </c>
    </row>
    <row r="179" spans="1:4" x14ac:dyDescent="0.25">
      <c r="A179" s="178">
        <v>43493</v>
      </c>
      <c r="B179" s="12">
        <v>2.0033825133197732E-2</v>
      </c>
      <c r="C179" s="12">
        <v>1.3468217050866611E-2</v>
      </c>
      <c r="D179" s="13">
        <v>-2.4710046494084415E-2</v>
      </c>
    </row>
    <row r="180" spans="1:4" x14ac:dyDescent="0.25">
      <c r="A180" s="178">
        <v>43500</v>
      </c>
      <c r="B180" s="12">
        <v>-2.7467043554678182E-2</v>
      </c>
      <c r="C180" s="12">
        <v>0</v>
      </c>
      <c r="D180" s="13">
        <v>-7.1505187172565246E-4</v>
      </c>
    </row>
    <row r="181" spans="1:4" x14ac:dyDescent="0.25">
      <c r="A181" s="178">
        <v>43507</v>
      </c>
      <c r="B181" s="12">
        <v>-1.1614976549214102E-2</v>
      </c>
      <c r="C181" s="12">
        <v>0</v>
      </c>
      <c r="D181" s="13">
        <v>4.2826617920009493E-3</v>
      </c>
    </row>
    <row r="182" spans="1:4" x14ac:dyDescent="0.25">
      <c r="A182" s="178">
        <v>43514</v>
      </c>
      <c r="B182" s="12">
        <v>-1.330933136878038E-2</v>
      </c>
      <c r="C182" s="12">
        <v>-6.5653970221436778E-2</v>
      </c>
      <c r="D182" s="13">
        <v>-2.8530689824063991E-3</v>
      </c>
    </row>
    <row r="183" spans="1:4" x14ac:dyDescent="0.25">
      <c r="A183" s="178">
        <v>43521</v>
      </c>
      <c r="B183" s="12">
        <v>6.2653499107203281E-3</v>
      </c>
      <c r="C183" s="12">
        <v>-7.168489478612516E-3</v>
      </c>
      <c r="D183" s="13">
        <v>-1.8746042821055221E-2</v>
      </c>
    </row>
    <row r="184" spans="1:4" x14ac:dyDescent="0.25">
      <c r="A184" s="178">
        <v>43528</v>
      </c>
      <c r="B184" s="12">
        <v>-1.2619232479690485E-2</v>
      </c>
      <c r="C184" s="12">
        <v>2.4868066578013524E-2</v>
      </c>
      <c r="D184" s="13">
        <v>-1.3187004281953801E-2</v>
      </c>
    </row>
    <row r="185" spans="1:4" x14ac:dyDescent="0.25">
      <c r="A185" s="178">
        <v>43535</v>
      </c>
      <c r="B185" s="12">
        <v>-1.9631908145795289E-3</v>
      </c>
      <c r="C185" s="12">
        <v>1.0471299867295437E-2</v>
      </c>
      <c r="D185" s="13">
        <v>7.3719133452813436E-4</v>
      </c>
    </row>
    <row r="186" spans="1:4" x14ac:dyDescent="0.25">
      <c r="A186" s="178">
        <v>43542</v>
      </c>
      <c r="B186" s="12">
        <v>2.018305593307863E-2</v>
      </c>
      <c r="C186" s="12">
        <v>0</v>
      </c>
      <c r="D186" s="13">
        <v>7.3421768890805338E-3</v>
      </c>
    </row>
    <row r="187" spans="1:4" x14ac:dyDescent="0.25">
      <c r="A187" s="178">
        <v>43549</v>
      </c>
      <c r="B187" s="12">
        <v>3.1841977546027009E-2</v>
      </c>
      <c r="C187" s="12">
        <v>-3.47826437632492E-3</v>
      </c>
      <c r="D187" s="13">
        <v>0</v>
      </c>
    </row>
    <row r="188" spans="1:4" x14ac:dyDescent="0.25">
      <c r="A188" s="178">
        <v>43556</v>
      </c>
      <c r="B188" s="12">
        <v>5.9213529962911494E-2</v>
      </c>
      <c r="C188" s="12">
        <v>6.944472352810995E-3</v>
      </c>
      <c r="D188" s="13">
        <v>1.3081581897489385E-2</v>
      </c>
    </row>
    <row r="189" spans="1:4" x14ac:dyDescent="0.25">
      <c r="A189" s="178">
        <v>43563</v>
      </c>
      <c r="B189" s="12">
        <v>5.1403178459964852E-2</v>
      </c>
      <c r="C189" s="12">
        <v>-1.7452449951226166E-2</v>
      </c>
      <c r="D189" s="13">
        <v>7.9108647008787995E-3</v>
      </c>
    </row>
    <row r="190" spans="1:4" x14ac:dyDescent="0.25">
      <c r="A190" s="178">
        <v>43570</v>
      </c>
      <c r="B190" s="12">
        <v>-2.9233176766405865E-2</v>
      </c>
      <c r="C190" s="12">
        <v>-1.4184634991956413E-2</v>
      </c>
      <c r="D190" s="13">
        <v>-1.2252405529015889E-2</v>
      </c>
    </row>
    <row r="191" spans="1:4" x14ac:dyDescent="0.25">
      <c r="A191" s="178">
        <v>43577</v>
      </c>
      <c r="B191" s="12">
        <v>-4.1341619327008791E-2</v>
      </c>
      <c r="C191" s="12">
        <v>0</v>
      </c>
      <c r="D191" s="13">
        <v>2.1731265343132582E-3</v>
      </c>
    </row>
    <row r="192" spans="1:4" x14ac:dyDescent="0.25">
      <c r="A192" s="178">
        <v>43584</v>
      </c>
      <c r="B192" s="12">
        <v>4.0997622075594681E-2</v>
      </c>
      <c r="C192" s="12">
        <v>-7.168489478612516E-3</v>
      </c>
      <c r="D192" s="13">
        <v>1.6505577440230998E-2</v>
      </c>
    </row>
    <row r="193" spans="1:4" x14ac:dyDescent="0.25">
      <c r="A193" s="178">
        <v>43591</v>
      </c>
      <c r="B193" s="12">
        <v>-2.402622535174723E-2</v>
      </c>
      <c r="C193" s="12">
        <v>-1.0850016024065818E-2</v>
      </c>
      <c r="D193" s="13">
        <v>7.0922283094918366E-3</v>
      </c>
    </row>
    <row r="194" spans="1:4" x14ac:dyDescent="0.25">
      <c r="A194" s="178">
        <v>43598</v>
      </c>
      <c r="B194" s="12">
        <v>-2.6435211855928802E-4</v>
      </c>
      <c r="C194" s="12">
        <v>1.8018505502678212E-2</v>
      </c>
      <c r="D194" s="13">
        <v>2.1178970147346914E-3</v>
      </c>
    </row>
    <row r="195" spans="1:4" x14ac:dyDescent="0.25">
      <c r="A195" s="178">
        <v>43605</v>
      </c>
      <c r="B195" s="12">
        <v>3.2556680172751887E-2</v>
      </c>
      <c r="C195" s="12">
        <v>3.5650661644961446E-3</v>
      </c>
      <c r="D195" s="13">
        <v>2.8169032711133734E-3</v>
      </c>
    </row>
    <row r="196" spans="1:4" x14ac:dyDescent="0.25">
      <c r="A196" s="178">
        <v>43612</v>
      </c>
      <c r="B196" s="12">
        <v>-5.1743791816399893E-3</v>
      </c>
      <c r="C196" s="12">
        <v>-3.5650661644962569E-3</v>
      </c>
      <c r="D196" s="13">
        <v>2.5686938159599618E-2</v>
      </c>
    </row>
    <row r="197" spans="1:4" x14ac:dyDescent="0.25">
      <c r="A197" s="178">
        <v>43619</v>
      </c>
      <c r="B197" s="12">
        <v>6.2489175191496771E-2</v>
      </c>
      <c r="C197" s="12">
        <v>2.4692612590371414E-2</v>
      </c>
      <c r="D197" s="13">
        <v>-1.3717423275807702E-3</v>
      </c>
    </row>
    <row r="198" spans="1:4" x14ac:dyDescent="0.25">
      <c r="A198" s="178">
        <v>43633</v>
      </c>
      <c r="B198" s="12">
        <v>-3.2716777641532812E-3</v>
      </c>
      <c r="C198" s="12">
        <v>0</v>
      </c>
      <c r="D198" s="13">
        <v>1.3371736965889241E-2</v>
      </c>
    </row>
    <row r="199" spans="1:4" x14ac:dyDescent="0.25">
      <c r="A199" s="178">
        <v>43647</v>
      </c>
      <c r="B199" s="12">
        <v>1.778267807485566E-2</v>
      </c>
      <c r="C199" s="12">
        <v>1.0050335853501506E-2</v>
      </c>
      <c r="D199" s="13">
        <v>1.9204979836050046E-2</v>
      </c>
    </row>
    <row r="200" spans="1:4" x14ac:dyDescent="0.25">
      <c r="A200" s="178">
        <v>43654</v>
      </c>
      <c r="B200" s="12">
        <v>-2.4217084276669135E-2</v>
      </c>
      <c r="C200" s="12">
        <v>2.9558802241544429E-2</v>
      </c>
      <c r="D200" s="13">
        <v>-1.1616119683228556E-2</v>
      </c>
    </row>
    <row r="201" spans="1:4" x14ac:dyDescent="0.25">
      <c r="A201" s="178">
        <v>43661</v>
      </c>
      <c r="B201" s="12">
        <v>-1.7750056331916422E-2</v>
      </c>
      <c r="C201" s="12">
        <v>-3.9609138095045827E-2</v>
      </c>
      <c r="D201" s="13">
        <v>-6.2047768868829815E-3</v>
      </c>
    </row>
    <row r="202" spans="1:4" x14ac:dyDescent="0.25">
      <c r="A202" s="178">
        <v>43668</v>
      </c>
      <c r="B202" s="12">
        <v>-9.9267107756716207E-3</v>
      </c>
      <c r="C202" s="12">
        <v>-6.7567824628797625E-3</v>
      </c>
      <c r="D202" s="13">
        <v>1.7820896570111489E-2</v>
      </c>
    </row>
    <row r="203" spans="1:4" x14ac:dyDescent="0.25">
      <c r="A203" s="178">
        <v>43675</v>
      </c>
      <c r="B203" s="12">
        <v>-4.3165155420256396E-2</v>
      </c>
      <c r="C203" s="12">
        <v>1.3468217050866611E-2</v>
      </c>
      <c r="D203" s="13">
        <v>1.8843087801479915E-2</v>
      </c>
    </row>
    <row r="204" spans="1:4" x14ac:dyDescent="0.25">
      <c r="A204" s="178">
        <v>43682</v>
      </c>
      <c r="B204" s="12">
        <v>-6.3423033746905038E-4</v>
      </c>
      <c r="C204" s="12">
        <v>-1.6863806052004805E-2</v>
      </c>
      <c r="D204" s="13">
        <v>-1.3342230131366103E-3</v>
      </c>
    </row>
    <row r="205" spans="1:4" x14ac:dyDescent="0.25">
      <c r="A205" s="178">
        <v>43689</v>
      </c>
      <c r="B205" s="12">
        <v>-2.579781366524378E-2</v>
      </c>
      <c r="C205" s="12">
        <v>-3.4071583216141975E-3</v>
      </c>
      <c r="D205" s="13">
        <v>-3.2567328662544755E-2</v>
      </c>
    </row>
    <row r="206" spans="1:4" x14ac:dyDescent="0.25">
      <c r="A206" s="178">
        <v>43696</v>
      </c>
      <c r="B206" s="12">
        <v>2.0481673285480565E-2</v>
      </c>
      <c r="C206" s="12">
        <v>1.3559529785632294E-2</v>
      </c>
      <c r="D206" s="13">
        <v>3.456799621884174E-2</v>
      </c>
    </row>
    <row r="207" spans="1:4" x14ac:dyDescent="0.25">
      <c r="A207" s="178">
        <v>43703</v>
      </c>
      <c r="B207" s="12">
        <v>2.1186278122833496E-2</v>
      </c>
      <c r="C207" s="12">
        <v>6.7114345879867778E-3</v>
      </c>
      <c r="D207" s="13">
        <v>2.0442518667074739E-2</v>
      </c>
    </row>
    <row r="208" spans="1:4" x14ac:dyDescent="0.25">
      <c r="A208" s="178">
        <v>43710</v>
      </c>
      <c r="B208" s="12">
        <v>2.1270825347133863E-2</v>
      </c>
      <c r="C208" s="12">
        <v>6.6666913581892974E-3</v>
      </c>
      <c r="D208" s="13">
        <v>2.1311752673717006E-2</v>
      </c>
    </row>
    <row r="209" spans="1:4" x14ac:dyDescent="0.25">
      <c r="A209" s="178">
        <v>43724</v>
      </c>
      <c r="B209" s="12">
        <v>-4.3010818993905854E-3</v>
      </c>
      <c r="C209" s="12">
        <v>0</v>
      </c>
      <c r="D209" s="13">
        <v>-2.3870131392532152E-2</v>
      </c>
    </row>
    <row r="210" spans="1:4" x14ac:dyDescent="0.25">
      <c r="A210" s="178">
        <v>43731</v>
      </c>
      <c r="B210" s="12">
        <v>-1.7172468508600502E-2</v>
      </c>
      <c r="C210" s="12">
        <v>2.6579637804712102E-2</v>
      </c>
      <c r="D210" s="13">
        <v>-2.3303128931847709E-2</v>
      </c>
    </row>
    <row r="211" spans="1:4" x14ac:dyDescent="0.25">
      <c r="A211" s="178">
        <v>43738</v>
      </c>
      <c r="B211" s="12">
        <v>-2.3469944436241629E-2</v>
      </c>
      <c r="C211" s="12">
        <v>-5.0430853626891967E-2</v>
      </c>
      <c r="D211" s="13">
        <v>-2.3859147482990541E-2</v>
      </c>
    </row>
    <row r="212" spans="1:4" x14ac:dyDescent="0.25">
      <c r="A212" s="178">
        <v>43745</v>
      </c>
      <c r="B212" s="12">
        <v>3.3331268786449007E-2</v>
      </c>
      <c r="C212" s="12">
        <v>4.0546094394350009E-2</v>
      </c>
      <c r="D212" s="13">
        <v>2.0402922844313599E-2</v>
      </c>
    </row>
    <row r="213" spans="1:4" x14ac:dyDescent="0.25">
      <c r="A213" s="178">
        <v>43752</v>
      </c>
      <c r="B213" s="12">
        <v>2.2496977638133322E-2</v>
      </c>
      <c r="C213" s="12">
        <v>-1.3333530869465144E-2</v>
      </c>
      <c r="D213" s="13">
        <v>2.4509633836509281E-2</v>
      </c>
    </row>
    <row r="214" spans="1:4" x14ac:dyDescent="0.25">
      <c r="A214" s="178">
        <v>43759</v>
      </c>
      <c r="B214" s="12">
        <v>1.871571819594112E-2</v>
      </c>
      <c r="C214" s="12">
        <v>-1.6920877488337177E-2</v>
      </c>
      <c r="D214" s="13">
        <v>5.3711539246252271E-2</v>
      </c>
    </row>
    <row r="215" spans="1:4" x14ac:dyDescent="0.25">
      <c r="A215" s="178">
        <v>43766</v>
      </c>
      <c r="B215" s="12">
        <v>-1.5113637810048184E-2</v>
      </c>
      <c r="C215" s="12">
        <v>3.4071583216141346E-3</v>
      </c>
      <c r="D215" s="13">
        <v>1.3778702356164255E-2</v>
      </c>
    </row>
    <row r="216" spans="1:4" x14ac:dyDescent="0.25">
      <c r="A216" s="178">
        <v>43773</v>
      </c>
      <c r="B216" s="12">
        <v>1.5821720393728457E-2</v>
      </c>
      <c r="C216" s="12">
        <v>2.0202707317519469E-2</v>
      </c>
      <c r="D216" s="13">
        <v>6.6181906881301183E-2</v>
      </c>
    </row>
    <row r="217" spans="1:4" x14ac:dyDescent="0.25">
      <c r="A217" s="178">
        <v>43780</v>
      </c>
      <c r="B217" s="12">
        <v>-7.0808258368028668E-4</v>
      </c>
      <c r="C217" s="12">
        <v>-3.3389012655147096E-3</v>
      </c>
      <c r="D217" s="13">
        <v>3.4423441909729197E-3</v>
      </c>
    </row>
    <row r="218" spans="1:4" x14ac:dyDescent="0.25">
      <c r="A218" s="178">
        <v>43794</v>
      </c>
      <c r="B218" s="12">
        <v>-1.7581101416396221E-2</v>
      </c>
      <c r="C218" s="12">
        <v>-1.0118130165584667E-2</v>
      </c>
      <c r="D218" s="13">
        <v>-1.6485113798047214E-2</v>
      </c>
    </row>
    <row r="219" spans="1:4" x14ac:dyDescent="0.25">
      <c r="A219" s="178">
        <v>43808</v>
      </c>
      <c r="B219" s="12">
        <v>2.5486841923837055E-2</v>
      </c>
      <c r="C219" s="12">
        <v>-2.3167059281534303E-2</v>
      </c>
      <c r="D219" s="13">
        <v>3.932834226347167E-2</v>
      </c>
    </row>
    <row r="220" spans="1:4" x14ac:dyDescent="0.25">
      <c r="A220" s="178">
        <v>43815</v>
      </c>
      <c r="B220" s="12">
        <v>1.440591261716662E-2</v>
      </c>
      <c r="C220" s="12">
        <v>2.8243212313395154E-2</v>
      </c>
      <c r="D220" s="13">
        <v>6.2995852014577219E-2</v>
      </c>
    </row>
    <row r="221" spans="1:4" x14ac:dyDescent="0.25">
      <c r="A221" s="178">
        <v>43836</v>
      </c>
      <c r="B221" s="12">
        <v>1.2432202837178103E-2</v>
      </c>
      <c r="C221" s="12">
        <v>-1.7926216268151895E-2</v>
      </c>
      <c r="D221" s="13">
        <v>3.5941684101862131E-2</v>
      </c>
    </row>
    <row r="222" spans="1:4" x14ac:dyDescent="0.25">
      <c r="A222" s="178">
        <v>43843</v>
      </c>
      <c r="B222" s="12">
        <v>1.6555334036074128E-2</v>
      </c>
      <c r="C222" s="12">
        <v>-2.3530497410194272E-2</v>
      </c>
      <c r="D222" s="13">
        <v>-4.7937691451450888E-2</v>
      </c>
    </row>
    <row r="223" spans="1:4" x14ac:dyDescent="0.25">
      <c r="A223" s="178">
        <v>43850</v>
      </c>
      <c r="B223" s="12">
        <v>1.1326093157551809E-2</v>
      </c>
      <c r="C223" s="12">
        <v>-5.1571807131308781E-2</v>
      </c>
      <c r="D223" s="13">
        <v>-3.9037625462088242E-2</v>
      </c>
    </row>
    <row r="224" spans="1:4" ht="15.75" thickBot="1" x14ac:dyDescent="0.3">
      <c r="A224" s="179">
        <v>43864</v>
      </c>
      <c r="B224" s="4">
        <v>8.2922488972549599E-3</v>
      </c>
      <c r="C224" s="4">
        <v>2.1918685707646275E-2</v>
      </c>
      <c r="D224" s="15">
        <v>-3.4619625060491446E-2</v>
      </c>
    </row>
  </sheetData>
  <mergeCells count="1">
    <mergeCell ref="F1:N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AE6B-B368-4E51-A940-88E24777FADC}">
  <dimension ref="A1:I224"/>
  <sheetViews>
    <sheetView zoomScaleNormal="100" workbookViewId="0">
      <selection activeCell="J19" sqref="J19"/>
    </sheetView>
  </sheetViews>
  <sheetFormatPr defaultRowHeight="15" x14ac:dyDescent="0.25"/>
  <cols>
    <col min="1" max="1" width="10.140625" style="1" bestFit="1" customWidth="1"/>
    <col min="2" max="2" width="13.140625" bestFit="1" customWidth="1"/>
    <col min="3" max="3" width="14.28515625" bestFit="1" customWidth="1"/>
    <col min="4" max="4" width="12.7109375" bestFit="1" customWidth="1"/>
    <col min="6" max="6" width="14.28515625" bestFit="1" customWidth="1"/>
    <col min="7" max="7" width="13.7109375" bestFit="1" customWidth="1"/>
    <col min="8" max="8" width="15.140625" bestFit="1" customWidth="1"/>
    <col min="9" max="9" width="12" bestFit="1" customWidth="1"/>
  </cols>
  <sheetData>
    <row r="1" spans="1:9" ht="15.75" thickBot="1" x14ac:dyDescent="0.3">
      <c r="A1" s="180" t="s">
        <v>10</v>
      </c>
      <c r="B1" s="19" t="s">
        <v>23</v>
      </c>
      <c r="C1" s="19" t="s">
        <v>24</v>
      </c>
      <c r="D1" s="20" t="s">
        <v>25</v>
      </c>
    </row>
    <row r="2" spans="1:9" x14ac:dyDescent="0.25">
      <c r="A2" s="178">
        <v>42016</v>
      </c>
      <c r="B2" s="12">
        <v>-1.7747687833339434E-2</v>
      </c>
      <c r="C2" s="12">
        <v>3.4289073478632165E-2</v>
      </c>
      <c r="D2" s="13">
        <v>-5.666003356549127E-2</v>
      </c>
      <c r="F2" s="89"/>
      <c r="G2" s="3" t="s">
        <v>23</v>
      </c>
      <c r="H2" s="3" t="s">
        <v>24</v>
      </c>
      <c r="I2" s="90" t="s">
        <v>25</v>
      </c>
    </row>
    <row r="3" spans="1:9" x14ac:dyDescent="0.25">
      <c r="A3" s="178">
        <v>42023</v>
      </c>
      <c r="B3" s="12">
        <v>3.8916647671368348E-2</v>
      </c>
      <c r="C3" s="12">
        <v>6.7189502487447882E-3</v>
      </c>
      <c r="D3" s="13">
        <v>-1.3544225107757149E-2</v>
      </c>
      <c r="F3" s="11" t="s">
        <v>23</v>
      </c>
      <c r="G3" s="12">
        <v>1</v>
      </c>
      <c r="H3" s="12"/>
      <c r="I3" s="13"/>
    </row>
    <row r="4" spans="1:9" x14ac:dyDescent="0.25">
      <c r="A4" s="178">
        <v>42037</v>
      </c>
      <c r="B4" s="12">
        <v>4.4677965334299567E-2</v>
      </c>
      <c r="C4" s="12">
        <v>-6.2047768868828696E-3</v>
      </c>
      <c r="D4" s="13">
        <v>-2.3420274208098613E-2</v>
      </c>
      <c r="F4" s="11" t="s">
        <v>24</v>
      </c>
      <c r="G4" s="12">
        <v>3.5661419031190619E-2</v>
      </c>
      <c r="H4" s="12">
        <v>1</v>
      </c>
      <c r="I4" s="13"/>
    </row>
    <row r="5" spans="1:9" ht="15.75" thickBot="1" x14ac:dyDescent="0.3">
      <c r="A5" s="178">
        <v>42058</v>
      </c>
      <c r="B5" s="12">
        <v>1.5399215757880917E-2</v>
      </c>
      <c r="C5" s="12">
        <v>-1.8237587549780901E-2</v>
      </c>
      <c r="D5" s="13">
        <v>3.6039936483196658E-2</v>
      </c>
      <c r="F5" s="14" t="s">
        <v>25</v>
      </c>
      <c r="G5" s="4">
        <v>0.27930145544495016</v>
      </c>
      <c r="H5" s="4">
        <v>7.668650723526052E-2</v>
      </c>
      <c r="I5" s="15">
        <v>1</v>
      </c>
    </row>
    <row r="6" spans="1:9" ht="15.75" thickBot="1" x14ac:dyDescent="0.3">
      <c r="A6" s="178">
        <v>42065</v>
      </c>
      <c r="B6" s="12">
        <v>-3.5670180131500077E-2</v>
      </c>
      <c r="C6" s="12">
        <v>-3.3267100982939057E-2</v>
      </c>
      <c r="D6" s="13">
        <v>-3.6039936483196693E-2</v>
      </c>
    </row>
    <row r="7" spans="1:9" ht="15.75" thickBot="1" x14ac:dyDescent="0.3">
      <c r="A7" s="178">
        <v>42093</v>
      </c>
      <c r="B7" s="12">
        <v>7.1176278467894954E-2</v>
      </c>
      <c r="C7" s="12">
        <v>-6.0913893934018172E-3</v>
      </c>
      <c r="D7" s="13">
        <v>-1.9802627296179754E-2</v>
      </c>
      <c r="F7" s="185" t="s">
        <v>162</v>
      </c>
      <c r="G7" s="186">
        <f>COUNT(A2:A224)</f>
        <v>223</v>
      </c>
    </row>
    <row r="8" spans="1:9" ht="15.75" thickBot="1" x14ac:dyDescent="0.3">
      <c r="A8" s="178">
        <v>42107</v>
      </c>
      <c r="B8" s="12">
        <v>1.3889112160667093E-2</v>
      </c>
      <c r="C8" s="12">
        <v>-4.3017385083690816E-2</v>
      </c>
      <c r="D8" s="13">
        <v>-5.0377940299571808E-3</v>
      </c>
    </row>
    <row r="9" spans="1:9" ht="15.75" thickBot="1" x14ac:dyDescent="0.3">
      <c r="A9" s="178">
        <v>42114</v>
      </c>
      <c r="B9" s="12">
        <v>4.385188252884941E-2</v>
      </c>
      <c r="C9" s="12">
        <v>5.3488684950986222E-2</v>
      </c>
      <c r="D9" s="13">
        <v>-3.077165866675366E-2</v>
      </c>
      <c r="F9" s="185" t="s">
        <v>163</v>
      </c>
      <c r="G9" s="195" t="s">
        <v>164</v>
      </c>
      <c r="H9" s="195" t="s">
        <v>165</v>
      </c>
      <c r="I9" s="186" t="s">
        <v>166</v>
      </c>
    </row>
    <row r="10" spans="1:9" x14ac:dyDescent="0.25">
      <c r="A10" s="178">
        <v>42121</v>
      </c>
      <c r="B10" s="12">
        <v>1.5067432122119926E-2</v>
      </c>
      <c r="C10" s="12">
        <v>-2.1053409197832381E-2</v>
      </c>
      <c r="D10" s="13">
        <v>-4.2559614418795889E-2</v>
      </c>
      <c r="F10" s="192">
        <f>G4</f>
        <v>3.5661419031190619E-2</v>
      </c>
      <c r="G10" s="193">
        <f>(F10/SQRT(1-F10^2))*SQRT($G$7-2)</f>
        <v>0.53048253133786749</v>
      </c>
      <c r="H10" s="193">
        <f>_xlfn.T.INV.2T(0.05,$G$7-2)</f>
        <v>1.9707562704894734</v>
      </c>
      <c r="I10" s="194">
        <f>_xlfn.T.INV.2T(0.01,$G$7-2)</f>
        <v>2.5982581436736947</v>
      </c>
    </row>
    <row r="11" spans="1:9" x14ac:dyDescent="0.25">
      <c r="A11" s="178">
        <v>42128</v>
      </c>
      <c r="B11" s="12">
        <v>-1.8373220256619294E-2</v>
      </c>
      <c r="C11" s="12">
        <v>-2.8049303809899555E-2</v>
      </c>
      <c r="D11" s="13">
        <v>-5.449604767564703E-3</v>
      </c>
      <c r="F11" s="187">
        <f>G5</f>
        <v>0.27930145544495016</v>
      </c>
      <c r="G11" s="2">
        <f>(F11/SQRT(1-F11^2))*SQRT($G$7-2)</f>
        <v>4.3242029246293532</v>
      </c>
      <c r="H11" s="2">
        <f t="shared" ref="H11:H12" si="0">_xlfn.T.INV.2T(0.05,$G$7-2)</f>
        <v>1.9707562704894734</v>
      </c>
      <c r="I11" s="188">
        <f t="shared" ref="I11:I12" si="1">_xlfn.T.INV.2T(0.01,$G$7-2)</f>
        <v>2.5982581436736947</v>
      </c>
    </row>
    <row r="12" spans="1:9" ht="15.75" thickBot="1" x14ac:dyDescent="0.3">
      <c r="A12" s="178">
        <v>42135</v>
      </c>
      <c r="B12" s="12">
        <v>-5.9780981755080667E-3</v>
      </c>
      <c r="C12" s="12">
        <v>1.9502243231441101E-2</v>
      </c>
      <c r="D12" s="13">
        <v>-1.6529301951210582E-2</v>
      </c>
      <c r="F12" s="189">
        <f>H5</f>
        <v>7.668650723526052E-2</v>
      </c>
      <c r="G12" s="190">
        <f t="shared" ref="G12" si="2">(F12/SQRT(1-F12^2))*SQRT($G$7-2)</f>
        <v>1.1433938930989211</v>
      </c>
      <c r="H12" s="190">
        <f t="shared" si="0"/>
        <v>1.9707562704894734</v>
      </c>
      <c r="I12" s="191">
        <f t="shared" si="1"/>
        <v>2.5982581436736947</v>
      </c>
    </row>
    <row r="13" spans="1:9" x14ac:dyDescent="0.25">
      <c r="A13" s="178">
        <v>42142</v>
      </c>
      <c r="B13" s="12">
        <v>-9.3708851733068661E-3</v>
      </c>
      <c r="C13" s="12">
        <v>2.1436235432513691E-3</v>
      </c>
      <c r="D13" s="13">
        <v>5.5401803756153509E-3</v>
      </c>
    </row>
    <row r="14" spans="1:9" x14ac:dyDescent="0.25">
      <c r="A14" s="178">
        <v>42149</v>
      </c>
      <c r="B14" s="12">
        <v>-1.1498266687373023E-2</v>
      </c>
      <c r="C14" s="12">
        <v>-2.6031838717946981E-2</v>
      </c>
      <c r="D14" s="13">
        <v>-1.6713480973740667E-2</v>
      </c>
    </row>
    <row r="15" spans="1:9" x14ac:dyDescent="0.25">
      <c r="A15" s="178">
        <v>42156</v>
      </c>
      <c r="B15" s="12">
        <v>-4.0113628690535509E-2</v>
      </c>
      <c r="C15" s="12">
        <v>-6.6152391187192048E-3</v>
      </c>
      <c r="D15" s="13">
        <v>-3.4289073478632193E-2</v>
      </c>
    </row>
    <row r="16" spans="1:9" x14ac:dyDescent="0.25">
      <c r="A16" s="178">
        <v>42163</v>
      </c>
      <c r="B16" s="12">
        <v>2.7104201801941275E-2</v>
      </c>
      <c r="C16" s="12">
        <v>4.4150182091166933E-3</v>
      </c>
      <c r="D16" s="13">
        <v>1.7291497110061043E-2</v>
      </c>
    </row>
    <row r="17" spans="1:4" x14ac:dyDescent="0.25">
      <c r="A17" s="178">
        <v>42170</v>
      </c>
      <c r="B17" s="12">
        <v>-1.3739720689678365E-2</v>
      </c>
      <c r="C17" s="12">
        <v>4.3956114730381293E-3</v>
      </c>
      <c r="D17" s="13">
        <v>2.2599831917240992E-2</v>
      </c>
    </row>
    <row r="18" spans="1:4" x14ac:dyDescent="0.25">
      <c r="A18" s="178">
        <v>42177</v>
      </c>
      <c r="B18" s="12">
        <v>-1.3506114141322108E-2</v>
      </c>
      <c r="C18" s="12">
        <v>8.7336799687546315E-3</v>
      </c>
      <c r="D18" s="13">
        <v>-2.2599831917240919E-2</v>
      </c>
    </row>
    <row r="19" spans="1:4" x14ac:dyDescent="0.25">
      <c r="A19" s="178">
        <v>42184</v>
      </c>
      <c r="B19" s="12">
        <v>9.9101020356674578E-4</v>
      </c>
      <c r="C19" s="12">
        <v>-2.197890671877523E-2</v>
      </c>
      <c r="D19" s="13">
        <v>-3.4887259000440665E-2</v>
      </c>
    </row>
    <row r="20" spans="1:4" x14ac:dyDescent="0.25">
      <c r="A20" s="178">
        <v>42191</v>
      </c>
      <c r="B20" s="12">
        <v>5.5034358901180185E-3</v>
      </c>
      <c r="C20" s="12">
        <v>-1.7937700686667207E-2</v>
      </c>
      <c r="D20" s="13">
        <v>-1.7910926566530219E-2</v>
      </c>
    </row>
    <row r="21" spans="1:4" x14ac:dyDescent="0.25">
      <c r="A21" s="178">
        <v>42198</v>
      </c>
      <c r="B21" s="12">
        <v>6.0872931244364104E-2</v>
      </c>
      <c r="C21" s="12">
        <v>5.0727523509658222E-2</v>
      </c>
      <c r="D21" s="13">
        <v>0</v>
      </c>
    </row>
    <row r="22" spans="1:4" x14ac:dyDescent="0.25">
      <c r="A22" s="178">
        <v>42205</v>
      </c>
      <c r="B22" s="12">
        <v>-6.9494283492555972E-2</v>
      </c>
      <c r="C22" s="12">
        <v>-2.8355225755125009E-2</v>
      </c>
      <c r="D22" s="13">
        <v>-1.212136053234485E-2</v>
      </c>
    </row>
    <row r="23" spans="1:4" x14ac:dyDescent="0.25">
      <c r="A23" s="178">
        <v>42212</v>
      </c>
      <c r="B23" s="12">
        <v>2.5920890820029612E-2</v>
      </c>
      <c r="C23" s="12">
        <v>3.6920588614048074E-2</v>
      </c>
      <c r="D23" s="13">
        <v>-1.8462062839735331E-2</v>
      </c>
    </row>
    <row r="24" spans="1:4" x14ac:dyDescent="0.25">
      <c r="A24" s="178">
        <v>42219</v>
      </c>
      <c r="B24" s="12">
        <v>2.5940021008615886E-2</v>
      </c>
      <c r="C24" s="12">
        <v>-2.1552558385734191E-2</v>
      </c>
      <c r="D24" s="13">
        <v>3.6589447432291963E-2</v>
      </c>
    </row>
    <row r="25" spans="1:4" x14ac:dyDescent="0.25">
      <c r="A25" s="178">
        <v>42226</v>
      </c>
      <c r="B25" s="12">
        <v>3.0949361984845243E-3</v>
      </c>
      <c r="C25" s="12">
        <v>2.17627942259567E-3</v>
      </c>
      <c r="D25" s="13">
        <v>-6.0060240602119218E-3</v>
      </c>
    </row>
    <row r="26" spans="1:4" x14ac:dyDescent="0.25">
      <c r="A26" s="178">
        <v>42233</v>
      </c>
      <c r="B26" s="12">
        <v>-6.3365846993133537E-2</v>
      </c>
      <c r="C26" s="12">
        <v>-6.5430985889359475E-3</v>
      </c>
      <c r="D26" s="13">
        <v>0</v>
      </c>
    </row>
    <row r="27" spans="1:4" x14ac:dyDescent="0.25">
      <c r="A27" s="178">
        <v>42247</v>
      </c>
      <c r="B27" s="12">
        <v>-1.1560822401075971E-2</v>
      </c>
      <c r="C27" s="12">
        <v>1.092907053219023E-2</v>
      </c>
      <c r="D27" s="13">
        <v>-3.9891329027301969E-2</v>
      </c>
    </row>
    <row r="28" spans="1:4" x14ac:dyDescent="0.25">
      <c r="A28" s="178">
        <v>42254</v>
      </c>
      <c r="B28" s="12">
        <v>1.8911257831171811E-3</v>
      </c>
      <c r="C28" s="12">
        <v>-1.3129291441792736E-2</v>
      </c>
      <c r="D28" s="13">
        <v>5.7971176843259146E-3</v>
      </c>
    </row>
    <row r="29" spans="1:4" x14ac:dyDescent="0.25">
      <c r="A29" s="178">
        <v>42261</v>
      </c>
      <c r="B29" s="12">
        <v>1.8717123952937991E-2</v>
      </c>
      <c r="C29" s="12">
        <v>-2.0022915875107704E-2</v>
      </c>
      <c r="D29" s="13">
        <v>-1.1628037995119099E-2</v>
      </c>
    </row>
    <row r="30" spans="1:4" x14ac:dyDescent="0.25">
      <c r="A30" s="178">
        <v>42268</v>
      </c>
      <c r="B30" s="12">
        <v>-7.0446227400083189E-3</v>
      </c>
      <c r="C30" s="12">
        <v>-2.2497197340154416E-3</v>
      </c>
      <c r="D30" s="13">
        <v>-2.9675768146116666E-2</v>
      </c>
    </row>
    <row r="31" spans="1:4" x14ac:dyDescent="0.25">
      <c r="A31" s="178">
        <v>42275</v>
      </c>
      <c r="B31" s="12">
        <v>-1.5729301908543918E-2</v>
      </c>
      <c r="C31" s="12">
        <v>6.7340321813441194E-3</v>
      </c>
      <c r="D31" s="13">
        <v>-1.8237587549780901E-2</v>
      </c>
    </row>
    <row r="32" spans="1:4" x14ac:dyDescent="0.25">
      <c r="A32" s="178">
        <v>42289</v>
      </c>
      <c r="B32" s="12">
        <v>3.1559220180518877E-2</v>
      </c>
      <c r="C32" s="12">
        <v>3.3522692038643644E-2</v>
      </c>
      <c r="D32" s="13">
        <v>0</v>
      </c>
    </row>
    <row r="33" spans="1:4" x14ac:dyDescent="0.25">
      <c r="A33" s="178">
        <v>42296</v>
      </c>
      <c r="B33" s="12">
        <v>2.1568696658455202E-2</v>
      </c>
      <c r="C33" s="12">
        <v>-8.8300794482720369E-3</v>
      </c>
      <c r="D33" s="13">
        <v>-6.2305497506360864E-3</v>
      </c>
    </row>
    <row r="34" spans="1:4" x14ac:dyDescent="0.25">
      <c r="A34" s="178">
        <v>42303</v>
      </c>
      <c r="B34" s="12">
        <v>8.8407564604479915E-4</v>
      </c>
      <c r="C34" s="12">
        <v>6.6298585386695818E-3</v>
      </c>
      <c r="D34" s="13">
        <v>3.0771658666753472E-2</v>
      </c>
    </row>
    <row r="35" spans="1:4" x14ac:dyDescent="0.25">
      <c r="A35" s="178">
        <v>42310</v>
      </c>
      <c r="B35" s="12">
        <v>3.8570483531325341E-2</v>
      </c>
      <c r="C35" s="12">
        <v>3.2505570404931308E-2</v>
      </c>
      <c r="D35" s="13">
        <v>0</v>
      </c>
    </row>
    <row r="36" spans="1:4" x14ac:dyDescent="0.25">
      <c r="A36" s="178">
        <v>42317</v>
      </c>
      <c r="B36" s="12">
        <v>-7.3604257838773418E-3</v>
      </c>
      <c r="C36" s="12">
        <v>3.9712637406867833E-2</v>
      </c>
      <c r="D36" s="13">
        <v>-4.7155137917277719E-2</v>
      </c>
    </row>
    <row r="37" spans="1:4" x14ac:dyDescent="0.25">
      <c r="A37" s="178">
        <v>42331</v>
      </c>
      <c r="B37" s="12">
        <v>-2.5963223762010212E-2</v>
      </c>
      <c r="C37" s="12">
        <v>-4.1355185681913945E-2</v>
      </c>
      <c r="D37" s="13">
        <v>-5.4616747317900463E-2</v>
      </c>
    </row>
    <row r="38" spans="1:4" x14ac:dyDescent="0.25">
      <c r="A38" s="178">
        <v>42338</v>
      </c>
      <c r="B38" s="12">
        <v>-1.4451118538174598E-2</v>
      </c>
      <c r="C38" s="12">
        <v>-6.6889881507965401E-3</v>
      </c>
      <c r="D38" s="13">
        <v>-1.7116941940697752E-2</v>
      </c>
    </row>
    <row r="39" spans="1:4" x14ac:dyDescent="0.25">
      <c r="A39" s="178">
        <v>42345</v>
      </c>
      <c r="B39" s="12">
        <v>-4.8717386613997875E-2</v>
      </c>
      <c r="C39" s="12">
        <v>3.7325957612686346E-2</v>
      </c>
      <c r="D39" s="13">
        <v>-3.9920212695374498E-3</v>
      </c>
    </row>
    <row r="40" spans="1:4" x14ac:dyDescent="0.25">
      <c r="A40" s="178">
        <v>42352</v>
      </c>
      <c r="B40" s="12">
        <v>6.7018934844012617E-3</v>
      </c>
      <c r="C40" s="12">
        <v>-1.7391742711869107E-2</v>
      </c>
      <c r="D40" s="13">
        <v>3.9920212695374567E-3</v>
      </c>
    </row>
    <row r="41" spans="1:4" x14ac:dyDescent="0.25">
      <c r="A41" s="178">
        <v>42359</v>
      </c>
      <c r="B41" s="12">
        <v>2.5282385840892256E-2</v>
      </c>
      <c r="C41" s="12">
        <v>8.7336799687546315E-3</v>
      </c>
      <c r="D41" s="13">
        <v>-3.9920212695374498E-3</v>
      </c>
    </row>
    <row r="42" spans="1:4" x14ac:dyDescent="0.25">
      <c r="A42" s="178">
        <v>42366</v>
      </c>
      <c r="B42" s="12">
        <v>-7.8973350600052743E-4</v>
      </c>
      <c r="C42" s="12">
        <v>-4.3573053689558126E-3</v>
      </c>
      <c r="D42" s="13">
        <v>0</v>
      </c>
    </row>
    <row r="43" spans="1:4" x14ac:dyDescent="0.25">
      <c r="A43" s="178">
        <v>42373</v>
      </c>
      <c r="B43" s="12">
        <v>-4.4528076688758376E-2</v>
      </c>
      <c r="C43" s="12">
        <v>6.3446221738962263E-2</v>
      </c>
      <c r="D43" s="13">
        <v>2.6317308317373358E-2</v>
      </c>
    </row>
    <row r="44" spans="1:4" x14ac:dyDescent="0.25">
      <c r="A44" s="178">
        <v>42387</v>
      </c>
      <c r="B44" s="12">
        <v>4.7332211106255691E-2</v>
      </c>
      <c r="C44" s="12">
        <v>-3.2647077836666143E-2</v>
      </c>
      <c r="D44" s="13">
        <v>2.8437935320533625E-2</v>
      </c>
    </row>
    <row r="45" spans="1:4" x14ac:dyDescent="0.25">
      <c r="A45" s="178">
        <v>42394</v>
      </c>
      <c r="B45" s="12">
        <v>5.3204036063464667E-2</v>
      </c>
      <c r="C45" s="12">
        <v>2.8355225755125005E-2</v>
      </c>
      <c r="D45" s="13">
        <v>3.9973404326203938E-3</v>
      </c>
    </row>
    <row r="46" spans="1:4" x14ac:dyDescent="0.25">
      <c r="A46" s="178">
        <v>42401</v>
      </c>
      <c r="B46" s="12">
        <v>7.2277031214532635E-3</v>
      </c>
      <c r="C46" s="12">
        <v>-2.1528533611010897E-3</v>
      </c>
      <c r="D46" s="13">
        <v>1.8445845790751432E-2</v>
      </c>
    </row>
    <row r="47" spans="1:4" x14ac:dyDescent="0.25">
      <c r="A47" s="178">
        <v>42408</v>
      </c>
      <c r="B47" s="12">
        <v>-2.4474015085370251E-2</v>
      </c>
      <c r="C47" s="12">
        <v>4.3010818993907017E-3</v>
      </c>
      <c r="D47" s="13">
        <v>-1.3140793561058368E-2</v>
      </c>
    </row>
    <row r="48" spans="1:4" x14ac:dyDescent="0.25">
      <c r="A48" s="178">
        <v>42415</v>
      </c>
      <c r="B48" s="12">
        <v>7.6492355205702245E-2</v>
      </c>
      <c r="C48" s="12">
        <v>2.1436235432513691E-3</v>
      </c>
      <c r="D48" s="13">
        <v>5.2770571008438193E-3</v>
      </c>
    </row>
    <row r="49" spans="1:4" x14ac:dyDescent="0.25">
      <c r="A49" s="178">
        <v>42422</v>
      </c>
      <c r="B49" s="12">
        <v>3.6911634141398281E-2</v>
      </c>
      <c r="C49" s="12">
        <v>-8.602203582663415E-3</v>
      </c>
      <c r="D49" s="13">
        <v>2.0834086902842053E-2</v>
      </c>
    </row>
    <row r="50" spans="1:4" x14ac:dyDescent="0.25">
      <c r="A50" s="178">
        <v>42429</v>
      </c>
      <c r="B50" s="12">
        <v>2.5555449173096548E-2</v>
      </c>
      <c r="C50" s="12">
        <v>3.188367840522198E-2</v>
      </c>
      <c r="D50" s="13">
        <v>1.2804272245987749E-2</v>
      </c>
    </row>
    <row r="51" spans="1:4" x14ac:dyDescent="0.25">
      <c r="A51" s="178">
        <v>42436</v>
      </c>
      <c r="B51" s="12">
        <v>2.4742280663515004E-3</v>
      </c>
      <c r="C51" s="12">
        <v>2.0898649194592365E-3</v>
      </c>
      <c r="D51" s="13">
        <v>3.0077455237277954E-2</v>
      </c>
    </row>
    <row r="52" spans="1:4" x14ac:dyDescent="0.25">
      <c r="A52" s="178">
        <v>42443</v>
      </c>
      <c r="B52" s="12">
        <v>2.833357449201902E-2</v>
      </c>
      <c r="C52" s="12">
        <v>0</v>
      </c>
      <c r="D52" s="13">
        <v>7.38010729762246E-3</v>
      </c>
    </row>
    <row r="53" spans="1:4" x14ac:dyDescent="0.25">
      <c r="A53" s="178">
        <v>42450</v>
      </c>
      <c r="B53" s="12">
        <v>-2.979904462056561E-2</v>
      </c>
      <c r="C53" s="12">
        <v>-8.3857933762739589E-3</v>
      </c>
      <c r="D53" s="13">
        <v>-4.9140148024289293E-3</v>
      </c>
    </row>
    <row r="54" spans="1:4" x14ac:dyDescent="0.25">
      <c r="A54" s="178">
        <v>42457</v>
      </c>
      <c r="B54" s="12">
        <v>-5.3304050482941142E-3</v>
      </c>
      <c r="C54" s="12">
        <v>1.6701849617931353E-2</v>
      </c>
      <c r="D54" s="13">
        <v>-4.9382816405825663E-3</v>
      </c>
    </row>
    <row r="55" spans="1:4" x14ac:dyDescent="0.25">
      <c r="A55" s="178">
        <v>42464</v>
      </c>
      <c r="B55" s="12">
        <v>3.9745115594557651E-2</v>
      </c>
      <c r="C55" s="12">
        <v>1.2345835822299362E-2</v>
      </c>
      <c r="D55" s="13">
        <v>4.9497127790251873E-2</v>
      </c>
    </row>
    <row r="56" spans="1:4" x14ac:dyDescent="0.25">
      <c r="A56" s="178">
        <v>42471</v>
      </c>
      <c r="B56" s="12">
        <v>5.4961725718581711E-2</v>
      </c>
      <c r="C56" s="12">
        <v>-2.2751756983416069E-2</v>
      </c>
      <c r="D56" s="13">
        <v>-3.5398267051240623E-3</v>
      </c>
    </row>
    <row r="57" spans="1:4" x14ac:dyDescent="0.25">
      <c r="A57" s="178">
        <v>42478</v>
      </c>
      <c r="B57" s="12">
        <v>1.6213200713722214E-2</v>
      </c>
      <c r="C57" s="12">
        <v>-2.5425098365810056E-2</v>
      </c>
      <c r="D57" s="13">
        <v>3.3704526751391253E-2</v>
      </c>
    </row>
    <row r="58" spans="1:4" x14ac:dyDescent="0.25">
      <c r="A58" s="178">
        <v>42492</v>
      </c>
      <c r="B58" s="12">
        <v>-2.3835028174973068E-2</v>
      </c>
      <c r="C58" s="12">
        <v>1.7021687569430524E-2</v>
      </c>
      <c r="D58" s="13">
        <v>-4.8239360308528229E-3</v>
      </c>
    </row>
    <row r="59" spans="1:4" x14ac:dyDescent="0.25">
      <c r="A59" s="178">
        <v>42499</v>
      </c>
      <c r="B59" s="12">
        <v>3.5579864600029155E-3</v>
      </c>
      <c r="C59" s="12">
        <v>-2.3480267608842472E-2</v>
      </c>
      <c r="D59" s="13">
        <v>-1.2652236903709001E-2</v>
      </c>
    </row>
    <row r="60" spans="1:4" x14ac:dyDescent="0.25">
      <c r="A60" s="178">
        <v>42506</v>
      </c>
      <c r="B60" s="12">
        <v>6.8321457675771108E-3</v>
      </c>
      <c r="C60" s="12">
        <v>1.2875714360045367E-2</v>
      </c>
      <c r="D60" s="13">
        <v>4.885207566049341E-3</v>
      </c>
    </row>
    <row r="61" spans="1:4" x14ac:dyDescent="0.25">
      <c r="A61" s="178">
        <v>42520</v>
      </c>
      <c r="B61" s="12">
        <v>-1.2160729944239406E-2</v>
      </c>
      <c r="C61" s="12">
        <v>-1.7021687569430524E-2</v>
      </c>
      <c r="D61" s="13">
        <v>1.6465263015515791E-2</v>
      </c>
    </row>
    <row r="62" spans="1:4" x14ac:dyDescent="0.25">
      <c r="A62" s="178">
        <v>42527</v>
      </c>
      <c r="B62" s="12">
        <v>1.4410449678254994E-2</v>
      </c>
      <c r="C62" s="12">
        <v>-2.8293508642611976E-2</v>
      </c>
      <c r="D62" s="13">
        <v>-8.6831225734607699E-3</v>
      </c>
    </row>
    <row r="63" spans="1:4" x14ac:dyDescent="0.25">
      <c r="A63" s="178">
        <v>42534</v>
      </c>
      <c r="B63" s="12">
        <v>-3.6617363238223309E-2</v>
      </c>
      <c r="C63" s="12">
        <v>-8.8692377407796601E-3</v>
      </c>
      <c r="D63" s="13">
        <v>1.2518218357403138E-2</v>
      </c>
    </row>
    <row r="64" spans="1:4" x14ac:dyDescent="0.25">
      <c r="A64" s="178">
        <v>42548</v>
      </c>
      <c r="B64" s="12">
        <v>3.3676364848380792E-3</v>
      </c>
      <c r="C64" s="12">
        <v>-3.2186686495901444E-2</v>
      </c>
      <c r="D64" s="13">
        <v>-5.5834874257005684E-3</v>
      </c>
    </row>
    <row r="65" spans="1:4" x14ac:dyDescent="0.25">
      <c r="A65" s="178">
        <v>42562</v>
      </c>
      <c r="B65" s="12">
        <v>2.7228042438734713E-2</v>
      </c>
      <c r="C65" s="12">
        <v>-4.2181614036294675E-2</v>
      </c>
      <c r="D65" s="13">
        <v>1.357486909106885E-2</v>
      </c>
    </row>
    <row r="66" spans="1:4" x14ac:dyDescent="0.25">
      <c r="A66" s="178">
        <v>42569</v>
      </c>
      <c r="B66" s="12">
        <v>-2.319513942233386E-3</v>
      </c>
      <c r="C66" s="12">
        <v>1.3513719166722855E-2</v>
      </c>
      <c r="D66" s="13">
        <v>3.315220731690055E-2</v>
      </c>
    </row>
    <row r="67" spans="1:4" x14ac:dyDescent="0.25">
      <c r="A67" s="178">
        <v>42576</v>
      </c>
      <c r="B67" s="12">
        <v>9.7491293923416336E-3</v>
      </c>
      <c r="C67" s="12">
        <v>-1.1248712535870653E-2</v>
      </c>
      <c r="D67" s="13">
        <v>2.3631604533277038E-2</v>
      </c>
    </row>
    <row r="68" spans="1:4" x14ac:dyDescent="0.25">
      <c r="A68" s="178">
        <v>42583</v>
      </c>
      <c r="B68" s="12">
        <v>-3.3112613036560315E-3</v>
      </c>
      <c r="C68" s="12">
        <v>3.7740327982846898E-2</v>
      </c>
      <c r="D68" s="13">
        <v>-8.528836347520323E-3</v>
      </c>
    </row>
    <row r="69" spans="1:4" x14ac:dyDescent="0.25">
      <c r="A69" s="178">
        <v>42590</v>
      </c>
      <c r="B69" s="12">
        <v>5.4648874052540741E-3</v>
      </c>
      <c r="C69" s="12">
        <v>2.1552558385734281E-2</v>
      </c>
      <c r="D69" s="13">
        <v>1.6985546365743807E-2</v>
      </c>
    </row>
    <row r="70" spans="1:4" x14ac:dyDescent="0.25">
      <c r="A70" s="178">
        <v>42597</v>
      </c>
      <c r="B70" s="12">
        <v>-2.6522898948902019E-2</v>
      </c>
      <c r="C70" s="12">
        <v>0</v>
      </c>
      <c r="D70" s="13">
        <v>-1.8056783747242615E-2</v>
      </c>
    </row>
    <row r="71" spans="1:4" x14ac:dyDescent="0.25">
      <c r="A71" s="178">
        <v>42604</v>
      </c>
      <c r="B71" s="12">
        <v>6.7273180607424835E-2</v>
      </c>
      <c r="C71" s="12">
        <v>-4.2735107773819378E-3</v>
      </c>
      <c r="D71" s="13">
        <v>2.9569208122948661E-2</v>
      </c>
    </row>
    <row r="72" spans="1:4" x14ac:dyDescent="0.25">
      <c r="A72" s="178">
        <v>42611</v>
      </c>
      <c r="B72" s="12">
        <v>1.1159531140159709E-2</v>
      </c>
      <c r="C72" s="12">
        <v>3.9879366231596325E-2</v>
      </c>
      <c r="D72" s="13">
        <v>-2.9569208122948609E-2</v>
      </c>
    </row>
    <row r="73" spans="1:4" x14ac:dyDescent="0.25">
      <c r="A73" s="178">
        <v>42618</v>
      </c>
      <c r="B73" s="12">
        <v>3.1629546336090913E-2</v>
      </c>
      <c r="C73" s="12">
        <v>3.6367644170874791E-2</v>
      </c>
      <c r="D73" s="13">
        <v>2.8528083614538031E-2</v>
      </c>
    </row>
    <row r="74" spans="1:4" x14ac:dyDescent="0.25">
      <c r="A74" s="178">
        <v>42632</v>
      </c>
      <c r="B74" s="12">
        <v>3.0153038170687457E-2</v>
      </c>
      <c r="C74" s="12">
        <v>-2.0811662038246232E-3</v>
      </c>
      <c r="D74" s="13">
        <v>-6.5185979884695613E-2</v>
      </c>
    </row>
    <row r="75" spans="1:4" x14ac:dyDescent="0.25">
      <c r="A75" s="178">
        <v>42639</v>
      </c>
      <c r="B75" s="12">
        <v>-4.1509799760933996E-2</v>
      </c>
      <c r="C75" s="12">
        <v>3.4803922194692097E-2</v>
      </c>
      <c r="D75" s="13">
        <v>3.1039859375910123E-3</v>
      </c>
    </row>
    <row r="76" spans="1:4" x14ac:dyDescent="0.25">
      <c r="A76" s="178">
        <v>42646</v>
      </c>
      <c r="B76" s="12">
        <v>2.3123990086664367E-2</v>
      </c>
      <c r="C76" s="12">
        <v>6.0180723255629448E-3</v>
      </c>
      <c r="D76" s="13">
        <v>-2.7226812700214039E-2</v>
      </c>
    </row>
    <row r="77" spans="1:4" x14ac:dyDescent="0.25">
      <c r="A77" s="178">
        <v>42653</v>
      </c>
      <c r="B77" s="12">
        <v>-1.3605652055778709E-2</v>
      </c>
      <c r="C77" s="12">
        <v>-2.4292692569044587E-2</v>
      </c>
      <c r="D77" s="13">
        <v>-1.0672459890771759E-2</v>
      </c>
    </row>
    <row r="78" spans="1:4" x14ac:dyDescent="0.25">
      <c r="A78" s="178">
        <v>42660</v>
      </c>
      <c r="B78" s="12">
        <v>1.1451929322611933E-2</v>
      </c>
      <c r="C78" s="12">
        <v>6.351340572232593E-2</v>
      </c>
      <c r="D78" s="13">
        <v>-4.4988387214781933E-2</v>
      </c>
    </row>
    <row r="79" spans="1:4" x14ac:dyDescent="0.25">
      <c r="A79" s="178">
        <v>42667</v>
      </c>
      <c r="B79" s="12">
        <v>5.2415952276730973E-3</v>
      </c>
      <c r="C79" s="12">
        <v>9.5694510161506725E-3</v>
      </c>
      <c r="D79" s="13">
        <v>1.1217051092001736E-3</v>
      </c>
    </row>
    <row r="80" spans="1:4" x14ac:dyDescent="0.25">
      <c r="A80" s="178">
        <v>42674</v>
      </c>
      <c r="B80" s="12">
        <v>-4.4192839233540823E-2</v>
      </c>
      <c r="C80" s="12">
        <v>2.6317308317373358E-2</v>
      </c>
      <c r="D80" s="13">
        <v>-4.4943895878393264E-3</v>
      </c>
    </row>
    <row r="81" spans="1:4" x14ac:dyDescent="0.25">
      <c r="A81" s="178">
        <v>42681</v>
      </c>
      <c r="B81" s="12">
        <v>5.9556780835624393E-2</v>
      </c>
      <c r="C81" s="12">
        <v>-1.8570107472127711E-3</v>
      </c>
      <c r="D81" s="13">
        <v>1.5642777070453542E-2</v>
      </c>
    </row>
    <row r="82" spans="1:4" x14ac:dyDescent="0.25">
      <c r="A82" s="178">
        <v>42688</v>
      </c>
      <c r="B82" s="12">
        <v>-9.6830574853678138E-3</v>
      </c>
      <c r="C82" s="12">
        <v>5.9530649494225936E-2</v>
      </c>
      <c r="D82" s="13">
        <v>-2.8107527690440611E-2</v>
      </c>
    </row>
    <row r="83" spans="1:4" x14ac:dyDescent="0.25">
      <c r="A83" s="178">
        <v>42695</v>
      </c>
      <c r="B83" s="12">
        <v>6.6452715887930142E-2</v>
      </c>
      <c r="C83" s="12">
        <v>-8.795131452827289E-3</v>
      </c>
      <c r="D83" s="13">
        <v>-5.7175684632034081E-3</v>
      </c>
    </row>
    <row r="84" spans="1:4" x14ac:dyDescent="0.25">
      <c r="A84" s="178">
        <v>42702</v>
      </c>
      <c r="B84" s="12">
        <v>-6.0045214181915982E-3</v>
      </c>
      <c r="C84" s="12">
        <v>-2.6859269050268413E-2</v>
      </c>
      <c r="D84" s="13">
        <v>2.0432038817205934E-2</v>
      </c>
    </row>
    <row r="85" spans="1:4" x14ac:dyDescent="0.25">
      <c r="A85" s="178">
        <v>42730</v>
      </c>
      <c r="B85" s="12">
        <v>1.2195273093818206E-2</v>
      </c>
      <c r="C85" s="12">
        <v>3.2894766503987053E-3</v>
      </c>
      <c r="D85" s="13">
        <v>-3.3351893061383505E-3</v>
      </c>
    </row>
    <row r="86" spans="1:4" x14ac:dyDescent="0.25">
      <c r="A86" s="178">
        <v>42744</v>
      </c>
      <c r="B86" s="12">
        <v>-3.4509816210688313E-2</v>
      </c>
      <c r="C86" s="12">
        <v>5.6338177182560642E-3</v>
      </c>
      <c r="D86" s="13">
        <v>-6.4377904748485299E-3</v>
      </c>
    </row>
    <row r="87" spans="1:4" x14ac:dyDescent="0.25">
      <c r="A87" s="178">
        <v>42751</v>
      </c>
      <c r="B87" s="12">
        <v>1.5584418424825499E-2</v>
      </c>
      <c r="C87" s="12">
        <v>-5.930877444029415E-2</v>
      </c>
      <c r="D87" s="13">
        <v>2.4456295977526715E-2</v>
      </c>
    </row>
    <row r="88" spans="1:4" x14ac:dyDescent="0.25">
      <c r="A88" s="178">
        <v>42758</v>
      </c>
      <c r="B88" s="12">
        <v>6.6015130574268388E-2</v>
      </c>
      <c r="C88" s="12">
        <v>1.1851990587014548E-2</v>
      </c>
      <c r="D88" s="13">
        <v>6.5063593347061868E-2</v>
      </c>
    </row>
    <row r="89" spans="1:4" x14ac:dyDescent="0.25">
      <c r="A89" s="178">
        <v>42765</v>
      </c>
      <c r="B89" s="12">
        <v>-2.9033565733355533E-2</v>
      </c>
      <c r="C89" s="12">
        <v>2.1850832948108297E-2</v>
      </c>
      <c r="D89" s="13">
        <v>4.2395558967685765E-2</v>
      </c>
    </row>
    <row r="90" spans="1:4" x14ac:dyDescent="0.25">
      <c r="A90" s="178">
        <v>42772</v>
      </c>
      <c r="B90" s="12">
        <v>-4.8934018014174151E-2</v>
      </c>
      <c r="C90" s="12">
        <v>-2.3324672566409004E-2</v>
      </c>
      <c r="D90" s="13">
        <v>-3.5529421154486512E-2</v>
      </c>
    </row>
    <row r="91" spans="1:4" x14ac:dyDescent="0.25">
      <c r="A91" s="178">
        <v>42779</v>
      </c>
      <c r="B91" s="12">
        <v>-6.0424786265687625E-5</v>
      </c>
      <c r="C91" s="12">
        <v>-6.8676865796219372E-2</v>
      </c>
      <c r="D91" s="13">
        <v>-1.2789156116321223E-2</v>
      </c>
    </row>
    <row r="92" spans="1:4" x14ac:dyDescent="0.25">
      <c r="A92" s="178">
        <v>42786</v>
      </c>
      <c r="B92" s="12">
        <v>1.2084592159701689E-4</v>
      </c>
      <c r="C92" s="12">
        <v>2.6501940745506627E-2</v>
      </c>
      <c r="D92" s="13">
        <v>-6.9548218733697219E-3</v>
      </c>
    </row>
    <row r="93" spans="1:4" x14ac:dyDescent="0.25">
      <c r="A93" s="178">
        <v>42793</v>
      </c>
      <c r="B93" s="12">
        <v>-6.7291333303695113E-3</v>
      </c>
      <c r="C93" s="12">
        <v>-4.4032270150503282E-2</v>
      </c>
      <c r="D93" s="13">
        <v>-3.4486176071169203E-2</v>
      </c>
    </row>
    <row r="94" spans="1:4" x14ac:dyDescent="0.25">
      <c r="A94" s="178">
        <v>42800</v>
      </c>
      <c r="B94" s="12">
        <v>-4.2877024356391881E-2</v>
      </c>
      <c r="C94" s="12">
        <v>2.6964361638355201E-2</v>
      </c>
      <c r="D94" s="13">
        <v>1.1287959773851355E-2</v>
      </c>
    </row>
    <row r="95" spans="1:4" x14ac:dyDescent="0.25">
      <c r="A95" s="178">
        <v>42814</v>
      </c>
      <c r="B95" s="12">
        <v>2.0696535100776455E-2</v>
      </c>
      <c r="C95" s="12">
        <v>-7.6628727455691371E-3</v>
      </c>
      <c r="D95" s="13">
        <v>-4.0821994520255166E-2</v>
      </c>
    </row>
    <row r="96" spans="1:4" x14ac:dyDescent="0.25">
      <c r="A96" s="178">
        <v>42821</v>
      </c>
      <c r="B96" s="12">
        <v>-2.9109110030049078E-2</v>
      </c>
      <c r="C96" s="12">
        <v>-3.2841106189242332E-2</v>
      </c>
      <c r="D96" s="13">
        <v>-1.0972678669475556E-2</v>
      </c>
    </row>
    <row r="97" spans="1:4" x14ac:dyDescent="0.25">
      <c r="A97" s="178">
        <v>42828</v>
      </c>
      <c r="B97" s="12">
        <v>1.0520187908801302E-2</v>
      </c>
      <c r="C97" s="12">
        <v>-3.3956374734273591E-2</v>
      </c>
      <c r="D97" s="13">
        <v>-2.7454698464409826E-2</v>
      </c>
    </row>
    <row r="98" spans="1:4" x14ac:dyDescent="0.25">
      <c r="A98" s="178">
        <v>42842</v>
      </c>
      <c r="B98" s="12">
        <v>6.7052278058137904E-2</v>
      </c>
      <c r="C98" s="12">
        <v>-4.8790164169431945E-2</v>
      </c>
      <c r="D98" s="13">
        <v>1.0542963549059923E-3</v>
      </c>
    </row>
    <row r="99" spans="1:4" x14ac:dyDescent="0.25">
      <c r="A99" s="178">
        <v>42849</v>
      </c>
      <c r="B99" s="12">
        <v>3.4548834675782604E-2</v>
      </c>
      <c r="C99" s="12">
        <v>-1.914766941413408E-2</v>
      </c>
      <c r="D99" s="13">
        <v>5.6338501641746599E-2</v>
      </c>
    </row>
    <row r="100" spans="1:4" x14ac:dyDescent="0.25">
      <c r="A100" s="178">
        <v>42856</v>
      </c>
      <c r="B100" s="12">
        <v>3.6253816143170577E-3</v>
      </c>
      <c r="C100" s="12">
        <v>-1.5943650397136001E-2</v>
      </c>
      <c r="D100" s="13">
        <v>-1.9105659079585606E-2</v>
      </c>
    </row>
    <row r="101" spans="1:4" x14ac:dyDescent="0.25">
      <c r="A101" s="178">
        <v>42863</v>
      </c>
      <c r="B101" s="12">
        <v>1.139442612796833E-2</v>
      </c>
      <c r="C101" s="12">
        <v>-4.3802622658392888E-2</v>
      </c>
      <c r="D101" s="13">
        <v>-2.0325210249223578E-3</v>
      </c>
    </row>
    <row r="102" spans="1:4" x14ac:dyDescent="0.25">
      <c r="A102" s="178">
        <v>42877</v>
      </c>
      <c r="B102" s="12">
        <v>-4.9589915400578138E-2</v>
      </c>
      <c r="C102" s="12">
        <v>-2.8710105882431367E-2</v>
      </c>
      <c r="D102" s="13">
        <v>-3.3901551675681339E-2</v>
      </c>
    </row>
    <row r="103" spans="1:4" x14ac:dyDescent="0.25">
      <c r="A103" s="178">
        <v>42884</v>
      </c>
      <c r="B103" s="12">
        <v>-2.2402144995791396E-2</v>
      </c>
      <c r="C103" s="12">
        <v>0</v>
      </c>
      <c r="D103" s="13">
        <v>3.4423441909726986E-3</v>
      </c>
    </row>
    <row r="104" spans="1:4" x14ac:dyDescent="0.25">
      <c r="A104" s="178">
        <v>42891</v>
      </c>
      <c r="B104" s="12">
        <v>-4.5635542323461932E-2</v>
      </c>
      <c r="C104" s="12">
        <v>3.8099846232270383E-2</v>
      </c>
      <c r="D104" s="13">
        <v>2.2883305180122159E-3</v>
      </c>
    </row>
    <row r="105" spans="1:4" x14ac:dyDescent="0.25">
      <c r="A105" s="178">
        <v>42898</v>
      </c>
      <c r="B105" s="12">
        <v>-5.8283562197908506E-2</v>
      </c>
      <c r="C105" s="12">
        <v>-5.770831762064673E-2</v>
      </c>
      <c r="D105" s="13">
        <v>-6.3700776905186218E-2</v>
      </c>
    </row>
    <row r="106" spans="1:4" x14ac:dyDescent="0.25">
      <c r="A106" s="178">
        <v>42905</v>
      </c>
      <c r="B106" s="12">
        <v>1.7289479779171415E-2</v>
      </c>
      <c r="C106" s="12">
        <v>3.8839833316263957E-2</v>
      </c>
      <c r="D106" s="13">
        <v>-1.472419239393645E-2</v>
      </c>
    </row>
    <row r="107" spans="1:4" x14ac:dyDescent="0.25">
      <c r="A107" s="178">
        <v>42912</v>
      </c>
      <c r="B107" s="12">
        <v>1.028694907975825E-2</v>
      </c>
      <c r="C107" s="12">
        <v>-1.7291497110060994E-2</v>
      </c>
      <c r="D107" s="13">
        <v>-2.2500949290837791E-2</v>
      </c>
    </row>
    <row r="108" spans="1:4" x14ac:dyDescent="0.25">
      <c r="A108" s="178">
        <v>42919</v>
      </c>
      <c r="B108" s="12">
        <v>4.4138146711845593E-2</v>
      </c>
      <c r="C108" s="12">
        <v>3.9891329027302025E-2</v>
      </c>
      <c r="D108" s="13">
        <v>3.4786116085415389E-2</v>
      </c>
    </row>
    <row r="109" spans="1:4" x14ac:dyDescent="0.25">
      <c r="A109" s="178">
        <v>42926</v>
      </c>
      <c r="B109" s="12">
        <v>5.8953157038768307E-2</v>
      </c>
      <c r="C109" s="12">
        <v>-3.9891329027301969E-2</v>
      </c>
      <c r="D109" s="13">
        <v>3.125254350410453E-2</v>
      </c>
    </row>
    <row r="110" spans="1:4" x14ac:dyDescent="0.25">
      <c r="A110" s="178">
        <v>42933</v>
      </c>
      <c r="B110" s="12">
        <v>4.3276729057820278E-3</v>
      </c>
      <c r="C110" s="12">
        <v>5.7971176843259146E-3</v>
      </c>
      <c r="D110" s="13">
        <v>-3.5566131148471155E-3</v>
      </c>
    </row>
    <row r="111" spans="1:4" x14ac:dyDescent="0.25">
      <c r="A111" s="178">
        <v>42940</v>
      </c>
      <c r="B111" s="12">
        <v>2.0153353847960583E-2</v>
      </c>
      <c r="C111" s="12">
        <v>-1.553429296218412E-2</v>
      </c>
      <c r="D111" s="13">
        <v>2.8104894320108521E-2</v>
      </c>
    </row>
    <row r="112" spans="1:4" x14ac:dyDescent="0.25">
      <c r="A112" s="178">
        <v>42947</v>
      </c>
      <c r="B112" s="12">
        <v>2.5842156583848929E-2</v>
      </c>
      <c r="C112" s="12">
        <v>4.4026248756490458E-2</v>
      </c>
      <c r="D112" s="13">
        <v>-1.5125361070756104E-2</v>
      </c>
    </row>
    <row r="113" spans="1:4" x14ac:dyDescent="0.25">
      <c r="A113" s="178">
        <v>42954</v>
      </c>
      <c r="B113" s="12">
        <v>1.3576193070049527E-2</v>
      </c>
      <c r="C113" s="12">
        <v>-3.7523496185503527E-3</v>
      </c>
      <c r="D113" s="13">
        <v>-7.0588528396246884E-3</v>
      </c>
    </row>
    <row r="114" spans="1:4" x14ac:dyDescent="0.25">
      <c r="A114" s="178">
        <v>42982</v>
      </c>
      <c r="B114" s="12">
        <v>1.2068878733676451E-2</v>
      </c>
      <c r="C114" s="12">
        <v>-1.5398080111121606E-2</v>
      </c>
      <c r="D114" s="13">
        <v>-2.2446698538238618E-3</v>
      </c>
    </row>
    <row r="115" spans="1:4" x14ac:dyDescent="0.25">
      <c r="A115" s="178">
        <v>42989</v>
      </c>
      <c r="B115" s="12">
        <v>1.5268287210081411E-2</v>
      </c>
      <c r="C115" s="12">
        <v>-1.7256259674698364E-3</v>
      </c>
      <c r="D115" s="13">
        <v>-1.3574869091068874E-2</v>
      </c>
    </row>
    <row r="116" spans="1:4" x14ac:dyDescent="0.25">
      <c r="A116" s="178">
        <v>42996</v>
      </c>
      <c r="B116" s="12">
        <v>-6.3779116012377228E-3</v>
      </c>
      <c r="C116" s="12">
        <v>-3.5153004417896136E-2</v>
      </c>
      <c r="D116" s="13">
        <v>1.2450641878787961E-2</v>
      </c>
    </row>
    <row r="117" spans="1:4" x14ac:dyDescent="0.25">
      <c r="A117" s="178">
        <v>43003</v>
      </c>
      <c r="B117" s="12">
        <v>2.5167170139379347E-2</v>
      </c>
      <c r="C117" s="12">
        <v>3.6878630385365992E-2</v>
      </c>
      <c r="D117" s="13">
        <v>-7.9051795071132611E-3</v>
      </c>
    </row>
    <row r="118" spans="1:4" x14ac:dyDescent="0.25">
      <c r="A118" s="178">
        <v>43010</v>
      </c>
      <c r="B118" s="12">
        <v>9.469914751070254E-3</v>
      </c>
      <c r="C118" s="12">
        <v>-4.4059989794030543E-2</v>
      </c>
      <c r="D118" s="13">
        <v>9.0294067193941573E-3</v>
      </c>
    </row>
    <row r="119" spans="1:4" x14ac:dyDescent="0.25">
      <c r="A119" s="178">
        <v>43017</v>
      </c>
      <c r="B119" s="12">
        <v>1.1878083540431576E-2</v>
      </c>
      <c r="C119" s="12">
        <v>2.3153304974716821E-2</v>
      </c>
      <c r="D119" s="13">
        <v>-7.8962621222255051E-3</v>
      </c>
    </row>
    <row r="120" spans="1:4" x14ac:dyDescent="0.25">
      <c r="A120" s="178">
        <v>43024</v>
      </c>
      <c r="B120" s="12">
        <v>-1.8025908550513114E-2</v>
      </c>
      <c r="C120" s="12">
        <v>-1.5971945566052113E-2</v>
      </c>
      <c r="D120" s="13">
        <v>-3.456565311228095E-2</v>
      </c>
    </row>
    <row r="121" spans="1:4" x14ac:dyDescent="0.25">
      <c r="A121" s="178">
        <v>43031</v>
      </c>
      <c r="B121" s="12">
        <v>1.5834992330076268E-2</v>
      </c>
      <c r="C121" s="12">
        <v>3.5153004417896094E-2</v>
      </c>
      <c r="D121" s="13">
        <v>-9.4229201345052607E-3</v>
      </c>
    </row>
    <row r="122" spans="1:4" x14ac:dyDescent="0.25">
      <c r="A122" s="178">
        <v>43038</v>
      </c>
      <c r="B122" s="12">
        <v>-1.1543029281674812E-2</v>
      </c>
      <c r="C122" s="12">
        <v>5.1679701584425976E-3</v>
      </c>
      <c r="D122" s="13">
        <v>-1.0708014272472212E-2</v>
      </c>
    </row>
    <row r="123" spans="1:4" x14ac:dyDescent="0.25">
      <c r="A123" s="178">
        <v>43059</v>
      </c>
      <c r="B123" s="12">
        <v>1.0360502681430503E-2</v>
      </c>
      <c r="C123" s="12">
        <v>-1.668249995993602E-2</v>
      </c>
      <c r="D123" s="13">
        <v>1.0644689511414007E-2</v>
      </c>
    </row>
    <row r="124" spans="1:4" x14ac:dyDescent="0.25">
      <c r="A124" s="178">
        <v>43066</v>
      </c>
      <c r="B124" s="12">
        <v>-2.8923039469250476E-2</v>
      </c>
      <c r="C124" s="12">
        <v>-7.5047256540676927E-3</v>
      </c>
      <c r="D124" s="13">
        <v>-1.6607736399660525E-2</v>
      </c>
    </row>
    <row r="125" spans="1:4" x14ac:dyDescent="0.25">
      <c r="A125" s="178">
        <v>43073</v>
      </c>
      <c r="B125" s="12">
        <v>-2.7577494364552E-3</v>
      </c>
      <c r="C125" s="12">
        <v>-7.5614727005764749E-3</v>
      </c>
      <c r="D125" s="13">
        <v>-2.4214258120594627E-2</v>
      </c>
    </row>
    <row r="126" spans="1:4" x14ac:dyDescent="0.25">
      <c r="A126" s="178">
        <v>43080</v>
      </c>
      <c r="B126" s="12">
        <v>2.5212546434708723E-2</v>
      </c>
      <c r="C126" s="12">
        <v>3.7248253880618781E-2</v>
      </c>
      <c r="D126" s="13">
        <v>3.8466280827796143E-2</v>
      </c>
    </row>
    <row r="127" spans="1:4" x14ac:dyDescent="0.25">
      <c r="A127" s="178">
        <v>43087</v>
      </c>
      <c r="B127" s="12">
        <v>-2.272571405413918E-2</v>
      </c>
      <c r="C127" s="12">
        <v>2.527210310071511E-2</v>
      </c>
      <c r="D127" s="13">
        <v>3.1343250565711335E-2</v>
      </c>
    </row>
    <row r="128" spans="1:4" x14ac:dyDescent="0.25">
      <c r="A128" s="178">
        <v>43094</v>
      </c>
      <c r="B128" s="12">
        <v>1.6837223836230465E-2</v>
      </c>
      <c r="C128" s="12">
        <v>-2.7101929777791269E-2</v>
      </c>
      <c r="D128" s="13">
        <v>2.7059148114005775E-2</v>
      </c>
    </row>
    <row r="129" spans="1:4" x14ac:dyDescent="0.25">
      <c r="A129" s="178">
        <v>43101</v>
      </c>
      <c r="B129" s="12">
        <v>5.7799613398280346E-2</v>
      </c>
      <c r="C129" s="12">
        <v>-1.8331810816609605E-3</v>
      </c>
      <c r="D129" s="13">
        <v>-3.3426214966898373E-3</v>
      </c>
    </row>
    <row r="130" spans="1:4" x14ac:dyDescent="0.25">
      <c r="A130" s="178">
        <v>43108</v>
      </c>
      <c r="B130" s="12">
        <v>-3.5688082383160094E-3</v>
      </c>
      <c r="C130" s="12">
        <v>4.4850566165351713E-2</v>
      </c>
      <c r="D130" s="13">
        <v>-1.6882787038750929E-2</v>
      </c>
    </row>
    <row r="131" spans="1:4" x14ac:dyDescent="0.25">
      <c r="A131" s="178">
        <v>43115</v>
      </c>
      <c r="B131" s="12">
        <v>1.9575802125861606E-2</v>
      </c>
      <c r="C131" s="12">
        <v>4.2925044717033844E-2</v>
      </c>
      <c r="D131" s="13">
        <v>-2.5288703951924195E-2</v>
      </c>
    </row>
    <row r="132" spans="1:4" x14ac:dyDescent="0.25">
      <c r="A132" s="178">
        <v>43122</v>
      </c>
      <c r="B132" s="12">
        <v>1.8592833076615925E-2</v>
      </c>
      <c r="C132" s="12">
        <v>8.3682496705165792E-3</v>
      </c>
      <c r="D132" s="13">
        <v>-1.1648224962930943E-3</v>
      </c>
    </row>
    <row r="133" spans="1:4" x14ac:dyDescent="0.25">
      <c r="A133" s="178">
        <v>43129</v>
      </c>
      <c r="B133" s="12">
        <v>4.0932109914822455E-2</v>
      </c>
      <c r="C133" s="12">
        <v>-5.1293294387550578E-2</v>
      </c>
      <c r="D133" s="13">
        <v>-2.1202207650603051E-2</v>
      </c>
    </row>
    <row r="134" spans="1:4" x14ac:dyDescent="0.25">
      <c r="A134" s="178">
        <v>43136</v>
      </c>
      <c r="B134" s="12">
        <v>-2.8419625452167779E-2</v>
      </c>
      <c r="C134" s="12">
        <v>-7.0422826254129232E-3</v>
      </c>
      <c r="D134" s="13">
        <v>-2.6539555234612263E-2</v>
      </c>
    </row>
    <row r="135" spans="1:4" x14ac:dyDescent="0.25">
      <c r="A135" s="178">
        <v>43143</v>
      </c>
      <c r="B135" s="12">
        <v>6.5310383424709101E-2</v>
      </c>
      <c r="C135" s="12">
        <v>-7.0922283094917984E-3</v>
      </c>
      <c r="D135" s="13">
        <v>-9.8280889362624274E-3</v>
      </c>
    </row>
    <row r="136" spans="1:4" x14ac:dyDescent="0.25">
      <c r="A136" s="178">
        <v>43150</v>
      </c>
      <c r="B136" s="12">
        <v>3.8573691985798665E-2</v>
      </c>
      <c r="C136" s="12">
        <v>2.6340416614408564E-2</v>
      </c>
      <c r="D136" s="13">
        <v>-2.4721891453890368E-3</v>
      </c>
    </row>
    <row r="137" spans="1:4" x14ac:dyDescent="0.25">
      <c r="A137" s="178">
        <v>43157</v>
      </c>
      <c r="B137" s="12">
        <v>-1.6313101316179971E-2</v>
      </c>
      <c r="C137" s="12">
        <v>-1.7346058122083075E-3</v>
      </c>
      <c r="D137" s="13">
        <v>-4.9627893421290139E-3</v>
      </c>
    </row>
    <row r="138" spans="1:4" x14ac:dyDescent="0.25">
      <c r="A138" s="178">
        <v>43164</v>
      </c>
      <c r="B138" s="12">
        <v>5.8436981489109214E-3</v>
      </c>
      <c r="C138" s="12">
        <v>5.19481687710393E-3</v>
      </c>
      <c r="D138" s="13">
        <v>-4.9875415110390512E-3</v>
      </c>
    </row>
    <row r="139" spans="1:4" x14ac:dyDescent="0.25">
      <c r="A139" s="178">
        <v>43171</v>
      </c>
      <c r="B139" s="12">
        <v>-6.9552282948659575E-2</v>
      </c>
      <c r="C139" s="12">
        <v>-1.5666116744399352E-2</v>
      </c>
      <c r="D139" s="13">
        <v>3.742986278834297E-3</v>
      </c>
    </row>
    <row r="140" spans="1:4" x14ac:dyDescent="0.25">
      <c r="A140" s="178">
        <v>43178</v>
      </c>
      <c r="B140" s="12">
        <v>2.2581293375885568E-2</v>
      </c>
      <c r="C140" s="12">
        <v>1.5666116744399456E-2</v>
      </c>
      <c r="D140" s="13">
        <v>-2.9060794263124256E-2</v>
      </c>
    </row>
    <row r="141" spans="1:4" x14ac:dyDescent="0.25">
      <c r="A141" s="178">
        <v>43185</v>
      </c>
      <c r="B141" s="12">
        <v>-3.2704584725580833E-2</v>
      </c>
      <c r="C141" s="12">
        <v>1.7256259674698574E-3</v>
      </c>
      <c r="D141" s="13">
        <v>-1.2903404835907954E-2</v>
      </c>
    </row>
    <row r="142" spans="1:4" x14ac:dyDescent="0.25">
      <c r="A142" s="178">
        <v>43192</v>
      </c>
      <c r="B142" s="12">
        <v>1.2501877408061296E-2</v>
      </c>
      <c r="C142" s="12">
        <v>1.878791386563327E-2</v>
      </c>
      <c r="D142" s="13">
        <v>-1.4388737452099669E-2</v>
      </c>
    </row>
    <row r="143" spans="1:4" x14ac:dyDescent="0.25">
      <c r="A143" s="178">
        <v>43206</v>
      </c>
      <c r="B143" s="12">
        <v>5.0765553789119282E-2</v>
      </c>
      <c r="C143" s="12">
        <v>8.6580627431145311E-3</v>
      </c>
      <c r="D143" s="13">
        <v>6.9979291876446368E-3</v>
      </c>
    </row>
    <row r="144" spans="1:4" x14ac:dyDescent="0.25">
      <c r="A144" s="178">
        <v>43213</v>
      </c>
      <c r="B144" s="12">
        <v>4.2900071563173089E-2</v>
      </c>
      <c r="C144" s="12">
        <v>6.8728792877620504E-3</v>
      </c>
      <c r="D144" s="13">
        <v>2.4794658613216274E-2</v>
      </c>
    </row>
    <row r="145" spans="1:4" x14ac:dyDescent="0.25">
      <c r="A145" s="178">
        <v>43220</v>
      </c>
      <c r="B145" s="12">
        <v>1.6543886758217469E-2</v>
      </c>
      <c r="C145" s="12">
        <v>1.0221554071538009E-2</v>
      </c>
      <c r="D145" s="13">
        <v>1.2170535620255114E-2</v>
      </c>
    </row>
    <row r="146" spans="1:4" x14ac:dyDescent="0.25">
      <c r="A146" s="178">
        <v>43227</v>
      </c>
      <c r="B146" s="12">
        <v>3.088965519195918E-2</v>
      </c>
      <c r="C146" s="12">
        <v>0</v>
      </c>
      <c r="D146" s="13">
        <v>2.6845653706689828E-3</v>
      </c>
    </row>
    <row r="147" spans="1:4" x14ac:dyDescent="0.25">
      <c r="A147" s="178">
        <v>43234</v>
      </c>
      <c r="B147" s="12">
        <v>-5.9066782764183041E-2</v>
      </c>
      <c r="C147" s="12">
        <v>1.3468217050866611E-2</v>
      </c>
      <c r="D147" s="13">
        <v>-1.4855100990924184E-2</v>
      </c>
    </row>
    <row r="148" spans="1:4" x14ac:dyDescent="0.25">
      <c r="A148" s="178">
        <v>43241</v>
      </c>
      <c r="B148" s="12">
        <v>-9.9503308531679793E-3</v>
      </c>
      <c r="C148" s="12">
        <v>1.6708441648177223E-3</v>
      </c>
      <c r="D148" s="13">
        <v>-1.6461277054071962E-2</v>
      </c>
    </row>
    <row r="149" spans="1:4" x14ac:dyDescent="0.25">
      <c r="A149" s="178">
        <v>43248</v>
      </c>
      <c r="B149" s="12">
        <v>0</v>
      </c>
      <c r="C149" s="12">
        <v>-4.4375881400709832E-2</v>
      </c>
      <c r="D149" s="13">
        <v>-4.158010148663677E-3</v>
      </c>
    </row>
    <row r="150" spans="1:4" x14ac:dyDescent="0.25">
      <c r="A150" s="178">
        <v>43255</v>
      </c>
      <c r="B150" s="12">
        <v>-3.4215080444514039E-2</v>
      </c>
      <c r="C150" s="12">
        <v>3.0930300691358773E-2</v>
      </c>
      <c r="D150" s="13">
        <v>2.7739268827252244E-3</v>
      </c>
    </row>
    <row r="151" spans="1:4" x14ac:dyDescent="0.25">
      <c r="A151" s="178">
        <v>43262</v>
      </c>
      <c r="B151" s="12">
        <v>-1.5357207685957053E-2</v>
      </c>
      <c r="C151" s="12">
        <v>5.0633019565466345E-3</v>
      </c>
      <c r="D151" s="13">
        <v>-3.0944803849421599E-2</v>
      </c>
    </row>
    <row r="152" spans="1:4" x14ac:dyDescent="0.25">
      <c r="A152" s="178">
        <v>43269</v>
      </c>
      <c r="B152" s="12">
        <v>2.3928086559248857E-2</v>
      </c>
      <c r="C152" s="12">
        <v>-2.3851215822179909E-2</v>
      </c>
      <c r="D152" s="13">
        <v>-2.4585475472614454E-2</v>
      </c>
    </row>
    <row r="153" spans="1:4" x14ac:dyDescent="0.25">
      <c r="A153" s="178">
        <v>43276</v>
      </c>
      <c r="B153" s="12">
        <v>1.6511718007949636E-2</v>
      </c>
      <c r="C153" s="12">
        <v>-2.6202372394024072E-2</v>
      </c>
      <c r="D153" s="13">
        <v>1.309109604687942E-2</v>
      </c>
    </row>
    <row r="154" spans="1:4" x14ac:dyDescent="0.25">
      <c r="A154" s="178">
        <v>43283</v>
      </c>
      <c r="B154" s="12">
        <v>3.9176604911649274E-2</v>
      </c>
      <c r="C154" s="12">
        <v>-8.8889474172460393E-3</v>
      </c>
      <c r="D154" s="13">
        <v>2.8860048891348514E-3</v>
      </c>
    </row>
    <row r="155" spans="1:4" x14ac:dyDescent="0.25">
      <c r="A155" s="178">
        <v>43290</v>
      </c>
      <c r="B155" s="12">
        <v>1.3755254551498786E-2</v>
      </c>
      <c r="C155" s="12">
        <v>0</v>
      </c>
      <c r="D155" s="13">
        <v>-8.6831225734608809E-3</v>
      </c>
    </row>
    <row r="156" spans="1:4" x14ac:dyDescent="0.25">
      <c r="A156" s="178">
        <v>43304</v>
      </c>
      <c r="B156" s="12">
        <v>2.2070395399242521E-2</v>
      </c>
      <c r="C156" s="12">
        <v>1.7699577099400857E-2</v>
      </c>
      <c r="D156" s="13">
        <v>3.1880731851290346E-2</v>
      </c>
    </row>
    <row r="157" spans="1:4" x14ac:dyDescent="0.25">
      <c r="A157" s="178">
        <v>43311</v>
      </c>
      <c r="B157" s="12">
        <v>-3.2548907214881823E-2</v>
      </c>
      <c r="C157" s="12">
        <v>-1.7699577099400975E-2</v>
      </c>
      <c r="D157" s="13">
        <v>-2.0676132838427303E-2</v>
      </c>
    </row>
    <row r="158" spans="1:4" x14ac:dyDescent="0.25">
      <c r="A158" s="178">
        <v>43325</v>
      </c>
      <c r="B158" s="12">
        <v>1.8100041643617937E-2</v>
      </c>
      <c r="C158" s="12">
        <v>-3.2670782289548707E-2</v>
      </c>
      <c r="D158" s="13">
        <v>-1.413427797146964E-3</v>
      </c>
    </row>
    <row r="159" spans="1:4" x14ac:dyDescent="0.25">
      <c r="A159" s="178">
        <v>43332</v>
      </c>
      <c r="B159" s="12">
        <v>-4.9531668242757024E-2</v>
      </c>
      <c r="C159" s="12">
        <v>-1.8622512098001798E-2</v>
      </c>
      <c r="D159" s="13">
        <v>-2.0000666706669543E-2</v>
      </c>
    </row>
    <row r="160" spans="1:4" x14ac:dyDescent="0.25">
      <c r="A160" s="178">
        <v>43339</v>
      </c>
      <c r="B160" s="12">
        <v>8.8855133572084532E-3</v>
      </c>
      <c r="C160" s="12">
        <v>2.9631797606371149E-2</v>
      </c>
      <c r="D160" s="13">
        <v>1.0050335853501506E-2</v>
      </c>
    </row>
    <row r="161" spans="1:4" x14ac:dyDescent="0.25">
      <c r="A161" s="178">
        <v>43346</v>
      </c>
      <c r="B161" s="12">
        <v>-3.9792305052238935E-2</v>
      </c>
      <c r="C161" s="12">
        <v>-1.8416726786231151E-2</v>
      </c>
      <c r="D161" s="13">
        <v>-1.7291497110060994E-2</v>
      </c>
    </row>
    <row r="162" spans="1:4" x14ac:dyDescent="0.25">
      <c r="A162" s="178">
        <v>43353</v>
      </c>
      <c r="B162" s="12">
        <v>7.5997063116447952E-2</v>
      </c>
      <c r="C162" s="12">
        <v>-3.4029748586311373E-2</v>
      </c>
      <c r="D162" s="13">
        <v>7.2411612565594736E-3</v>
      </c>
    </row>
    <row r="163" spans="1:4" x14ac:dyDescent="0.25">
      <c r="A163" s="178">
        <v>43367</v>
      </c>
      <c r="B163" s="12">
        <v>4.9813705712219172E-2</v>
      </c>
      <c r="C163" s="12">
        <v>-3.0459207484708459E-2</v>
      </c>
      <c r="D163" s="13">
        <v>8.5960414697980377E-3</v>
      </c>
    </row>
    <row r="164" spans="1:4" x14ac:dyDescent="0.25">
      <c r="A164" s="178">
        <v>43381</v>
      </c>
      <c r="B164" s="12">
        <v>2.4536252649469736E-2</v>
      </c>
      <c r="C164" s="12">
        <v>-3.0459207484708459E-2</v>
      </c>
      <c r="D164" s="13">
        <v>-2.1506205220963619E-2</v>
      </c>
    </row>
    <row r="165" spans="1:4" x14ac:dyDescent="0.25">
      <c r="A165" s="178">
        <v>43388</v>
      </c>
      <c r="B165" s="12">
        <v>-4.2865606771374618E-2</v>
      </c>
      <c r="C165" s="12">
        <v>3.0459207484708439E-2</v>
      </c>
      <c r="D165" s="13">
        <v>8.6580627431145311E-3</v>
      </c>
    </row>
    <row r="166" spans="1:4" x14ac:dyDescent="0.25">
      <c r="A166" s="178">
        <v>43395</v>
      </c>
      <c r="B166" s="12">
        <v>-1.5351178655761022E-2</v>
      </c>
      <c r="C166" s="12">
        <v>2.6317308317373358E-2</v>
      </c>
      <c r="D166" s="13">
        <v>-1.885480076362946E-2</v>
      </c>
    </row>
    <row r="167" spans="1:4" x14ac:dyDescent="0.25">
      <c r="A167" s="178">
        <v>43402</v>
      </c>
      <c r="B167" s="12">
        <v>6.2118468098199445E-2</v>
      </c>
      <c r="C167" s="12">
        <v>3.2414939241710229E-3</v>
      </c>
      <c r="D167" s="13">
        <v>2.2440319126226484E-2</v>
      </c>
    </row>
    <row r="168" spans="1:4" x14ac:dyDescent="0.25">
      <c r="A168" s="178">
        <v>43409</v>
      </c>
      <c r="B168" s="12">
        <v>1.6222835506887384E-2</v>
      </c>
      <c r="C168" s="12">
        <v>-9.7561749453645725E-3</v>
      </c>
      <c r="D168" s="13">
        <v>-2.1708522533012291E-2</v>
      </c>
    </row>
    <row r="169" spans="1:4" x14ac:dyDescent="0.25">
      <c r="A169" s="178">
        <v>43416</v>
      </c>
      <c r="B169" s="12">
        <v>1.7772169745797668E-2</v>
      </c>
      <c r="C169" s="12">
        <v>2.5807883955872503E-2</v>
      </c>
      <c r="D169" s="13">
        <v>2.1921820982210511E-3</v>
      </c>
    </row>
    <row r="170" spans="1:4" x14ac:dyDescent="0.25">
      <c r="A170" s="178">
        <v>43423</v>
      </c>
      <c r="B170" s="12">
        <v>-9.8850915881404152E-3</v>
      </c>
      <c r="C170" s="12">
        <v>3.1796529173798056E-3</v>
      </c>
      <c r="D170" s="13">
        <v>-1.2486390651382646E-2</v>
      </c>
    </row>
    <row r="171" spans="1:4" x14ac:dyDescent="0.25">
      <c r="A171" s="178">
        <v>43430</v>
      </c>
      <c r="B171" s="12">
        <v>-1.6867253965241635E-2</v>
      </c>
      <c r="C171" s="12">
        <v>-2.2472855852058628E-2</v>
      </c>
      <c r="D171" s="13">
        <v>-1.4792902105891703E-3</v>
      </c>
    </row>
    <row r="172" spans="1:4" x14ac:dyDescent="0.25">
      <c r="A172" s="178">
        <v>43437</v>
      </c>
      <c r="B172" s="12">
        <v>5.1926802368212205E-3</v>
      </c>
      <c r="C172" s="12">
        <v>3.2414939241710229E-3</v>
      </c>
      <c r="D172" s="13">
        <v>-6.6840204285717143E-3</v>
      </c>
    </row>
    <row r="173" spans="1:4" x14ac:dyDescent="0.25">
      <c r="A173" s="178">
        <v>43444</v>
      </c>
      <c r="B173" s="12">
        <v>-5.3073464203364125E-2</v>
      </c>
      <c r="C173" s="12">
        <v>-4.6365920557925537E-2</v>
      </c>
      <c r="D173" s="13">
        <v>-5.229746697277265E-3</v>
      </c>
    </row>
    <row r="174" spans="1:4" x14ac:dyDescent="0.25">
      <c r="A174" s="178">
        <v>43451</v>
      </c>
      <c r="B174" s="12">
        <v>1.0007616074426413E-2</v>
      </c>
      <c r="C174" s="12">
        <v>-1.0221554071538139E-2</v>
      </c>
      <c r="D174" s="13">
        <v>-1.0542266312024545E-2</v>
      </c>
    </row>
    <row r="175" spans="1:4" x14ac:dyDescent="0.25">
      <c r="A175" s="178">
        <v>43458</v>
      </c>
      <c r="B175" s="12">
        <v>-2.6267135636687707E-3</v>
      </c>
      <c r="C175" s="12">
        <v>1.3605652055778678E-2</v>
      </c>
      <c r="D175" s="13">
        <v>-7.5728894190869108E-4</v>
      </c>
    </row>
    <row r="176" spans="1:4" x14ac:dyDescent="0.25">
      <c r="A176" s="178">
        <v>43465</v>
      </c>
      <c r="B176" s="12">
        <v>2.4862793047520322E-2</v>
      </c>
      <c r="C176" s="12">
        <v>2.6668247082161273E-2</v>
      </c>
      <c r="D176" s="13">
        <v>3.7807228399059311E-3</v>
      </c>
    </row>
    <row r="177" spans="1:4" x14ac:dyDescent="0.25">
      <c r="A177" s="178">
        <v>43472</v>
      </c>
      <c r="B177" s="12">
        <v>2.9966913963089838E-2</v>
      </c>
      <c r="C177" s="12">
        <v>-6.6006840313520242E-3</v>
      </c>
      <c r="D177" s="13">
        <v>2.3126730080018375E-2</v>
      </c>
    </row>
    <row r="178" spans="1:4" x14ac:dyDescent="0.25">
      <c r="A178" s="178">
        <v>43486</v>
      </c>
      <c r="B178" s="12">
        <v>1.6935044630998482E-2</v>
      </c>
      <c r="C178" s="12">
        <v>5.2185753170570247E-2</v>
      </c>
      <c r="D178" s="13">
        <v>1.5460603106378279E-2</v>
      </c>
    </row>
    <row r="179" spans="1:4" x14ac:dyDescent="0.25">
      <c r="A179" s="178">
        <v>43493</v>
      </c>
      <c r="B179" s="12">
        <v>2.0033825133197732E-2</v>
      </c>
      <c r="C179" s="12">
        <v>1.3468217050866611E-2</v>
      </c>
      <c r="D179" s="13">
        <v>-2.4710046494084415E-2</v>
      </c>
    </row>
    <row r="180" spans="1:4" x14ac:dyDescent="0.25">
      <c r="A180" s="178">
        <v>43500</v>
      </c>
      <c r="B180" s="12">
        <v>-2.7467043554678182E-2</v>
      </c>
      <c r="C180" s="12">
        <v>0</v>
      </c>
      <c r="D180" s="13">
        <v>-7.1505187172565246E-4</v>
      </c>
    </row>
    <row r="181" spans="1:4" x14ac:dyDescent="0.25">
      <c r="A181" s="178">
        <v>43507</v>
      </c>
      <c r="B181" s="12">
        <v>-1.1614976549214102E-2</v>
      </c>
      <c r="C181" s="12">
        <v>0</v>
      </c>
      <c r="D181" s="13">
        <v>4.2826617920009493E-3</v>
      </c>
    </row>
    <row r="182" spans="1:4" x14ac:dyDescent="0.25">
      <c r="A182" s="178">
        <v>43514</v>
      </c>
      <c r="B182" s="12">
        <v>-1.330933136878038E-2</v>
      </c>
      <c r="C182" s="12">
        <v>-6.5653970221436778E-2</v>
      </c>
      <c r="D182" s="13">
        <v>-2.8530689824063991E-3</v>
      </c>
    </row>
    <row r="183" spans="1:4" x14ac:dyDescent="0.25">
      <c r="A183" s="178">
        <v>43521</v>
      </c>
      <c r="B183" s="12">
        <v>6.2653499107203281E-3</v>
      </c>
      <c r="C183" s="12">
        <v>-7.168489478612516E-3</v>
      </c>
      <c r="D183" s="13">
        <v>-1.8746042821055221E-2</v>
      </c>
    </row>
    <row r="184" spans="1:4" x14ac:dyDescent="0.25">
      <c r="A184" s="178">
        <v>43528</v>
      </c>
      <c r="B184" s="12">
        <v>-1.2619232479690485E-2</v>
      </c>
      <c r="C184" s="12">
        <v>2.4868066578013524E-2</v>
      </c>
      <c r="D184" s="13">
        <v>-1.3187004281953801E-2</v>
      </c>
    </row>
    <row r="185" spans="1:4" x14ac:dyDescent="0.25">
      <c r="A185" s="178">
        <v>43535</v>
      </c>
      <c r="B185" s="12">
        <v>-1.9631908145795289E-3</v>
      </c>
      <c r="C185" s="12">
        <v>1.0471299867295437E-2</v>
      </c>
      <c r="D185" s="13">
        <v>7.3719133452813436E-4</v>
      </c>
    </row>
    <row r="186" spans="1:4" x14ac:dyDescent="0.25">
      <c r="A186" s="178">
        <v>43542</v>
      </c>
      <c r="B186" s="12">
        <v>2.018305593307863E-2</v>
      </c>
      <c r="C186" s="12">
        <v>0</v>
      </c>
      <c r="D186" s="13">
        <v>7.3421768890805338E-3</v>
      </c>
    </row>
    <row r="187" spans="1:4" x14ac:dyDescent="0.25">
      <c r="A187" s="178">
        <v>43549</v>
      </c>
      <c r="B187" s="12">
        <v>3.1841977546027009E-2</v>
      </c>
      <c r="C187" s="12">
        <v>-3.47826437632492E-3</v>
      </c>
      <c r="D187" s="13">
        <v>0</v>
      </c>
    </row>
    <row r="188" spans="1:4" x14ac:dyDescent="0.25">
      <c r="A188" s="178">
        <v>43556</v>
      </c>
      <c r="B188" s="12">
        <v>5.9213529962911494E-2</v>
      </c>
      <c r="C188" s="12">
        <v>6.944472352810995E-3</v>
      </c>
      <c r="D188" s="13">
        <v>1.3081581897489385E-2</v>
      </c>
    </row>
    <row r="189" spans="1:4" x14ac:dyDescent="0.25">
      <c r="A189" s="178">
        <v>43563</v>
      </c>
      <c r="B189" s="12">
        <v>5.1403178459964852E-2</v>
      </c>
      <c r="C189" s="12">
        <v>-1.7452449951226166E-2</v>
      </c>
      <c r="D189" s="13">
        <v>7.9108647008787995E-3</v>
      </c>
    </row>
    <row r="190" spans="1:4" x14ac:dyDescent="0.25">
      <c r="A190" s="178">
        <v>43570</v>
      </c>
      <c r="B190" s="12">
        <v>-2.9233176766405865E-2</v>
      </c>
      <c r="C190" s="12">
        <v>-1.4184634991956413E-2</v>
      </c>
      <c r="D190" s="13">
        <v>-1.2252405529015889E-2</v>
      </c>
    </row>
    <row r="191" spans="1:4" x14ac:dyDescent="0.25">
      <c r="A191" s="178">
        <v>43577</v>
      </c>
      <c r="B191" s="12">
        <v>-4.1341619327008791E-2</v>
      </c>
      <c r="C191" s="12">
        <v>0</v>
      </c>
      <c r="D191" s="13">
        <v>2.1731265343132582E-3</v>
      </c>
    </row>
    <row r="192" spans="1:4" x14ac:dyDescent="0.25">
      <c r="A192" s="178">
        <v>43584</v>
      </c>
      <c r="B192" s="12">
        <v>4.0997622075594681E-2</v>
      </c>
      <c r="C192" s="12">
        <v>-7.168489478612516E-3</v>
      </c>
      <c r="D192" s="13">
        <v>1.6505577440230998E-2</v>
      </c>
    </row>
    <row r="193" spans="1:4" x14ac:dyDescent="0.25">
      <c r="A193" s="178">
        <v>43591</v>
      </c>
      <c r="B193" s="12">
        <v>-2.402622535174723E-2</v>
      </c>
      <c r="C193" s="12">
        <v>-1.0850016024065818E-2</v>
      </c>
      <c r="D193" s="13">
        <v>7.0922283094918366E-3</v>
      </c>
    </row>
    <row r="194" spans="1:4" x14ac:dyDescent="0.25">
      <c r="A194" s="178">
        <v>43598</v>
      </c>
      <c r="B194" s="12">
        <v>-2.6435211855928802E-4</v>
      </c>
      <c r="C194" s="12">
        <v>1.8018505502678212E-2</v>
      </c>
      <c r="D194" s="13">
        <v>2.1178970147346914E-3</v>
      </c>
    </row>
    <row r="195" spans="1:4" x14ac:dyDescent="0.25">
      <c r="A195" s="178">
        <v>43605</v>
      </c>
      <c r="B195" s="12">
        <v>3.2556680172751887E-2</v>
      </c>
      <c r="C195" s="12">
        <v>3.5650661644961446E-3</v>
      </c>
      <c r="D195" s="13">
        <v>2.8169032711133734E-3</v>
      </c>
    </row>
    <row r="196" spans="1:4" x14ac:dyDescent="0.25">
      <c r="A196" s="178">
        <v>43612</v>
      </c>
      <c r="B196" s="12">
        <v>-5.1743791816399893E-3</v>
      </c>
      <c r="C196" s="12">
        <v>-3.5650661644962569E-3</v>
      </c>
      <c r="D196" s="13">
        <v>2.5686938159599618E-2</v>
      </c>
    </row>
    <row r="197" spans="1:4" x14ac:dyDescent="0.25">
      <c r="A197" s="178">
        <v>43619</v>
      </c>
      <c r="B197" s="12">
        <v>6.2489175191496771E-2</v>
      </c>
      <c r="C197" s="12">
        <v>2.4692612590371414E-2</v>
      </c>
      <c r="D197" s="13">
        <v>-1.3717423275807702E-3</v>
      </c>
    </row>
    <row r="198" spans="1:4" x14ac:dyDescent="0.25">
      <c r="A198" s="178">
        <v>43633</v>
      </c>
      <c r="B198" s="12">
        <v>-3.2716777641532812E-3</v>
      </c>
      <c r="C198" s="12">
        <v>0</v>
      </c>
      <c r="D198" s="13">
        <v>1.3371736965889241E-2</v>
      </c>
    </row>
    <row r="199" spans="1:4" x14ac:dyDescent="0.25">
      <c r="A199" s="178">
        <v>43647</v>
      </c>
      <c r="B199" s="12">
        <v>1.778267807485566E-2</v>
      </c>
      <c r="C199" s="12">
        <v>1.0050335853501506E-2</v>
      </c>
      <c r="D199" s="13">
        <v>1.9204979836050046E-2</v>
      </c>
    </row>
    <row r="200" spans="1:4" x14ac:dyDescent="0.25">
      <c r="A200" s="178">
        <v>43654</v>
      </c>
      <c r="B200" s="12">
        <v>-2.4217084276669135E-2</v>
      </c>
      <c r="C200" s="12">
        <v>2.9558802241544429E-2</v>
      </c>
      <c r="D200" s="13">
        <v>-1.1616119683228556E-2</v>
      </c>
    </row>
    <row r="201" spans="1:4" x14ac:dyDescent="0.25">
      <c r="A201" s="178">
        <v>43661</v>
      </c>
      <c r="B201" s="12">
        <v>-1.7750056331916422E-2</v>
      </c>
      <c r="C201" s="12">
        <v>-3.9609138095045827E-2</v>
      </c>
      <c r="D201" s="13">
        <v>-6.2047768868829815E-3</v>
      </c>
    </row>
    <row r="202" spans="1:4" x14ac:dyDescent="0.25">
      <c r="A202" s="178">
        <v>43668</v>
      </c>
      <c r="B202" s="12">
        <v>-9.9267107756716207E-3</v>
      </c>
      <c r="C202" s="12">
        <v>-6.7567824628797625E-3</v>
      </c>
      <c r="D202" s="13">
        <v>1.7820896570111489E-2</v>
      </c>
    </row>
    <row r="203" spans="1:4" x14ac:dyDescent="0.25">
      <c r="A203" s="178">
        <v>43675</v>
      </c>
      <c r="B203" s="12">
        <v>-4.3165155420256396E-2</v>
      </c>
      <c r="C203" s="12">
        <v>1.3468217050866611E-2</v>
      </c>
      <c r="D203" s="13">
        <v>1.8843087801479915E-2</v>
      </c>
    </row>
    <row r="204" spans="1:4" x14ac:dyDescent="0.25">
      <c r="A204" s="178">
        <v>43682</v>
      </c>
      <c r="B204" s="12">
        <v>-6.3423033746905038E-4</v>
      </c>
      <c r="C204" s="12">
        <v>-1.6863806052004805E-2</v>
      </c>
      <c r="D204" s="13">
        <v>-1.3342230131366103E-3</v>
      </c>
    </row>
    <row r="205" spans="1:4" x14ac:dyDescent="0.25">
      <c r="A205" s="178">
        <v>43689</v>
      </c>
      <c r="B205" s="12">
        <v>-2.579781366524378E-2</v>
      </c>
      <c r="C205" s="12">
        <v>-3.4071583216141975E-3</v>
      </c>
      <c r="D205" s="13">
        <v>-3.2567328662544755E-2</v>
      </c>
    </row>
    <row r="206" spans="1:4" x14ac:dyDescent="0.25">
      <c r="A206" s="178">
        <v>43696</v>
      </c>
      <c r="B206" s="12">
        <v>2.0481673285480565E-2</v>
      </c>
      <c r="C206" s="12">
        <v>1.3559529785632294E-2</v>
      </c>
      <c r="D206" s="13">
        <v>3.456799621884174E-2</v>
      </c>
    </row>
    <row r="207" spans="1:4" x14ac:dyDescent="0.25">
      <c r="A207" s="178">
        <v>43703</v>
      </c>
      <c r="B207" s="12">
        <v>2.1186278122833496E-2</v>
      </c>
      <c r="C207" s="12">
        <v>6.7114345879867778E-3</v>
      </c>
      <c r="D207" s="13">
        <v>2.0442518667074739E-2</v>
      </c>
    </row>
    <row r="208" spans="1:4" x14ac:dyDescent="0.25">
      <c r="A208" s="178">
        <v>43710</v>
      </c>
      <c r="B208" s="12">
        <v>2.1270825347133863E-2</v>
      </c>
      <c r="C208" s="12">
        <v>6.6666913581892974E-3</v>
      </c>
      <c r="D208" s="13">
        <v>2.1311752673717006E-2</v>
      </c>
    </row>
    <row r="209" spans="1:4" x14ac:dyDescent="0.25">
      <c r="A209" s="178">
        <v>43724</v>
      </c>
      <c r="B209" s="12">
        <v>-4.3010818993905854E-3</v>
      </c>
      <c r="C209" s="12">
        <v>0</v>
      </c>
      <c r="D209" s="13">
        <v>-2.3870131392532152E-2</v>
      </c>
    </row>
    <row r="210" spans="1:4" x14ac:dyDescent="0.25">
      <c r="A210" s="178">
        <v>43731</v>
      </c>
      <c r="B210" s="12">
        <v>-1.7172468508600502E-2</v>
      </c>
      <c r="C210" s="12">
        <v>2.6579637804712102E-2</v>
      </c>
      <c r="D210" s="13">
        <v>-2.3303128931847709E-2</v>
      </c>
    </row>
    <row r="211" spans="1:4" x14ac:dyDescent="0.25">
      <c r="A211" s="178">
        <v>43738</v>
      </c>
      <c r="B211" s="12">
        <v>-2.3469944436241629E-2</v>
      </c>
      <c r="C211" s="12">
        <v>-5.0430853626891967E-2</v>
      </c>
      <c r="D211" s="13">
        <v>-2.3859147482990541E-2</v>
      </c>
    </row>
    <row r="212" spans="1:4" x14ac:dyDescent="0.25">
      <c r="A212" s="178">
        <v>43745</v>
      </c>
      <c r="B212" s="12">
        <v>3.3331268786449007E-2</v>
      </c>
      <c r="C212" s="12">
        <v>4.0546094394350009E-2</v>
      </c>
      <c r="D212" s="13">
        <v>2.0402922844313599E-2</v>
      </c>
    </row>
    <row r="213" spans="1:4" x14ac:dyDescent="0.25">
      <c r="A213" s="178">
        <v>43752</v>
      </c>
      <c r="B213" s="12">
        <v>2.2496977638133322E-2</v>
      </c>
      <c r="C213" s="12">
        <v>-1.3333530869465144E-2</v>
      </c>
      <c r="D213" s="13">
        <v>2.4509633836509281E-2</v>
      </c>
    </row>
    <row r="214" spans="1:4" x14ac:dyDescent="0.25">
      <c r="A214" s="178">
        <v>43759</v>
      </c>
      <c r="B214" s="12">
        <v>1.871571819594112E-2</v>
      </c>
      <c r="C214" s="12">
        <v>-1.6920877488337177E-2</v>
      </c>
      <c r="D214" s="13">
        <v>5.3711539246252271E-2</v>
      </c>
    </row>
    <row r="215" spans="1:4" x14ac:dyDescent="0.25">
      <c r="A215" s="178">
        <v>43766</v>
      </c>
      <c r="B215" s="12">
        <v>-1.5113637810048184E-2</v>
      </c>
      <c r="C215" s="12">
        <v>3.4071583216141346E-3</v>
      </c>
      <c r="D215" s="13">
        <v>1.3778702356164255E-2</v>
      </c>
    </row>
    <row r="216" spans="1:4" x14ac:dyDescent="0.25">
      <c r="A216" s="178">
        <v>43773</v>
      </c>
      <c r="B216" s="12">
        <v>1.5821720393728457E-2</v>
      </c>
      <c r="C216" s="12">
        <v>2.0202707317519469E-2</v>
      </c>
      <c r="D216" s="13">
        <v>6.6181906881301183E-2</v>
      </c>
    </row>
    <row r="217" spans="1:4" x14ac:dyDescent="0.25">
      <c r="A217" s="178">
        <v>43780</v>
      </c>
      <c r="B217" s="12">
        <v>-7.0808258368028668E-4</v>
      </c>
      <c r="C217" s="12">
        <v>-3.3389012655147096E-3</v>
      </c>
      <c r="D217" s="13">
        <v>3.4423441909729197E-3</v>
      </c>
    </row>
    <row r="218" spans="1:4" x14ac:dyDescent="0.25">
      <c r="A218" s="178">
        <v>43794</v>
      </c>
      <c r="B218" s="12">
        <v>-1.7581101416396221E-2</v>
      </c>
      <c r="C218" s="12">
        <v>-1.0118130165584667E-2</v>
      </c>
      <c r="D218" s="13">
        <v>-1.6485113798047214E-2</v>
      </c>
    </row>
    <row r="219" spans="1:4" x14ac:dyDescent="0.25">
      <c r="A219" s="178">
        <v>43808</v>
      </c>
      <c r="B219" s="12">
        <v>2.5486841923837055E-2</v>
      </c>
      <c r="C219" s="12">
        <v>-2.3167059281534303E-2</v>
      </c>
      <c r="D219" s="13">
        <v>3.932834226347167E-2</v>
      </c>
    </row>
    <row r="220" spans="1:4" x14ac:dyDescent="0.25">
      <c r="A220" s="178">
        <v>43815</v>
      </c>
      <c r="B220" s="12">
        <v>1.440591261716662E-2</v>
      </c>
      <c r="C220" s="12">
        <v>2.8243212313395154E-2</v>
      </c>
      <c r="D220" s="13">
        <v>6.2995852014577219E-2</v>
      </c>
    </row>
    <row r="221" spans="1:4" x14ac:dyDescent="0.25">
      <c r="A221" s="178">
        <v>43836</v>
      </c>
      <c r="B221" s="12">
        <v>1.2432202837178103E-2</v>
      </c>
      <c r="C221" s="12">
        <v>-1.7926216268151895E-2</v>
      </c>
      <c r="D221" s="13">
        <v>3.5941684101862131E-2</v>
      </c>
    </row>
    <row r="222" spans="1:4" x14ac:dyDescent="0.25">
      <c r="A222" s="178">
        <v>43843</v>
      </c>
      <c r="B222" s="12">
        <v>1.6555334036074128E-2</v>
      </c>
      <c r="C222" s="12">
        <v>-2.3530497410194272E-2</v>
      </c>
      <c r="D222" s="13">
        <v>-4.7937691451450888E-2</v>
      </c>
    </row>
    <row r="223" spans="1:4" x14ac:dyDescent="0.25">
      <c r="A223" s="178">
        <v>43850</v>
      </c>
      <c r="B223" s="12">
        <v>1.1326093157551809E-2</v>
      </c>
      <c r="C223" s="12">
        <v>-5.1571807131308781E-2</v>
      </c>
      <c r="D223" s="13">
        <v>-3.9037625462088242E-2</v>
      </c>
    </row>
    <row r="224" spans="1:4" ht="15.75" thickBot="1" x14ac:dyDescent="0.3">
      <c r="A224" s="179">
        <v>43864</v>
      </c>
      <c r="B224" s="4">
        <v>8.2922488972549599E-3</v>
      </c>
      <c r="C224" s="4">
        <v>2.1918685707646275E-2</v>
      </c>
      <c r="D224" s="15">
        <v>-3.4619625060491446E-2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Исходные данные</vt:lpstr>
      <vt:lpstr>Пункты 1 - 4.1</vt:lpstr>
      <vt:lpstr>Пункт 4.1</vt:lpstr>
      <vt:lpstr>Пункт 4.2 без выбросов</vt:lpstr>
      <vt:lpstr>Пункт 5</vt:lpstr>
      <vt:lpstr>Пункт 6</vt:lpstr>
      <vt:lpstr>Пункт 7</vt:lpstr>
      <vt:lpstr>Пункт 8</vt:lpstr>
      <vt:lpstr>Пункт 9 (Сбербанк)</vt:lpstr>
      <vt:lpstr>Пункт 9 (Росбанк ао)</vt:lpstr>
      <vt:lpstr>Пункт 9 (МОЭСК)</vt:lpstr>
      <vt:lpstr>Пункт 9 (Все акции)</vt:lpstr>
      <vt:lpstr>Пункт 10</vt:lpstr>
      <vt:lpstr>Пункт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2021-05-30T19:40:29Z</dcterms:modified>
</cp:coreProperties>
</file>