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5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6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2 курс\Анализ данных\4 семестр\рар\"/>
    </mc:Choice>
  </mc:AlternateContent>
  <xr:revisionPtr revIDLastSave="0" documentId="13_ncr:1_{F3E8BAC6-FBAA-435A-B893-2F8F2877770B}" xr6:coauthVersionLast="46" xr6:coauthVersionMax="46" xr10:uidLastSave="{00000000-0000-0000-0000-000000000000}"/>
  <bookViews>
    <workbookView xWindow="-110" yWindow="-110" windowWidth="19420" windowHeight="10420" firstSheet="3" activeTab="11" xr2:uid="{84DB93D9-2FCB-4B7B-85C3-30790401CCCB}"/>
  </bookViews>
  <sheets>
    <sheet name="Исходные данные" sheetId="1" r:id="rId1"/>
    <sheet name="1-4.1" sheetId="2" r:id="rId2"/>
    <sheet name="4.2 До удаления выбросов" sheetId="4" r:id="rId3"/>
    <sheet name="4.2 После удаления выбросов" sheetId="5" r:id="rId4"/>
    <sheet name="5" sheetId="8" r:id="rId5"/>
    <sheet name="6" sheetId="9" r:id="rId6"/>
    <sheet name="7" sheetId="10" r:id="rId7"/>
    <sheet name="8" sheetId="11" r:id="rId8"/>
    <sheet name="9 Сбербанк" sheetId="13" r:id="rId9"/>
    <sheet name="9 Росбанк ао" sheetId="14" r:id="rId10"/>
    <sheet name="9 МОЭСК" sheetId="15" r:id="rId11"/>
    <sheet name="9 все" sheetId="16" r:id="rId12"/>
    <sheet name="10" sheetId="17" r:id="rId13"/>
    <sheet name="11" sheetId="18" r:id="rId14"/>
    <sheet name="Черновик5.3.2" sheetId="12" r:id="rId15"/>
    <sheet name="Черновик5-5.2" sheetId="6" r:id="rId16"/>
    <sheet name="Черновик5.3" sheetId="7" r:id="rId17"/>
  </sheets>
  <definedNames>
    <definedName name="_xlchart.v1.0" hidden="1">'1-4.1'!$N$1</definedName>
    <definedName name="_xlchart.v1.1" hidden="1">'1-4.1'!$N$2:$N$267</definedName>
    <definedName name="_xlchart.v1.10" hidden="1">'4.2 После удаления выбросов'!$D$1</definedName>
    <definedName name="_xlchart.v1.11" hidden="1">'4.2 После удаления выбросов'!$D$2:$D$224</definedName>
    <definedName name="_xlchart.v1.12" hidden="1">'4.2 После удаления выбросов'!$C$1</definedName>
    <definedName name="_xlchart.v1.13" hidden="1">'4.2 После удаления выбросов'!$C$2:$C$224</definedName>
    <definedName name="_xlchart.v1.2" hidden="1">'1-4.1'!$O$1</definedName>
    <definedName name="_xlchart.v1.3" hidden="1">'1-4.1'!$O$2:$O$267</definedName>
    <definedName name="_xlchart.v1.4" hidden="1">'1-4.1'!$P$1</definedName>
    <definedName name="_xlchart.v1.5" hidden="1">'1-4.1'!$P$2:$P$267</definedName>
    <definedName name="_xlchart.v1.6" hidden="1">'1-4.1'!$P$1</definedName>
    <definedName name="_xlchart.v1.7" hidden="1">'1-4.1'!$P$2:$P$267</definedName>
    <definedName name="_xlchart.v1.8" hidden="1">'4.2 После удаления выбросов'!$B$1</definedName>
    <definedName name="_xlchart.v1.9" hidden="1">'4.2 После удаления выбросов'!$B$2:$B$224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8" l="1"/>
  <c r="N3" i="2"/>
  <c r="G13" i="10"/>
  <c r="N13" i="10"/>
  <c r="L133" i="8"/>
  <c r="K133" i="8"/>
  <c r="K110" i="8"/>
  <c r="F10" i="18" l="1"/>
  <c r="G12" i="10"/>
  <c r="G10" i="10"/>
  <c r="G9" i="10"/>
  <c r="H121" i="8"/>
  <c r="M110" i="8"/>
  <c r="L110" i="8"/>
  <c r="L111" i="8"/>
  <c r="H110" i="8" l="1"/>
  <c r="H40" i="8" l="1"/>
  <c r="G19" i="8"/>
  <c r="H2" i="4"/>
  <c r="V2" i="2" l="1"/>
  <c r="Q2" i="2"/>
  <c r="N4" i="2"/>
  <c r="K3" i="2"/>
  <c r="H2" i="2"/>
  <c r="U16" i="11"/>
  <c r="U17" i="11"/>
  <c r="U14" i="11"/>
  <c r="U11" i="11"/>
  <c r="U10" i="11"/>
  <c r="X13" i="11"/>
  <c r="U13" i="11"/>
  <c r="N17" i="11"/>
  <c r="N16" i="11"/>
  <c r="N14" i="11"/>
  <c r="N13" i="11"/>
  <c r="N11" i="11"/>
  <c r="N10" i="11"/>
  <c r="G10" i="11"/>
  <c r="Q13" i="11"/>
  <c r="G14" i="11"/>
  <c r="G15" i="10"/>
  <c r="J146" i="8"/>
  <c r="J123" i="8"/>
  <c r="K121" i="8"/>
  <c r="J121" i="8"/>
  <c r="J48" i="8" l="1" a="1"/>
  <c r="J48" i="8" s="1"/>
  <c r="G48" i="8" a="1"/>
  <c r="G48" i="8" s="1"/>
  <c r="M48" i="8" a="1"/>
  <c r="M48" i="8" s="1"/>
  <c r="G23" i="8"/>
  <c r="I10" i="18" l="1"/>
  <c r="I11" i="18"/>
  <c r="I12" i="18"/>
  <c r="H11" i="18"/>
  <c r="H12" i="18"/>
  <c r="H10" i="18"/>
  <c r="G11" i="18"/>
  <c r="G12" i="18"/>
  <c r="F12" i="18"/>
  <c r="F11" i="18"/>
  <c r="G7" i="18"/>
  <c r="K167" i="8" l="1"/>
  <c r="H168" i="8"/>
  <c r="H169" i="8"/>
  <c r="H170" i="8"/>
  <c r="H171" i="8"/>
  <c r="H172" i="8"/>
  <c r="H173" i="8"/>
  <c r="H174" i="8"/>
  <c r="H175" i="8"/>
  <c r="H167" i="8"/>
  <c r="J167" i="8" s="1"/>
  <c r="J169" i="8" s="1"/>
  <c r="I165" i="8"/>
  <c r="M159" i="8"/>
  <c r="M160" i="8"/>
  <c r="L158" i="8"/>
  <c r="L159" i="8"/>
  <c r="L162" i="8"/>
  <c r="L163" i="8"/>
  <c r="H157" i="8"/>
  <c r="M157" i="8" s="1"/>
  <c r="H158" i="8"/>
  <c r="M158" i="8" s="1"/>
  <c r="H159" i="8"/>
  <c r="H160" i="8"/>
  <c r="L160" i="8" s="1"/>
  <c r="H161" i="8"/>
  <c r="M161" i="8" s="1"/>
  <c r="H162" i="8"/>
  <c r="M162" i="8" s="1"/>
  <c r="H163" i="8"/>
  <c r="M163" i="8" s="1"/>
  <c r="H164" i="8"/>
  <c r="M164" i="8" s="1"/>
  <c r="H156" i="8"/>
  <c r="M156" i="8" s="1"/>
  <c r="I142" i="8"/>
  <c r="K144" i="8" s="1"/>
  <c r="H145" i="8"/>
  <c r="H146" i="8"/>
  <c r="H147" i="8"/>
  <c r="H148" i="8"/>
  <c r="H149" i="8"/>
  <c r="H150" i="8"/>
  <c r="H151" i="8"/>
  <c r="H152" i="8"/>
  <c r="H144" i="8"/>
  <c r="M139" i="8"/>
  <c r="M140" i="8"/>
  <c r="M141" i="8"/>
  <c r="L135" i="8"/>
  <c r="L136" i="8"/>
  <c r="L139" i="8"/>
  <c r="L140" i="8"/>
  <c r="H134" i="8"/>
  <c r="M134" i="8" s="1"/>
  <c r="H135" i="8"/>
  <c r="M135" i="8" s="1"/>
  <c r="H136" i="8"/>
  <c r="M136" i="8" s="1"/>
  <c r="H137" i="8"/>
  <c r="H138" i="8"/>
  <c r="L138" i="8" s="1"/>
  <c r="H139" i="8"/>
  <c r="H140" i="8"/>
  <c r="H141" i="8"/>
  <c r="L141" i="8" s="1"/>
  <c r="H133" i="8"/>
  <c r="J144" i="8" l="1"/>
  <c r="K140" i="8"/>
  <c r="L157" i="8"/>
  <c r="L137" i="8"/>
  <c r="M138" i="8"/>
  <c r="K164" i="8"/>
  <c r="L156" i="8"/>
  <c r="L164" i="8"/>
  <c r="M137" i="8"/>
  <c r="L134" i="8"/>
  <c r="L161" i="8"/>
  <c r="K134" i="8"/>
  <c r="M133" i="8"/>
  <c r="H122" i="8"/>
  <c r="H123" i="8"/>
  <c r="H124" i="8"/>
  <c r="H125" i="8"/>
  <c r="H126" i="8"/>
  <c r="H127" i="8"/>
  <c r="H128" i="8"/>
  <c r="H129" i="8"/>
  <c r="M113" i="8"/>
  <c r="M114" i="8"/>
  <c r="M115" i="8"/>
  <c r="L113" i="8"/>
  <c r="L117" i="8"/>
  <c r="K113" i="8"/>
  <c r="I119" i="8"/>
  <c r="H111" i="8"/>
  <c r="M111" i="8" s="1"/>
  <c r="H112" i="8"/>
  <c r="L112" i="8" s="1"/>
  <c r="H113" i="8"/>
  <c r="H114" i="8"/>
  <c r="L114" i="8" s="1"/>
  <c r="H115" i="8"/>
  <c r="L115" i="8" s="1"/>
  <c r="H116" i="8"/>
  <c r="M116" i="8" s="1"/>
  <c r="H117" i="8"/>
  <c r="M117" i="8" s="1"/>
  <c r="H118" i="8"/>
  <c r="M118" i="8" s="1"/>
  <c r="G37" i="8"/>
  <c r="K158" i="8" l="1"/>
  <c r="K139" i="8"/>
  <c r="K159" i="8"/>
  <c r="K163" i="8"/>
  <c r="K162" i="8"/>
  <c r="K135" i="8"/>
  <c r="K111" i="8"/>
  <c r="K161" i="8"/>
  <c r="K137" i="8"/>
  <c r="K118" i="8"/>
  <c r="L118" i="8"/>
  <c r="M112" i="8"/>
  <c r="K112" i="8"/>
  <c r="K136" i="8"/>
  <c r="K141" i="8"/>
  <c r="K115" i="8"/>
  <c r="K160" i="8"/>
  <c r="K157" i="8"/>
  <c r="K117" i="8"/>
  <c r="K116" i="8"/>
  <c r="L116" i="8"/>
  <c r="K138" i="8"/>
  <c r="K114" i="8"/>
  <c r="K156" i="8"/>
  <c r="G85" i="8"/>
  <c r="G17" i="11"/>
  <c r="G16" i="11"/>
  <c r="G13" i="11"/>
  <c r="G11" i="11"/>
  <c r="J13" i="11"/>
  <c r="U16" i="10"/>
  <c r="U15" i="10"/>
  <c r="U12" i="10"/>
  <c r="U10" i="10"/>
  <c r="U9" i="10"/>
  <c r="N16" i="10"/>
  <c r="N15" i="10"/>
  <c r="N12" i="10"/>
  <c r="N10" i="10"/>
  <c r="N9" i="10"/>
  <c r="G16" i="10"/>
  <c r="G14" i="10" s="1"/>
  <c r="G26" i="9"/>
  <c r="G24" i="9"/>
  <c r="G23" i="9"/>
  <c r="H24" i="9"/>
  <c r="G17" i="9"/>
  <c r="H15" i="9"/>
  <c r="G15" i="9"/>
  <c r="G14" i="9"/>
  <c r="H6" i="9"/>
  <c r="G6" i="9"/>
  <c r="G8" i="9"/>
  <c r="G5" i="9"/>
  <c r="M85" i="8"/>
  <c r="J85" i="8"/>
  <c r="M37" i="8"/>
  <c r="J37" i="8"/>
  <c r="M33" i="8"/>
  <c r="N37" i="8" s="1"/>
  <c r="M32" i="8"/>
  <c r="J33" i="8"/>
  <c r="K37" i="8" s="1"/>
  <c r="J38" i="8" s="1"/>
  <c r="J32" i="8"/>
  <c r="G33" i="8"/>
  <c r="H37" i="8" s="1"/>
  <c r="G62" i="8" s="1"/>
  <c r="G32" i="8"/>
  <c r="J24" i="8"/>
  <c r="J23" i="8"/>
  <c r="J29" i="8" s="1"/>
  <c r="J22" i="8"/>
  <c r="J28" i="8" s="1"/>
  <c r="M24" i="8"/>
  <c r="M23" i="8"/>
  <c r="M29" i="8" s="1"/>
  <c r="M22" i="8"/>
  <c r="M28" i="8" s="1"/>
  <c r="G24" i="8"/>
  <c r="G29" i="8"/>
  <c r="G22" i="8"/>
  <c r="G28" i="8" s="1"/>
  <c r="M19" i="8"/>
  <c r="J19" i="8"/>
  <c r="J13" i="10" l="1"/>
  <c r="J62" i="8"/>
  <c r="U14" i="10"/>
  <c r="N14" i="10"/>
  <c r="G26" i="8"/>
  <c r="K48" i="8"/>
  <c r="H48" i="8"/>
  <c r="G38" i="8"/>
  <c r="H38" i="8" s="1"/>
  <c r="G63" i="8" s="1"/>
  <c r="M38" i="8"/>
  <c r="N38" i="8" s="1"/>
  <c r="M62" i="8"/>
  <c r="G25" i="8"/>
  <c r="N48" i="8"/>
  <c r="M25" i="8"/>
  <c r="K38" i="8"/>
  <c r="J26" i="8"/>
  <c r="M26" i="8"/>
  <c r="J25" i="8"/>
  <c r="X13" i="10" l="1"/>
  <c r="U13" i="10"/>
  <c r="Q13" i="10"/>
  <c r="M63" i="8"/>
  <c r="G39" i="8"/>
  <c r="K49" i="8"/>
  <c r="J63" i="8"/>
  <c r="M39" i="8"/>
  <c r="N49" i="8"/>
  <c r="J39" i="8"/>
  <c r="H49" i="8"/>
  <c r="N39" i="8" l="1"/>
  <c r="K39" i="8"/>
  <c r="H39" i="8"/>
  <c r="G64" i="8" s="1"/>
  <c r="H50" i="8" l="1"/>
  <c r="N50" i="8"/>
  <c r="M64" i="8"/>
  <c r="G40" i="8"/>
  <c r="K50" i="8"/>
  <c r="J64" i="8"/>
  <c r="M40" i="8"/>
  <c r="J40" i="8"/>
  <c r="N40" i="8" l="1"/>
  <c r="N51" i="8" s="1"/>
  <c r="K40" i="8"/>
  <c r="K51" i="8" s="1"/>
  <c r="G65" i="8"/>
  <c r="G41" i="8" l="1"/>
  <c r="J65" i="8"/>
  <c r="M65" i="8"/>
  <c r="H51" i="8"/>
  <c r="M41" i="8"/>
  <c r="J41" i="8"/>
  <c r="N41" i="8" l="1"/>
  <c r="N52" i="8" s="1"/>
  <c r="K41" i="8"/>
  <c r="K52" i="8" s="1"/>
  <c r="H41" i="8"/>
  <c r="G66" i="8" s="1"/>
  <c r="J66" i="8" l="1"/>
  <c r="M66" i="8"/>
  <c r="M42" i="8"/>
  <c r="J42" i="8"/>
  <c r="G42" i="8"/>
  <c r="H52" i="8"/>
  <c r="N42" i="8" l="1"/>
  <c r="M67" i="8" s="1"/>
  <c r="K42" i="8"/>
  <c r="H42" i="8"/>
  <c r="G67" i="8" s="1"/>
  <c r="H53" i="8" l="1"/>
  <c r="J67" i="8"/>
  <c r="N53" i="8"/>
  <c r="M43" i="8"/>
  <c r="J43" i="8"/>
  <c r="K53" i="8"/>
  <c r="G43" i="8"/>
  <c r="H43" i="8" l="1"/>
  <c r="G68" i="8" s="1"/>
  <c r="N43" i="8"/>
  <c r="M44" i="8" s="1"/>
  <c r="K43" i="8"/>
  <c r="J44" i="8" s="1"/>
  <c r="H54" i="8" l="1"/>
  <c r="G44" i="8"/>
  <c r="N44" i="8"/>
  <c r="M69" i="8" s="1"/>
  <c r="K44" i="8"/>
  <c r="J69" i="8" s="1"/>
  <c r="H44" i="8"/>
  <c r="M68" i="8"/>
  <c r="J68" i="8"/>
  <c r="N54" i="8"/>
  <c r="K54" i="8"/>
  <c r="G69" i="8" l="1"/>
  <c r="G70" i="8"/>
  <c r="J45" i="8"/>
  <c r="J70" i="8"/>
  <c r="J71" i="8" s="1"/>
  <c r="M45" i="8"/>
  <c r="M70" i="8"/>
  <c r="M71" i="8" s="1"/>
  <c r="G45" i="8"/>
  <c r="H45" i="8" s="1"/>
  <c r="G58" i="8" s="1"/>
  <c r="H55" i="8"/>
  <c r="K45" i="8"/>
  <c r="K56" i="8" s="1"/>
  <c r="K55" i="8"/>
  <c r="N45" i="8"/>
  <c r="M83" i="8" s="1"/>
  <c r="N56" i="8"/>
  <c r="N55" i="8"/>
  <c r="G83" i="8" l="1"/>
  <c r="G71" i="8"/>
  <c r="H56" i="8"/>
  <c r="M58" i="8"/>
  <c r="M80" i="8"/>
  <c r="M79" i="8"/>
  <c r="M78" i="8"/>
  <c r="M81" i="8"/>
  <c r="M77" i="8"/>
  <c r="M82" i="8"/>
  <c r="M76" i="8"/>
  <c r="G82" i="8"/>
  <c r="G81" i="8"/>
  <c r="G77" i="8"/>
  <c r="G80" i="8"/>
  <c r="G79" i="8"/>
  <c r="G78" i="8"/>
  <c r="G76" i="8"/>
  <c r="J58" i="8" l="1"/>
  <c r="J83" i="8"/>
  <c r="J78" i="8"/>
  <c r="J80" i="8"/>
  <c r="J81" i="8"/>
  <c r="J77" i="8"/>
  <c r="J76" i="8"/>
  <c r="J82" i="8"/>
  <c r="J79" i="8"/>
  <c r="G75" i="8"/>
  <c r="G84" i="8" s="1"/>
  <c r="M75" i="8"/>
  <c r="M84" i="8" s="1"/>
  <c r="J75" i="8" l="1"/>
  <c r="J84" i="8" s="1"/>
  <c r="G10" i="7"/>
  <c r="H9" i="7"/>
  <c r="G6" i="7"/>
  <c r="G5" i="7"/>
  <c r="G4" i="7"/>
  <c r="G3" i="7"/>
  <c r="G2" i="7"/>
  <c r="I39" i="6"/>
  <c r="I38" i="6"/>
  <c r="I37" i="6"/>
  <c r="H37" i="6"/>
  <c r="H39" i="6"/>
  <c r="H38" i="6"/>
  <c r="G37" i="6"/>
  <c r="H10" i="7" l="1"/>
  <c r="H11" i="7" l="1"/>
  <c r="H12" i="7" s="1"/>
  <c r="H13" i="7" s="1"/>
  <c r="H14" i="7" s="1"/>
  <c r="H15" i="7" s="1"/>
  <c r="H16" i="7" s="1"/>
  <c r="I9" i="7" l="1" a="1"/>
  <c r="I11" i="7" s="1"/>
  <c r="I12" i="7" l="1"/>
  <c r="I13" i="7"/>
  <c r="I16" i="7"/>
  <c r="I9" i="7"/>
  <c r="I14" i="7"/>
  <c r="I15" i="7"/>
  <c r="I10" i="7"/>
  <c r="I17" i="7"/>
  <c r="G39" i="6" l="1"/>
  <c r="G38" i="6"/>
  <c r="J26" i="6"/>
  <c r="J25" i="6"/>
  <c r="J24" i="6"/>
  <c r="J23" i="6"/>
  <c r="J22" i="6"/>
  <c r="G26" i="6"/>
  <c r="G25" i="6"/>
  <c r="G24" i="6"/>
  <c r="G23" i="6"/>
  <c r="G22" i="6"/>
  <c r="I19" i="6"/>
  <c r="H3" i="4"/>
  <c r="J3" i="4"/>
  <c r="J2" i="4"/>
  <c r="I3" i="4"/>
  <c r="I2" i="4"/>
  <c r="I5" i="4" s="1"/>
  <c r="H6" i="4" l="1"/>
  <c r="H5" i="4"/>
  <c r="J5" i="4"/>
  <c r="J6" i="4"/>
  <c r="I6" i="4"/>
  <c r="X3" i="2" l="1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X2" i="2"/>
  <c r="W2" i="2"/>
  <c r="U7" i="2"/>
  <c r="U5" i="2"/>
  <c r="U3" i="2"/>
  <c r="U6" i="2"/>
  <c r="U4" i="2"/>
  <c r="U2" i="2"/>
  <c r="I2" i="2"/>
  <c r="J2" i="2"/>
  <c r="Q3" i="2" l="1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R2" i="2"/>
  <c r="S2" i="2"/>
  <c r="O4" i="2"/>
  <c r="P4" i="2"/>
  <c r="N5" i="2"/>
  <c r="O5" i="2"/>
  <c r="P5" i="2"/>
  <c r="N6" i="2"/>
  <c r="O6" i="2"/>
  <c r="P6" i="2"/>
  <c r="N7" i="2"/>
  <c r="O7" i="2"/>
  <c r="P7" i="2"/>
  <c r="N8" i="2"/>
  <c r="O8" i="2"/>
  <c r="P8" i="2"/>
  <c r="N9" i="2"/>
  <c r="O9" i="2"/>
  <c r="P9" i="2"/>
  <c r="N10" i="2"/>
  <c r="O10" i="2"/>
  <c r="P10" i="2"/>
  <c r="N11" i="2"/>
  <c r="O11" i="2"/>
  <c r="P11" i="2"/>
  <c r="N12" i="2"/>
  <c r="O12" i="2"/>
  <c r="P12" i="2"/>
  <c r="N13" i="2"/>
  <c r="O13" i="2"/>
  <c r="P13" i="2"/>
  <c r="N14" i="2"/>
  <c r="O14" i="2"/>
  <c r="P14" i="2"/>
  <c r="N15" i="2"/>
  <c r="O15" i="2"/>
  <c r="P15" i="2"/>
  <c r="N16" i="2"/>
  <c r="O16" i="2"/>
  <c r="P16" i="2"/>
  <c r="N17" i="2"/>
  <c r="O17" i="2"/>
  <c r="P17" i="2"/>
  <c r="N18" i="2"/>
  <c r="O18" i="2"/>
  <c r="P18" i="2"/>
  <c r="N19" i="2"/>
  <c r="O19" i="2"/>
  <c r="P19" i="2"/>
  <c r="N20" i="2"/>
  <c r="O20" i="2"/>
  <c r="P20" i="2"/>
  <c r="N21" i="2"/>
  <c r="O21" i="2"/>
  <c r="P21" i="2"/>
  <c r="N22" i="2"/>
  <c r="O22" i="2"/>
  <c r="P22" i="2"/>
  <c r="N23" i="2"/>
  <c r="O23" i="2"/>
  <c r="P23" i="2"/>
  <c r="N24" i="2"/>
  <c r="O24" i="2"/>
  <c r="P24" i="2"/>
  <c r="N25" i="2"/>
  <c r="O25" i="2"/>
  <c r="P25" i="2"/>
  <c r="N26" i="2"/>
  <c r="O26" i="2"/>
  <c r="P26" i="2"/>
  <c r="N27" i="2"/>
  <c r="O27" i="2"/>
  <c r="P27" i="2"/>
  <c r="N28" i="2"/>
  <c r="O28" i="2"/>
  <c r="P28" i="2"/>
  <c r="N29" i="2"/>
  <c r="O29" i="2"/>
  <c r="P29" i="2"/>
  <c r="N30" i="2"/>
  <c r="O30" i="2"/>
  <c r="P30" i="2"/>
  <c r="N31" i="2"/>
  <c r="O31" i="2"/>
  <c r="P31" i="2"/>
  <c r="N32" i="2"/>
  <c r="O32" i="2"/>
  <c r="P32" i="2"/>
  <c r="N33" i="2"/>
  <c r="O33" i="2"/>
  <c r="P33" i="2"/>
  <c r="N34" i="2"/>
  <c r="O34" i="2"/>
  <c r="P34" i="2"/>
  <c r="N35" i="2"/>
  <c r="O35" i="2"/>
  <c r="P35" i="2"/>
  <c r="N36" i="2"/>
  <c r="O36" i="2"/>
  <c r="P36" i="2"/>
  <c r="N37" i="2"/>
  <c r="O37" i="2"/>
  <c r="P37" i="2"/>
  <c r="N38" i="2"/>
  <c r="O38" i="2"/>
  <c r="P38" i="2"/>
  <c r="N39" i="2"/>
  <c r="O39" i="2"/>
  <c r="P39" i="2"/>
  <c r="N40" i="2"/>
  <c r="O40" i="2"/>
  <c r="P40" i="2"/>
  <c r="N41" i="2"/>
  <c r="O41" i="2"/>
  <c r="P41" i="2"/>
  <c r="N42" i="2"/>
  <c r="O42" i="2"/>
  <c r="P42" i="2"/>
  <c r="N43" i="2"/>
  <c r="O43" i="2"/>
  <c r="P43" i="2"/>
  <c r="N44" i="2"/>
  <c r="O44" i="2"/>
  <c r="P44" i="2"/>
  <c r="N45" i="2"/>
  <c r="O45" i="2"/>
  <c r="P45" i="2"/>
  <c r="N46" i="2"/>
  <c r="O46" i="2"/>
  <c r="P46" i="2"/>
  <c r="N47" i="2"/>
  <c r="O47" i="2"/>
  <c r="P47" i="2"/>
  <c r="N48" i="2"/>
  <c r="O48" i="2"/>
  <c r="P48" i="2"/>
  <c r="N49" i="2"/>
  <c r="O49" i="2"/>
  <c r="P49" i="2"/>
  <c r="N50" i="2"/>
  <c r="O50" i="2"/>
  <c r="P50" i="2"/>
  <c r="N51" i="2"/>
  <c r="O51" i="2"/>
  <c r="P51" i="2"/>
  <c r="N52" i="2"/>
  <c r="O52" i="2"/>
  <c r="P52" i="2"/>
  <c r="N53" i="2"/>
  <c r="O53" i="2"/>
  <c r="P53" i="2"/>
  <c r="N54" i="2"/>
  <c r="O54" i="2"/>
  <c r="P54" i="2"/>
  <c r="N55" i="2"/>
  <c r="O55" i="2"/>
  <c r="P55" i="2"/>
  <c r="N56" i="2"/>
  <c r="O56" i="2"/>
  <c r="P56" i="2"/>
  <c r="N57" i="2"/>
  <c r="O57" i="2"/>
  <c r="P57" i="2"/>
  <c r="N58" i="2"/>
  <c r="O58" i="2"/>
  <c r="P58" i="2"/>
  <c r="N59" i="2"/>
  <c r="O59" i="2"/>
  <c r="P59" i="2"/>
  <c r="N60" i="2"/>
  <c r="O60" i="2"/>
  <c r="P60" i="2"/>
  <c r="N61" i="2"/>
  <c r="O61" i="2"/>
  <c r="P61" i="2"/>
  <c r="N62" i="2"/>
  <c r="O62" i="2"/>
  <c r="P62" i="2"/>
  <c r="N63" i="2"/>
  <c r="O63" i="2"/>
  <c r="P63" i="2"/>
  <c r="N64" i="2"/>
  <c r="O64" i="2"/>
  <c r="P64" i="2"/>
  <c r="N65" i="2"/>
  <c r="O65" i="2"/>
  <c r="P65" i="2"/>
  <c r="N66" i="2"/>
  <c r="O66" i="2"/>
  <c r="P66" i="2"/>
  <c r="N67" i="2"/>
  <c r="O67" i="2"/>
  <c r="P67" i="2"/>
  <c r="N68" i="2"/>
  <c r="O68" i="2"/>
  <c r="P68" i="2"/>
  <c r="N69" i="2"/>
  <c r="O69" i="2"/>
  <c r="P69" i="2"/>
  <c r="N70" i="2"/>
  <c r="O70" i="2"/>
  <c r="P70" i="2"/>
  <c r="N71" i="2"/>
  <c r="O71" i="2"/>
  <c r="P71" i="2"/>
  <c r="N72" i="2"/>
  <c r="O72" i="2"/>
  <c r="P72" i="2"/>
  <c r="N73" i="2"/>
  <c r="O73" i="2"/>
  <c r="P73" i="2"/>
  <c r="N74" i="2"/>
  <c r="O74" i="2"/>
  <c r="P74" i="2"/>
  <c r="N75" i="2"/>
  <c r="O75" i="2"/>
  <c r="P75" i="2"/>
  <c r="N76" i="2"/>
  <c r="O76" i="2"/>
  <c r="P76" i="2"/>
  <c r="N77" i="2"/>
  <c r="O77" i="2"/>
  <c r="P77" i="2"/>
  <c r="N78" i="2"/>
  <c r="O78" i="2"/>
  <c r="P78" i="2"/>
  <c r="N79" i="2"/>
  <c r="O79" i="2"/>
  <c r="P79" i="2"/>
  <c r="N80" i="2"/>
  <c r="O80" i="2"/>
  <c r="P80" i="2"/>
  <c r="N81" i="2"/>
  <c r="O81" i="2"/>
  <c r="P81" i="2"/>
  <c r="N82" i="2"/>
  <c r="O82" i="2"/>
  <c r="P82" i="2"/>
  <c r="N83" i="2"/>
  <c r="O83" i="2"/>
  <c r="P83" i="2"/>
  <c r="N84" i="2"/>
  <c r="O84" i="2"/>
  <c r="P84" i="2"/>
  <c r="N85" i="2"/>
  <c r="O85" i="2"/>
  <c r="P85" i="2"/>
  <c r="N86" i="2"/>
  <c r="O86" i="2"/>
  <c r="P86" i="2"/>
  <c r="N87" i="2"/>
  <c r="O87" i="2"/>
  <c r="P87" i="2"/>
  <c r="N88" i="2"/>
  <c r="O88" i="2"/>
  <c r="P88" i="2"/>
  <c r="N89" i="2"/>
  <c r="O89" i="2"/>
  <c r="P89" i="2"/>
  <c r="N90" i="2"/>
  <c r="O90" i="2"/>
  <c r="P90" i="2"/>
  <c r="N91" i="2"/>
  <c r="O91" i="2"/>
  <c r="P91" i="2"/>
  <c r="N92" i="2"/>
  <c r="O92" i="2"/>
  <c r="P92" i="2"/>
  <c r="N93" i="2"/>
  <c r="O93" i="2"/>
  <c r="P93" i="2"/>
  <c r="N94" i="2"/>
  <c r="O94" i="2"/>
  <c r="P94" i="2"/>
  <c r="N95" i="2"/>
  <c r="O95" i="2"/>
  <c r="P95" i="2"/>
  <c r="N96" i="2"/>
  <c r="O96" i="2"/>
  <c r="P96" i="2"/>
  <c r="N97" i="2"/>
  <c r="O97" i="2"/>
  <c r="P97" i="2"/>
  <c r="N98" i="2"/>
  <c r="O98" i="2"/>
  <c r="P98" i="2"/>
  <c r="N99" i="2"/>
  <c r="O99" i="2"/>
  <c r="P99" i="2"/>
  <c r="N100" i="2"/>
  <c r="O100" i="2"/>
  <c r="P100" i="2"/>
  <c r="N101" i="2"/>
  <c r="O101" i="2"/>
  <c r="P101" i="2"/>
  <c r="N102" i="2"/>
  <c r="O102" i="2"/>
  <c r="P102" i="2"/>
  <c r="N103" i="2"/>
  <c r="O103" i="2"/>
  <c r="P103" i="2"/>
  <c r="N104" i="2"/>
  <c r="O104" i="2"/>
  <c r="P104" i="2"/>
  <c r="N105" i="2"/>
  <c r="O105" i="2"/>
  <c r="P105" i="2"/>
  <c r="N106" i="2"/>
  <c r="O106" i="2"/>
  <c r="P106" i="2"/>
  <c r="N107" i="2"/>
  <c r="O107" i="2"/>
  <c r="P107" i="2"/>
  <c r="N108" i="2"/>
  <c r="O108" i="2"/>
  <c r="P108" i="2"/>
  <c r="N109" i="2"/>
  <c r="O109" i="2"/>
  <c r="P109" i="2"/>
  <c r="N110" i="2"/>
  <c r="O110" i="2"/>
  <c r="P110" i="2"/>
  <c r="N111" i="2"/>
  <c r="O111" i="2"/>
  <c r="P111" i="2"/>
  <c r="N112" i="2"/>
  <c r="O112" i="2"/>
  <c r="P112" i="2"/>
  <c r="N113" i="2"/>
  <c r="O113" i="2"/>
  <c r="P113" i="2"/>
  <c r="N114" i="2"/>
  <c r="O114" i="2"/>
  <c r="P114" i="2"/>
  <c r="N115" i="2"/>
  <c r="O115" i="2"/>
  <c r="P115" i="2"/>
  <c r="N116" i="2"/>
  <c r="O116" i="2"/>
  <c r="P116" i="2"/>
  <c r="N117" i="2"/>
  <c r="O117" i="2"/>
  <c r="P117" i="2"/>
  <c r="N118" i="2"/>
  <c r="O118" i="2"/>
  <c r="P118" i="2"/>
  <c r="N119" i="2"/>
  <c r="O119" i="2"/>
  <c r="P119" i="2"/>
  <c r="N120" i="2"/>
  <c r="O120" i="2"/>
  <c r="P120" i="2"/>
  <c r="N121" i="2"/>
  <c r="O121" i="2"/>
  <c r="P121" i="2"/>
  <c r="N122" i="2"/>
  <c r="O122" i="2"/>
  <c r="P122" i="2"/>
  <c r="N123" i="2"/>
  <c r="O123" i="2"/>
  <c r="P123" i="2"/>
  <c r="N124" i="2"/>
  <c r="O124" i="2"/>
  <c r="P124" i="2"/>
  <c r="N125" i="2"/>
  <c r="O125" i="2"/>
  <c r="P125" i="2"/>
  <c r="N126" i="2"/>
  <c r="O126" i="2"/>
  <c r="P126" i="2"/>
  <c r="N127" i="2"/>
  <c r="O127" i="2"/>
  <c r="P127" i="2"/>
  <c r="N128" i="2"/>
  <c r="O128" i="2"/>
  <c r="P128" i="2"/>
  <c r="N129" i="2"/>
  <c r="O129" i="2"/>
  <c r="P129" i="2"/>
  <c r="N130" i="2"/>
  <c r="O130" i="2"/>
  <c r="P130" i="2"/>
  <c r="N131" i="2"/>
  <c r="O131" i="2"/>
  <c r="P131" i="2"/>
  <c r="N132" i="2"/>
  <c r="O132" i="2"/>
  <c r="P132" i="2"/>
  <c r="N133" i="2"/>
  <c r="O133" i="2"/>
  <c r="P133" i="2"/>
  <c r="N134" i="2"/>
  <c r="O134" i="2"/>
  <c r="P134" i="2"/>
  <c r="N135" i="2"/>
  <c r="O135" i="2"/>
  <c r="P135" i="2"/>
  <c r="N136" i="2"/>
  <c r="O136" i="2"/>
  <c r="P136" i="2"/>
  <c r="N137" i="2"/>
  <c r="O137" i="2"/>
  <c r="P137" i="2"/>
  <c r="N138" i="2"/>
  <c r="O138" i="2"/>
  <c r="P138" i="2"/>
  <c r="N139" i="2"/>
  <c r="O139" i="2"/>
  <c r="P139" i="2"/>
  <c r="N140" i="2"/>
  <c r="O140" i="2"/>
  <c r="P140" i="2"/>
  <c r="N141" i="2"/>
  <c r="O141" i="2"/>
  <c r="P141" i="2"/>
  <c r="N142" i="2"/>
  <c r="O142" i="2"/>
  <c r="P142" i="2"/>
  <c r="N143" i="2"/>
  <c r="O143" i="2"/>
  <c r="P143" i="2"/>
  <c r="N144" i="2"/>
  <c r="O144" i="2"/>
  <c r="P144" i="2"/>
  <c r="N145" i="2"/>
  <c r="O145" i="2"/>
  <c r="P145" i="2"/>
  <c r="N146" i="2"/>
  <c r="O146" i="2"/>
  <c r="P146" i="2"/>
  <c r="N147" i="2"/>
  <c r="O147" i="2"/>
  <c r="P147" i="2"/>
  <c r="N148" i="2"/>
  <c r="O148" i="2"/>
  <c r="P148" i="2"/>
  <c r="N149" i="2"/>
  <c r="O149" i="2"/>
  <c r="P149" i="2"/>
  <c r="N150" i="2"/>
  <c r="O150" i="2"/>
  <c r="P150" i="2"/>
  <c r="N151" i="2"/>
  <c r="O151" i="2"/>
  <c r="P151" i="2"/>
  <c r="N152" i="2"/>
  <c r="O152" i="2"/>
  <c r="P152" i="2"/>
  <c r="N153" i="2"/>
  <c r="O153" i="2"/>
  <c r="P153" i="2"/>
  <c r="N154" i="2"/>
  <c r="O154" i="2"/>
  <c r="P154" i="2"/>
  <c r="N155" i="2"/>
  <c r="O155" i="2"/>
  <c r="P155" i="2"/>
  <c r="N156" i="2"/>
  <c r="O156" i="2"/>
  <c r="P156" i="2"/>
  <c r="N157" i="2"/>
  <c r="O157" i="2"/>
  <c r="P157" i="2"/>
  <c r="N158" i="2"/>
  <c r="O158" i="2"/>
  <c r="P158" i="2"/>
  <c r="N159" i="2"/>
  <c r="O159" i="2"/>
  <c r="P159" i="2"/>
  <c r="N160" i="2"/>
  <c r="O160" i="2"/>
  <c r="P160" i="2"/>
  <c r="N161" i="2"/>
  <c r="O161" i="2"/>
  <c r="P161" i="2"/>
  <c r="N162" i="2"/>
  <c r="O162" i="2"/>
  <c r="P162" i="2"/>
  <c r="N163" i="2"/>
  <c r="O163" i="2"/>
  <c r="P163" i="2"/>
  <c r="N164" i="2"/>
  <c r="O164" i="2"/>
  <c r="P164" i="2"/>
  <c r="N165" i="2"/>
  <c r="O165" i="2"/>
  <c r="P165" i="2"/>
  <c r="N166" i="2"/>
  <c r="O166" i="2"/>
  <c r="P166" i="2"/>
  <c r="N167" i="2"/>
  <c r="O167" i="2"/>
  <c r="P167" i="2"/>
  <c r="N168" i="2"/>
  <c r="O168" i="2"/>
  <c r="P168" i="2"/>
  <c r="N169" i="2"/>
  <c r="O169" i="2"/>
  <c r="P169" i="2"/>
  <c r="N170" i="2"/>
  <c r="O170" i="2"/>
  <c r="P170" i="2"/>
  <c r="N171" i="2"/>
  <c r="O171" i="2"/>
  <c r="P171" i="2"/>
  <c r="N172" i="2"/>
  <c r="O172" i="2"/>
  <c r="P172" i="2"/>
  <c r="N173" i="2"/>
  <c r="O173" i="2"/>
  <c r="P173" i="2"/>
  <c r="N174" i="2"/>
  <c r="O174" i="2"/>
  <c r="P174" i="2"/>
  <c r="N175" i="2"/>
  <c r="O175" i="2"/>
  <c r="P175" i="2"/>
  <c r="N176" i="2"/>
  <c r="O176" i="2"/>
  <c r="P176" i="2"/>
  <c r="N177" i="2"/>
  <c r="O177" i="2"/>
  <c r="P177" i="2"/>
  <c r="N178" i="2"/>
  <c r="O178" i="2"/>
  <c r="P178" i="2"/>
  <c r="N179" i="2"/>
  <c r="O179" i="2"/>
  <c r="P179" i="2"/>
  <c r="N180" i="2"/>
  <c r="O180" i="2"/>
  <c r="P180" i="2"/>
  <c r="N181" i="2"/>
  <c r="O181" i="2"/>
  <c r="P181" i="2"/>
  <c r="N182" i="2"/>
  <c r="O182" i="2"/>
  <c r="P182" i="2"/>
  <c r="N183" i="2"/>
  <c r="O183" i="2"/>
  <c r="P183" i="2"/>
  <c r="N184" i="2"/>
  <c r="O184" i="2"/>
  <c r="P184" i="2"/>
  <c r="N185" i="2"/>
  <c r="O185" i="2"/>
  <c r="P185" i="2"/>
  <c r="N186" i="2"/>
  <c r="O186" i="2"/>
  <c r="P186" i="2"/>
  <c r="N187" i="2"/>
  <c r="O187" i="2"/>
  <c r="P187" i="2"/>
  <c r="N188" i="2"/>
  <c r="O188" i="2"/>
  <c r="P188" i="2"/>
  <c r="N189" i="2"/>
  <c r="O189" i="2"/>
  <c r="P189" i="2"/>
  <c r="N190" i="2"/>
  <c r="O190" i="2"/>
  <c r="P190" i="2"/>
  <c r="N191" i="2"/>
  <c r="O191" i="2"/>
  <c r="P191" i="2"/>
  <c r="N192" i="2"/>
  <c r="O192" i="2"/>
  <c r="P192" i="2"/>
  <c r="N193" i="2"/>
  <c r="O193" i="2"/>
  <c r="P193" i="2"/>
  <c r="N194" i="2"/>
  <c r="O194" i="2"/>
  <c r="P194" i="2"/>
  <c r="N195" i="2"/>
  <c r="O195" i="2"/>
  <c r="P195" i="2"/>
  <c r="N196" i="2"/>
  <c r="O196" i="2"/>
  <c r="P196" i="2"/>
  <c r="N197" i="2"/>
  <c r="O197" i="2"/>
  <c r="P197" i="2"/>
  <c r="N198" i="2"/>
  <c r="O198" i="2"/>
  <c r="P198" i="2"/>
  <c r="N199" i="2"/>
  <c r="O199" i="2"/>
  <c r="P199" i="2"/>
  <c r="N200" i="2"/>
  <c r="O200" i="2"/>
  <c r="P200" i="2"/>
  <c r="N201" i="2"/>
  <c r="O201" i="2"/>
  <c r="P201" i="2"/>
  <c r="N202" i="2"/>
  <c r="O202" i="2"/>
  <c r="P202" i="2"/>
  <c r="N203" i="2"/>
  <c r="O203" i="2"/>
  <c r="P203" i="2"/>
  <c r="N204" i="2"/>
  <c r="O204" i="2"/>
  <c r="P204" i="2"/>
  <c r="N205" i="2"/>
  <c r="O205" i="2"/>
  <c r="P205" i="2"/>
  <c r="N206" i="2"/>
  <c r="O206" i="2"/>
  <c r="P206" i="2"/>
  <c r="N207" i="2"/>
  <c r="O207" i="2"/>
  <c r="P207" i="2"/>
  <c r="N208" i="2"/>
  <c r="O208" i="2"/>
  <c r="P208" i="2"/>
  <c r="N209" i="2"/>
  <c r="O209" i="2"/>
  <c r="P209" i="2"/>
  <c r="N210" i="2"/>
  <c r="O210" i="2"/>
  <c r="P210" i="2"/>
  <c r="N211" i="2"/>
  <c r="O211" i="2"/>
  <c r="P211" i="2"/>
  <c r="N212" i="2"/>
  <c r="O212" i="2"/>
  <c r="P212" i="2"/>
  <c r="N213" i="2"/>
  <c r="O213" i="2"/>
  <c r="P213" i="2"/>
  <c r="N214" i="2"/>
  <c r="O214" i="2"/>
  <c r="P214" i="2"/>
  <c r="N215" i="2"/>
  <c r="O215" i="2"/>
  <c r="P215" i="2"/>
  <c r="N216" i="2"/>
  <c r="O216" i="2"/>
  <c r="P216" i="2"/>
  <c r="N217" i="2"/>
  <c r="O217" i="2"/>
  <c r="P217" i="2"/>
  <c r="N218" i="2"/>
  <c r="O218" i="2"/>
  <c r="P218" i="2"/>
  <c r="N219" i="2"/>
  <c r="O219" i="2"/>
  <c r="P219" i="2"/>
  <c r="N220" i="2"/>
  <c r="O220" i="2"/>
  <c r="P220" i="2"/>
  <c r="N221" i="2"/>
  <c r="O221" i="2"/>
  <c r="P221" i="2"/>
  <c r="N222" i="2"/>
  <c r="O222" i="2"/>
  <c r="P222" i="2"/>
  <c r="N223" i="2"/>
  <c r="O223" i="2"/>
  <c r="P223" i="2"/>
  <c r="N224" i="2"/>
  <c r="O224" i="2"/>
  <c r="P224" i="2"/>
  <c r="N225" i="2"/>
  <c r="O225" i="2"/>
  <c r="P225" i="2"/>
  <c r="N226" i="2"/>
  <c r="O226" i="2"/>
  <c r="P226" i="2"/>
  <c r="N227" i="2"/>
  <c r="O227" i="2"/>
  <c r="P227" i="2"/>
  <c r="N228" i="2"/>
  <c r="O228" i="2"/>
  <c r="P228" i="2"/>
  <c r="N229" i="2"/>
  <c r="O229" i="2"/>
  <c r="P229" i="2"/>
  <c r="N230" i="2"/>
  <c r="O230" i="2"/>
  <c r="P230" i="2"/>
  <c r="N231" i="2"/>
  <c r="O231" i="2"/>
  <c r="P231" i="2"/>
  <c r="N232" i="2"/>
  <c r="O232" i="2"/>
  <c r="P232" i="2"/>
  <c r="N233" i="2"/>
  <c r="O233" i="2"/>
  <c r="P233" i="2"/>
  <c r="N234" i="2"/>
  <c r="O234" i="2"/>
  <c r="P234" i="2"/>
  <c r="N235" i="2"/>
  <c r="O235" i="2"/>
  <c r="P235" i="2"/>
  <c r="N236" i="2"/>
  <c r="O236" i="2"/>
  <c r="P236" i="2"/>
  <c r="N237" i="2"/>
  <c r="O237" i="2"/>
  <c r="P237" i="2"/>
  <c r="N238" i="2"/>
  <c r="O238" i="2"/>
  <c r="P238" i="2"/>
  <c r="N239" i="2"/>
  <c r="O239" i="2"/>
  <c r="P239" i="2"/>
  <c r="N240" i="2"/>
  <c r="O240" i="2"/>
  <c r="P240" i="2"/>
  <c r="N241" i="2"/>
  <c r="O241" i="2"/>
  <c r="P241" i="2"/>
  <c r="N242" i="2"/>
  <c r="O242" i="2"/>
  <c r="P242" i="2"/>
  <c r="N243" i="2"/>
  <c r="O243" i="2"/>
  <c r="P243" i="2"/>
  <c r="N244" i="2"/>
  <c r="O244" i="2"/>
  <c r="P244" i="2"/>
  <c r="N245" i="2"/>
  <c r="O245" i="2"/>
  <c r="P245" i="2"/>
  <c r="N246" i="2"/>
  <c r="O246" i="2"/>
  <c r="P246" i="2"/>
  <c r="N247" i="2"/>
  <c r="O247" i="2"/>
  <c r="P247" i="2"/>
  <c r="N248" i="2"/>
  <c r="O248" i="2"/>
  <c r="P248" i="2"/>
  <c r="N249" i="2"/>
  <c r="O249" i="2"/>
  <c r="P249" i="2"/>
  <c r="N250" i="2"/>
  <c r="O250" i="2"/>
  <c r="P250" i="2"/>
  <c r="N251" i="2"/>
  <c r="O251" i="2"/>
  <c r="P251" i="2"/>
  <c r="N252" i="2"/>
  <c r="O252" i="2"/>
  <c r="P252" i="2"/>
  <c r="N253" i="2"/>
  <c r="O253" i="2"/>
  <c r="P253" i="2"/>
  <c r="N254" i="2"/>
  <c r="O254" i="2"/>
  <c r="P254" i="2"/>
  <c r="N255" i="2"/>
  <c r="O255" i="2"/>
  <c r="P255" i="2"/>
  <c r="N256" i="2"/>
  <c r="O256" i="2"/>
  <c r="P256" i="2"/>
  <c r="N257" i="2"/>
  <c r="O257" i="2"/>
  <c r="P257" i="2"/>
  <c r="N258" i="2"/>
  <c r="O258" i="2"/>
  <c r="P258" i="2"/>
  <c r="N259" i="2"/>
  <c r="O259" i="2"/>
  <c r="P259" i="2"/>
  <c r="N260" i="2"/>
  <c r="O260" i="2"/>
  <c r="P260" i="2"/>
  <c r="N261" i="2"/>
  <c r="O261" i="2"/>
  <c r="P261" i="2"/>
  <c r="N262" i="2"/>
  <c r="O262" i="2"/>
  <c r="P262" i="2"/>
  <c r="N263" i="2"/>
  <c r="O263" i="2"/>
  <c r="P263" i="2"/>
  <c r="N264" i="2"/>
  <c r="O264" i="2"/>
  <c r="P264" i="2"/>
  <c r="N265" i="2"/>
  <c r="O265" i="2"/>
  <c r="P265" i="2"/>
  <c r="N266" i="2"/>
  <c r="O266" i="2"/>
  <c r="P266" i="2"/>
  <c r="N267" i="2"/>
  <c r="O267" i="2"/>
  <c r="P267" i="2"/>
  <c r="O3" i="2"/>
  <c r="P3" i="2"/>
  <c r="K4" i="2"/>
  <c r="L4" i="2"/>
  <c r="M4" i="2"/>
  <c r="K5" i="2"/>
  <c r="L5" i="2"/>
  <c r="M5" i="2"/>
  <c r="K6" i="2"/>
  <c r="L6" i="2"/>
  <c r="M6" i="2"/>
  <c r="K7" i="2"/>
  <c r="L7" i="2"/>
  <c r="M7" i="2"/>
  <c r="K8" i="2"/>
  <c r="L8" i="2"/>
  <c r="M8" i="2"/>
  <c r="K9" i="2"/>
  <c r="L9" i="2"/>
  <c r="M9" i="2"/>
  <c r="K10" i="2"/>
  <c r="L10" i="2"/>
  <c r="M10" i="2"/>
  <c r="K11" i="2"/>
  <c r="L11" i="2"/>
  <c r="M11" i="2"/>
  <c r="K12" i="2"/>
  <c r="L12" i="2"/>
  <c r="M12" i="2"/>
  <c r="K13" i="2"/>
  <c r="L13" i="2"/>
  <c r="M13" i="2"/>
  <c r="K14" i="2"/>
  <c r="L14" i="2"/>
  <c r="M14" i="2"/>
  <c r="K15" i="2"/>
  <c r="L15" i="2"/>
  <c r="M15" i="2"/>
  <c r="K16" i="2"/>
  <c r="L16" i="2"/>
  <c r="M16" i="2"/>
  <c r="K17" i="2"/>
  <c r="L17" i="2"/>
  <c r="M17" i="2"/>
  <c r="K18" i="2"/>
  <c r="L18" i="2"/>
  <c r="M18" i="2"/>
  <c r="K19" i="2"/>
  <c r="L19" i="2"/>
  <c r="M19" i="2"/>
  <c r="K20" i="2"/>
  <c r="L20" i="2"/>
  <c r="M20" i="2"/>
  <c r="K21" i="2"/>
  <c r="L21" i="2"/>
  <c r="M21" i="2"/>
  <c r="K22" i="2"/>
  <c r="L22" i="2"/>
  <c r="M22" i="2"/>
  <c r="K23" i="2"/>
  <c r="L23" i="2"/>
  <c r="M23" i="2"/>
  <c r="K24" i="2"/>
  <c r="L24" i="2"/>
  <c r="M24" i="2"/>
  <c r="K25" i="2"/>
  <c r="L25" i="2"/>
  <c r="M25" i="2"/>
  <c r="K26" i="2"/>
  <c r="L26" i="2"/>
  <c r="M26" i="2"/>
  <c r="K27" i="2"/>
  <c r="L27" i="2"/>
  <c r="M27" i="2"/>
  <c r="K28" i="2"/>
  <c r="L28" i="2"/>
  <c r="M28" i="2"/>
  <c r="K29" i="2"/>
  <c r="L29" i="2"/>
  <c r="M29" i="2"/>
  <c r="K30" i="2"/>
  <c r="L30" i="2"/>
  <c r="M30" i="2"/>
  <c r="K31" i="2"/>
  <c r="L31" i="2"/>
  <c r="M31" i="2"/>
  <c r="K32" i="2"/>
  <c r="L32" i="2"/>
  <c r="M32" i="2"/>
  <c r="K33" i="2"/>
  <c r="L33" i="2"/>
  <c r="M33" i="2"/>
  <c r="K34" i="2"/>
  <c r="L34" i="2"/>
  <c r="M34" i="2"/>
  <c r="K35" i="2"/>
  <c r="L35" i="2"/>
  <c r="M35" i="2"/>
  <c r="K36" i="2"/>
  <c r="L36" i="2"/>
  <c r="M36" i="2"/>
  <c r="K37" i="2"/>
  <c r="L37" i="2"/>
  <c r="M37" i="2"/>
  <c r="K38" i="2"/>
  <c r="L38" i="2"/>
  <c r="M38" i="2"/>
  <c r="K39" i="2"/>
  <c r="L39" i="2"/>
  <c r="M39" i="2"/>
  <c r="K40" i="2"/>
  <c r="L40" i="2"/>
  <c r="M40" i="2"/>
  <c r="K41" i="2"/>
  <c r="L41" i="2"/>
  <c r="M41" i="2"/>
  <c r="K42" i="2"/>
  <c r="L42" i="2"/>
  <c r="M42" i="2"/>
  <c r="K43" i="2"/>
  <c r="L43" i="2"/>
  <c r="M43" i="2"/>
  <c r="K44" i="2"/>
  <c r="L44" i="2"/>
  <c r="M44" i="2"/>
  <c r="K45" i="2"/>
  <c r="L45" i="2"/>
  <c r="M45" i="2"/>
  <c r="K46" i="2"/>
  <c r="L46" i="2"/>
  <c r="M46" i="2"/>
  <c r="K47" i="2"/>
  <c r="L47" i="2"/>
  <c r="M47" i="2"/>
  <c r="K48" i="2"/>
  <c r="L48" i="2"/>
  <c r="M48" i="2"/>
  <c r="K49" i="2"/>
  <c r="L49" i="2"/>
  <c r="M49" i="2"/>
  <c r="K50" i="2"/>
  <c r="L50" i="2"/>
  <c r="M50" i="2"/>
  <c r="K51" i="2"/>
  <c r="L51" i="2"/>
  <c r="M51" i="2"/>
  <c r="K52" i="2"/>
  <c r="L52" i="2"/>
  <c r="M52" i="2"/>
  <c r="K53" i="2"/>
  <c r="L53" i="2"/>
  <c r="M53" i="2"/>
  <c r="K54" i="2"/>
  <c r="L54" i="2"/>
  <c r="M54" i="2"/>
  <c r="K55" i="2"/>
  <c r="L55" i="2"/>
  <c r="M55" i="2"/>
  <c r="K56" i="2"/>
  <c r="L56" i="2"/>
  <c r="M56" i="2"/>
  <c r="K57" i="2"/>
  <c r="L57" i="2"/>
  <c r="M57" i="2"/>
  <c r="K58" i="2"/>
  <c r="L58" i="2"/>
  <c r="M58" i="2"/>
  <c r="K59" i="2"/>
  <c r="L59" i="2"/>
  <c r="M59" i="2"/>
  <c r="K60" i="2"/>
  <c r="L60" i="2"/>
  <c r="M60" i="2"/>
  <c r="K61" i="2"/>
  <c r="L61" i="2"/>
  <c r="M61" i="2"/>
  <c r="K62" i="2"/>
  <c r="L62" i="2"/>
  <c r="M62" i="2"/>
  <c r="K63" i="2"/>
  <c r="L63" i="2"/>
  <c r="M63" i="2"/>
  <c r="K64" i="2"/>
  <c r="L64" i="2"/>
  <c r="M64" i="2"/>
  <c r="K65" i="2"/>
  <c r="L65" i="2"/>
  <c r="M65" i="2"/>
  <c r="K66" i="2"/>
  <c r="L66" i="2"/>
  <c r="M66" i="2"/>
  <c r="K67" i="2"/>
  <c r="L67" i="2"/>
  <c r="M67" i="2"/>
  <c r="K68" i="2"/>
  <c r="L68" i="2"/>
  <c r="M68" i="2"/>
  <c r="K69" i="2"/>
  <c r="L69" i="2"/>
  <c r="M69" i="2"/>
  <c r="K70" i="2"/>
  <c r="L70" i="2"/>
  <c r="M70" i="2"/>
  <c r="K71" i="2"/>
  <c r="L71" i="2"/>
  <c r="M71" i="2"/>
  <c r="K72" i="2"/>
  <c r="L72" i="2"/>
  <c r="M72" i="2"/>
  <c r="K73" i="2"/>
  <c r="L73" i="2"/>
  <c r="M73" i="2"/>
  <c r="K74" i="2"/>
  <c r="L74" i="2"/>
  <c r="M74" i="2"/>
  <c r="K75" i="2"/>
  <c r="L75" i="2"/>
  <c r="M75" i="2"/>
  <c r="K76" i="2"/>
  <c r="L76" i="2"/>
  <c r="M76" i="2"/>
  <c r="K77" i="2"/>
  <c r="L77" i="2"/>
  <c r="M77" i="2"/>
  <c r="K78" i="2"/>
  <c r="L78" i="2"/>
  <c r="M78" i="2"/>
  <c r="K79" i="2"/>
  <c r="L79" i="2"/>
  <c r="M79" i="2"/>
  <c r="K80" i="2"/>
  <c r="L80" i="2"/>
  <c r="M80" i="2"/>
  <c r="K81" i="2"/>
  <c r="L81" i="2"/>
  <c r="M81" i="2"/>
  <c r="K82" i="2"/>
  <c r="L82" i="2"/>
  <c r="M82" i="2"/>
  <c r="K83" i="2"/>
  <c r="L83" i="2"/>
  <c r="M83" i="2"/>
  <c r="K84" i="2"/>
  <c r="L84" i="2"/>
  <c r="M84" i="2"/>
  <c r="K85" i="2"/>
  <c r="L85" i="2"/>
  <c r="M85" i="2"/>
  <c r="K86" i="2"/>
  <c r="L86" i="2"/>
  <c r="M86" i="2"/>
  <c r="K87" i="2"/>
  <c r="L87" i="2"/>
  <c r="M87" i="2"/>
  <c r="K88" i="2"/>
  <c r="L88" i="2"/>
  <c r="M88" i="2"/>
  <c r="K89" i="2"/>
  <c r="L89" i="2"/>
  <c r="M89" i="2"/>
  <c r="K90" i="2"/>
  <c r="L90" i="2"/>
  <c r="M90" i="2"/>
  <c r="K91" i="2"/>
  <c r="L91" i="2"/>
  <c r="M91" i="2"/>
  <c r="K92" i="2"/>
  <c r="L92" i="2"/>
  <c r="M92" i="2"/>
  <c r="K93" i="2"/>
  <c r="L93" i="2"/>
  <c r="M93" i="2"/>
  <c r="K94" i="2"/>
  <c r="L94" i="2"/>
  <c r="M94" i="2"/>
  <c r="K95" i="2"/>
  <c r="L95" i="2"/>
  <c r="M95" i="2"/>
  <c r="K96" i="2"/>
  <c r="L96" i="2"/>
  <c r="M96" i="2"/>
  <c r="K97" i="2"/>
  <c r="L97" i="2"/>
  <c r="M97" i="2"/>
  <c r="K98" i="2"/>
  <c r="L98" i="2"/>
  <c r="M98" i="2"/>
  <c r="K99" i="2"/>
  <c r="L99" i="2"/>
  <c r="M99" i="2"/>
  <c r="K100" i="2"/>
  <c r="L100" i="2"/>
  <c r="M100" i="2"/>
  <c r="K101" i="2"/>
  <c r="L101" i="2"/>
  <c r="M101" i="2"/>
  <c r="K102" i="2"/>
  <c r="L102" i="2"/>
  <c r="M102" i="2"/>
  <c r="K103" i="2"/>
  <c r="L103" i="2"/>
  <c r="M103" i="2"/>
  <c r="K104" i="2"/>
  <c r="L104" i="2"/>
  <c r="M104" i="2"/>
  <c r="K105" i="2"/>
  <c r="L105" i="2"/>
  <c r="M105" i="2"/>
  <c r="K106" i="2"/>
  <c r="L106" i="2"/>
  <c r="M106" i="2"/>
  <c r="K107" i="2"/>
  <c r="L107" i="2"/>
  <c r="M107" i="2"/>
  <c r="K108" i="2"/>
  <c r="L108" i="2"/>
  <c r="M108" i="2"/>
  <c r="K109" i="2"/>
  <c r="L109" i="2"/>
  <c r="M109" i="2"/>
  <c r="K110" i="2"/>
  <c r="L110" i="2"/>
  <c r="M110" i="2"/>
  <c r="K111" i="2"/>
  <c r="L111" i="2"/>
  <c r="M111" i="2"/>
  <c r="K112" i="2"/>
  <c r="L112" i="2"/>
  <c r="M112" i="2"/>
  <c r="K113" i="2"/>
  <c r="L113" i="2"/>
  <c r="M113" i="2"/>
  <c r="K114" i="2"/>
  <c r="L114" i="2"/>
  <c r="M114" i="2"/>
  <c r="K115" i="2"/>
  <c r="L115" i="2"/>
  <c r="M115" i="2"/>
  <c r="K116" i="2"/>
  <c r="L116" i="2"/>
  <c r="M116" i="2"/>
  <c r="K117" i="2"/>
  <c r="L117" i="2"/>
  <c r="M117" i="2"/>
  <c r="K118" i="2"/>
  <c r="L118" i="2"/>
  <c r="M118" i="2"/>
  <c r="K119" i="2"/>
  <c r="L119" i="2"/>
  <c r="M119" i="2"/>
  <c r="K120" i="2"/>
  <c r="L120" i="2"/>
  <c r="M120" i="2"/>
  <c r="K121" i="2"/>
  <c r="L121" i="2"/>
  <c r="M121" i="2"/>
  <c r="K122" i="2"/>
  <c r="L122" i="2"/>
  <c r="M122" i="2"/>
  <c r="K123" i="2"/>
  <c r="L123" i="2"/>
  <c r="M123" i="2"/>
  <c r="K124" i="2"/>
  <c r="L124" i="2"/>
  <c r="M124" i="2"/>
  <c r="K125" i="2"/>
  <c r="L125" i="2"/>
  <c r="M125" i="2"/>
  <c r="K126" i="2"/>
  <c r="L126" i="2"/>
  <c r="M126" i="2"/>
  <c r="K127" i="2"/>
  <c r="L127" i="2"/>
  <c r="M127" i="2"/>
  <c r="K128" i="2"/>
  <c r="L128" i="2"/>
  <c r="M128" i="2"/>
  <c r="K129" i="2"/>
  <c r="L129" i="2"/>
  <c r="M129" i="2"/>
  <c r="K130" i="2"/>
  <c r="L130" i="2"/>
  <c r="M130" i="2"/>
  <c r="K131" i="2"/>
  <c r="L131" i="2"/>
  <c r="M131" i="2"/>
  <c r="K132" i="2"/>
  <c r="L132" i="2"/>
  <c r="M132" i="2"/>
  <c r="K133" i="2"/>
  <c r="L133" i="2"/>
  <c r="M133" i="2"/>
  <c r="K134" i="2"/>
  <c r="L134" i="2"/>
  <c r="M134" i="2"/>
  <c r="K135" i="2"/>
  <c r="L135" i="2"/>
  <c r="M135" i="2"/>
  <c r="K136" i="2"/>
  <c r="L136" i="2"/>
  <c r="M136" i="2"/>
  <c r="K137" i="2"/>
  <c r="L137" i="2"/>
  <c r="M137" i="2"/>
  <c r="K138" i="2"/>
  <c r="L138" i="2"/>
  <c r="M138" i="2"/>
  <c r="K139" i="2"/>
  <c r="L139" i="2"/>
  <c r="M139" i="2"/>
  <c r="K140" i="2"/>
  <c r="L140" i="2"/>
  <c r="M140" i="2"/>
  <c r="K141" i="2"/>
  <c r="L141" i="2"/>
  <c r="M141" i="2"/>
  <c r="K142" i="2"/>
  <c r="L142" i="2"/>
  <c r="M142" i="2"/>
  <c r="K143" i="2"/>
  <c r="L143" i="2"/>
  <c r="M143" i="2"/>
  <c r="K144" i="2"/>
  <c r="L144" i="2"/>
  <c r="M144" i="2"/>
  <c r="K145" i="2"/>
  <c r="L145" i="2"/>
  <c r="M145" i="2"/>
  <c r="K146" i="2"/>
  <c r="L146" i="2"/>
  <c r="M146" i="2"/>
  <c r="K147" i="2"/>
  <c r="L147" i="2"/>
  <c r="M147" i="2"/>
  <c r="K148" i="2"/>
  <c r="L148" i="2"/>
  <c r="M148" i="2"/>
  <c r="K149" i="2"/>
  <c r="L149" i="2"/>
  <c r="M149" i="2"/>
  <c r="K150" i="2"/>
  <c r="L150" i="2"/>
  <c r="M150" i="2"/>
  <c r="K151" i="2"/>
  <c r="L151" i="2"/>
  <c r="M151" i="2"/>
  <c r="K152" i="2"/>
  <c r="L152" i="2"/>
  <c r="M152" i="2"/>
  <c r="K153" i="2"/>
  <c r="L153" i="2"/>
  <c r="M153" i="2"/>
  <c r="K154" i="2"/>
  <c r="L154" i="2"/>
  <c r="M154" i="2"/>
  <c r="K155" i="2"/>
  <c r="L155" i="2"/>
  <c r="M155" i="2"/>
  <c r="K156" i="2"/>
  <c r="L156" i="2"/>
  <c r="M156" i="2"/>
  <c r="K157" i="2"/>
  <c r="L157" i="2"/>
  <c r="M157" i="2"/>
  <c r="K158" i="2"/>
  <c r="L158" i="2"/>
  <c r="M158" i="2"/>
  <c r="K159" i="2"/>
  <c r="L159" i="2"/>
  <c r="M159" i="2"/>
  <c r="K160" i="2"/>
  <c r="L160" i="2"/>
  <c r="M160" i="2"/>
  <c r="K161" i="2"/>
  <c r="L161" i="2"/>
  <c r="M161" i="2"/>
  <c r="K162" i="2"/>
  <c r="L162" i="2"/>
  <c r="M162" i="2"/>
  <c r="K163" i="2"/>
  <c r="L163" i="2"/>
  <c r="M163" i="2"/>
  <c r="K164" i="2"/>
  <c r="L164" i="2"/>
  <c r="M164" i="2"/>
  <c r="K165" i="2"/>
  <c r="L165" i="2"/>
  <c r="M165" i="2"/>
  <c r="K166" i="2"/>
  <c r="L166" i="2"/>
  <c r="M166" i="2"/>
  <c r="K167" i="2"/>
  <c r="L167" i="2"/>
  <c r="M167" i="2"/>
  <c r="K168" i="2"/>
  <c r="L168" i="2"/>
  <c r="M168" i="2"/>
  <c r="K169" i="2"/>
  <c r="L169" i="2"/>
  <c r="M169" i="2"/>
  <c r="K170" i="2"/>
  <c r="L170" i="2"/>
  <c r="M170" i="2"/>
  <c r="K171" i="2"/>
  <c r="L171" i="2"/>
  <c r="M171" i="2"/>
  <c r="K172" i="2"/>
  <c r="L172" i="2"/>
  <c r="M172" i="2"/>
  <c r="K173" i="2"/>
  <c r="L173" i="2"/>
  <c r="M173" i="2"/>
  <c r="K174" i="2"/>
  <c r="L174" i="2"/>
  <c r="M174" i="2"/>
  <c r="K175" i="2"/>
  <c r="L175" i="2"/>
  <c r="M175" i="2"/>
  <c r="K176" i="2"/>
  <c r="L176" i="2"/>
  <c r="M176" i="2"/>
  <c r="K177" i="2"/>
  <c r="L177" i="2"/>
  <c r="M177" i="2"/>
  <c r="K178" i="2"/>
  <c r="L178" i="2"/>
  <c r="M178" i="2"/>
  <c r="K179" i="2"/>
  <c r="L179" i="2"/>
  <c r="M179" i="2"/>
  <c r="K180" i="2"/>
  <c r="L180" i="2"/>
  <c r="M180" i="2"/>
  <c r="K181" i="2"/>
  <c r="L181" i="2"/>
  <c r="M181" i="2"/>
  <c r="K182" i="2"/>
  <c r="L182" i="2"/>
  <c r="M182" i="2"/>
  <c r="K183" i="2"/>
  <c r="L183" i="2"/>
  <c r="M183" i="2"/>
  <c r="K184" i="2"/>
  <c r="L184" i="2"/>
  <c r="M184" i="2"/>
  <c r="K185" i="2"/>
  <c r="L185" i="2"/>
  <c r="M185" i="2"/>
  <c r="K186" i="2"/>
  <c r="L186" i="2"/>
  <c r="M186" i="2"/>
  <c r="K187" i="2"/>
  <c r="L187" i="2"/>
  <c r="M187" i="2"/>
  <c r="K188" i="2"/>
  <c r="L188" i="2"/>
  <c r="M188" i="2"/>
  <c r="K189" i="2"/>
  <c r="L189" i="2"/>
  <c r="M189" i="2"/>
  <c r="K190" i="2"/>
  <c r="L190" i="2"/>
  <c r="M190" i="2"/>
  <c r="K191" i="2"/>
  <c r="L191" i="2"/>
  <c r="M191" i="2"/>
  <c r="K192" i="2"/>
  <c r="L192" i="2"/>
  <c r="M192" i="2"/>
  <c r="K193" i="2"/>
  <c r="L193" i="2"/>
  <c r="M193" i="2"/>
  <c r="K194" i="2"/>
  <c r="L194" i="2"/>
  <c r="M194" i="2"/>
  <c r="K195" i="2"/>
  <c r="L195" i="2"/>
  <c r="M195" i="2"/>
  <c r="K196" i="2"/>
  <c r="L196" i="2"/>
  <c r="M196" i="2"/>
  <c r="K197" i="2"/>
  <c r="L197" i="2"/>
  <c r="M197" i="2"/>
  <c r="K198" i="2"/>
  <c r="L198" i="2"/>
  <c r="M198" i="2"/>
  <c r="K199" i="2"/>
  <c r="L199" i="2"/>
  <c r="M199" i="2"/>
  <c r="K200" i="2"/>
  <c r="L200" i="2"/>
  <c r="M200" i="2"/>
  <c r="K201" i="2"/>
  <c r="L201" i="2"/>
  <c r="M201" i="2"/>
  <c r="K202" i="2"/>
  <c r="L202" i="2"/>
  <c r="M202" i="2"/>
  <c r="K203" i="2"/>
  <c r="L203" i="2"/>
  <c r="M203" i="2"/>
  <c r="K204" i="2"/>
  <c r="L204" i="2"/>
  <c r="M204" i="2"/>
  <c r="K205" i="2"/>
  <c r="L205" i="2"/>
  <c r="M205" i="2"/>
  <c r="K206" i="2"/>
  <c r="L206" i="2"/>
  <c r="M206" i="2"/>
  <c r="K207" i="2"/>
  <c r="L207" i="2"/>
  <c r="M207" i="2"/>
  <c r="K208" i="2"/>
  <c r="L208" i="2"/>
  <c r="M208" i="2"/>
  <c r="K209" i="2"/>
  <c r="L209" i="2"/>
  <c r="M209" i="2"/>
  <c r="K210" i="2"/>
  <c r="L210" i="2"/>
  <c r="M210" i="2"/>
  <c r="K211" i="2"/>
  <c r="L211" i="2"/>
  <c r="M211" i="2"/>
  <c r="K212" i="2"/>
  <c r="L212" i="2"/>
  <c r="M212" i="2"/>
  <c r="K213" i="2"/>
  <c r="L213" i="2"/>
  <c r="M213" i="2"/>
  <c r="K214" i="2"/>
  <c r="L214" i="2"/>
  <c r="M214" i="2"/>
  <c r="K215" i="2"/>
  <c r="L215" i="2"/>
  <c r="M215" i="2"/>
  <c r="K216" i="2"/>
  <c r="L216" i="2"/>
  <c r="M216" i="2"/>
  <c r="K217" i="2"/>
  <c r="L217" i="2"/>
  <c r="M217" i="2"/>
  <c r="K218" i="2"/>
  <c r="L218" i="2"/>
  <c r="M218" i="2"/>
  <c r="K219" i="2"/>
  <c r="L219" i="2"/>
  <c r="M219" i="2"/>
  <c r="K220" i="2"/>
  <c r="L220" i="2"/>
  <c r="M220" i="2"/>
  <c r="K221" i="2"/>
  <c r="L221" i="2"/>
  <c r="M221" i="2"/>
  <c r="K222" i="2"/>
  <c r="L222" i="2"/>
  <c r="M222" i="2"/>
  <c r="K223" i="2"/>
  <c r="L223" i="2"/>
  <c r="M223" i="2"/>
  <c r="K224" i="2"/>
  <c r="L224" i="2"/>
  <c r="M224" i="2"/>
  <c r="K225" i="2"/>
  <c r="L225" i="2"/>
  <c r="M225" i="2"/>
  <c r="K226" i="2"/>
  <c r="L226" i="2"/>
  <c r="M226" i="2"/>
  <c r="K227" i="2"/>
  <c r="L227" i="2"/>
  <c r="M227" i="2"/>
  <c r="K228" i="2"/>
  <c r="L228" i="2"/>
  <c r="M228" i="2"/>
  <c r="K229" i="2"/>
  <c r="L229" i="2"/>
  <c r="M229" i="2"/>
  <c r="K230" i="2"/>
  <c r="L230" i="2"/>
  <c r="M230" i="2"/>
  <c r="K231" i="2"/>
  <c r="L231" i="2"/>
  <c r="M231" i="2"/>
  <c r="K232" i="2"/>
  <c r="L232" i="2"/>
  <c r="M232" i="2"/>
  <c r="K233" i="2"/>
  <c r="L233" i="2"/>
  <c r="M233" i="2"/>
  <c r="K234" i="2"/>
  <c r="L234" i="2"/>
  <c r="M234" i="2"/>
  <c r="K235" i="2"/>
  <c r="L235" i="2"/>
  <c r="M235" i="2"/>
  <c r="K236" i="2"/>
  <c r="L236" i="2"/>
  <c r="M236" i="2"/>
  <c r="K237" i="2"/>
  <c r="L237" i="2"/>
  <c r="M237" i="2"/>
  <c r="K238" i="2"/>
  <c r="L238" i="2"/>
  <c r="M238" i="2"/>
  <c r="K239" i="2"/>
  <c r="L239" i="2"/>
  <c r="M239" i="2"/>
  <c r="K240" i="2"/>
  <c r="L240" i="2"/>
  <c r="M240" i="2"/>
  <c r="K241" i="2"/>
  <c r="L241" i="2"/>
  <c r="M241" i="2"/>
  <c r="K242" i="2"/>
  <c r="L242" i="2"/>
  <c r="M242" i="2"/>
  <c r="K243" i="2"/>
  <c r="L243" i="2"/>
  <c r="M243" i="2"/>
  <c r="K244" i="2"/>
  <c r="L244" i="2"/>
  <c r="M244" i="2"/>
  <c r="K245" i="2"/>
  <c r="L245" i="2"/>
  <c r="M245" i="2"/>
  <c r="K246" i="2"/>
  <c r="L246" i="2"/>
  <c r="M246" i="2"/>
  <c r="K247" i="2"/>
  <c r="L247" i="2"/>
  <c r="M247" i="2"/>
  <c r="K248" i="2"/>
  <c r="L248" i="2"/>
  <c r="M248" i="2"/>
  <c r="K249" i="2"/>
  <c r="L249" i="2"/>
  <c r="M249" i="2"/>
  <c r="K250" i="2"/>
  <c r="L250" i="2"/>
  <c r="M250" i="2"/>
  <c r="K251" i="2"/>
  <c r="L251" i="2"/>
  <c r="M251" i="2"/>
  <c r="K252" i="2"/>
  <c r="L252" i="2"/>
  <c r="M252" i="2"/>
  <c r="K253" i="2"/>
  <c r="L253" i="2"/>
  <c r="M253" i="2"/>
  <c r="K254" i="2"/>
  <c r="L254" i="2"/>
  <c r="M254" i="2"/>
  <c r="K255" i="2"/>
  <c r="L255" i="2"/>
  <c r="M255" i="2"/>
  <c r="K256" i="2"/>
  <c r="L256" i="2"/>
  <c r="M256" i="2"/>
  <c r="K257" i="2"/>
  <c r="L257" i="2"/>
  <c r="M257" i="2"/>
  <c r="K258" i="2"/>
  <c r="L258" i="2"/>
  <c r="M258" i="2"/>
  <c r="K259" i="2"/>
  <c r="L259" i="2"/>
  <c r="M259" i="2"/>
  <c r="K260" i="2"/>
  <c r="L260" i="2"/>
  <c r="M260" i="2"/>
  <c r="K261" i="2"/>
  <c r="L261" i="2"/>
  <c r="M261" i="2"/>
  <c r="K262" i="2"/>
  <c r="L262" i="2"/>
  <c r="M262" i="2"/>
  <c r="K263" i="2"/>
  <c r="L263" i="2"/>
  <c r="M263" i="2"/>
  <c r="K264" i="2"/>
  <c r="L264" i="2"/>
  <c r="M264" i="2"/>
  <c r="K265" i="2"/>
  <c r="L265" i="2"/>
  <c r="M265" i="2"/>
  <c r="K266" i="2"/>
  <c r="L266" i="2"/>
  <c r="M266" i="2"/>
  <c r="K267" i="2"/>
  <c r="L267" i="2"/>
  <c r="M267" i="2"/>
  <c r="M3" i="2"/>
  <c r="L3" i="2"/>
  <c r="J267" i="2"/>
  <c r="H3" i="2"/>
  <c r="I3" i="2"/>
  <c r="J3" i="2"/>
  <c r="H4" i="2"/>
  <c r="I4" i="2"/>
  <c r="J4" i="2"/>
  <c r="H5" i="2"/>
  <c r="I5" i="2"/>
  <c r="J5" i="2"/>
  <c r="H6" i="2"/>
  <c r="I6" i="2"/>
  <c r="J6" i="2"/>
  <c r="H7" i="2"/>
  <c r="I7" i="2"/>
  <c r="J7" i="2"/>
  <c r="H8" i="2"/>
  <c r="I8" i="2"/>
  <c r="J8" i="2"/>
  <c r="H9" i="2"/>
  <c r="I9" i="2"/>
  <c r="J9" i="2"/>
  <c r="H10" i="2"/>
  <c r="I10" i="2"/>
  <c r="J10" i="2"/>
  <c r="H11" i="2"/>
  <c r="I11" i="2"/>
  <c r="J11" i="2"/>
  <c r="H12" i="2"/>
  <c r="I12" i="2"/>
  <c r="J12" i="2"/>
  <c r="H13" i="2"/>
  <c r="I13" i="2"/>
  <c r="J13" i="2"/>
  <c r="H14" i="2"/>
  <c r="I14" i="2"/>
  <c r="J14" i="2"/>
  <c r="H15" i="2"/>
  <c r="I15" i="2"/>
  <c r="J15" i="2"/>
  <c r="H16" i="2"/>
  <c r="I16" i="2"/>
  <c r="J16" i="2"/>
  <c r="H17" i="2"/>
  <c r="I17" i="2"/>
  <c r="J17" i="2"/>
  <c r="H18" i="2"/>
  <c r="I18" i="2"/>
  <c r="J18" i="2"/>
  <c r="H19" i="2"/>
  <c r="I19" i="2"/>
  <c r="J19" i="2"/>
  <c r="H20" i="2"/>
  <c r="I20" i="2"/>
  <c r="J20" i="2"/>
  <c r="H21" i="2"/>
  <c r="I21" i="2"/>
  <c r="J21" i="2"/>
  <c r="H22" i="2"/>
  <c r="I22" i="2"/>
  <c r="J22" i="2"/>
  <c r="H23" i="2"/>
  <c r="I23" i="2"/>
  <c r="J23" i="2"/>
  <c r="H24" i="2"/>
  <c r="I24" i="2"/>
  <c r="J24" i="2"/>
  <c r="H25" i="2"/>
  <c r="I25" i="2"/>
  <c r="J25" i="2"/>
  <c r="H26" i="2"/>
  <c r="I26" i="2"/>
  <c r="J26" i="2"/>
  <c r="H27" i="2"/>
  <c r="I27" i="2"/>
  <c r="J27" i="2"/>
  <c r="H28" i="2"/>
  <c r="I28" i="2"/>
  <c r="J28" i="2"/>
  <c r="H29" i="2"/>
  <c r="I29" i="2"/>
  <c r="J29" i="2"/>
  <c r="H30" i="2"/>
  <c r="I30" i="2"/>
  <c r="J30" i="2"/>
  <c r="H31" i="2"/>
  <c r="I31" i="2"/>
  <c r="J31" i="2"/>
  <c r="H32" i="2"/>
  <c r="I32" i="2"/>
  <c r="J32" i="2"/>
  <c r="H33" i="2"/>
  <c r="I33" i="2"/>
  <c r="J33" i="2"/>
  <c r="H34" i="2"/>
  <c r="I34" i="2"/>
  <c r="J34" i="2"/>
  <c r="H35" i="2"/>
  <c r="I35" i="2"/>
  <c r="J35" i="2"/>
  <c r="H36" i="2"/>
  <c r="I36" i="2"/>
  <c r="J36" i="2"/>
  <c r="H37" i="2"/>
  <c r="I37" i="2"/>
  <c r="J37" i="2"/>
  <c r="H38" i="2"/>
  <c r="I38" i="2"/>
  <c r="J38" i="2"/>
  <c r="H39" i="2"/>
  <c r="I39" i="2"/>
  <c r="J39" i="2"/>
  <c r="H40" i="2"/>
  <c r="I40" i="2"/>
  <c r="J40" i="2"/>
  <c r="H41" i="2"/>
  <c r="I41" i="2"/>
  <c r="J41" i="2"/>
  <c r="H42" i="2"/>
  <c r="I42" i="2"/>
  <c r="J42" i="2"/>
  <c r="H43" i="2"/>
  <c r="I43" i="2"/>
  <c r="J43" i="2"/>
  <c r="H44" i="2"/>
  <c r="I44" i="2"/>
  <c r="J44" i="2"/>
  <c r="H45" i="2"/>
  <c r="I45" i="2"/>
  <c r="J45" i="2"/>
  <c r="H46" i="2"/>
  <c r="I46" i="2"/>
  <c r="J46" i="2"/>
  <c r="H47" i="2"/>
  <c r="I47" i="2"/>
  <c r="J47" i="2"/>
  <c r="H48" i="2"/>
  <c r="I48" i="2"/>
  <c r="J48" i="2"/>
  <c r="H49" i="2"/>
  <c r="I49" i="2"/>
  <c r="J49" i="2"/>
  <c r="H50" i="2"/>
  <c r="I50" i="2"/>
  <c r="J50" i="2"/>
  <c r="H51" i="2"/>
  <c r="I51" i="2"/>
  <c r="J51" i="2"/>
  <c r="H52" i="2"/>
  <c r="I52" i="2"/>
  <c r="J52" i="2"/>
  <c r="H53" i="2"/>
  <c r="I53" i="2"/>
  <c r="J53" i="2"/>
  <c r="H54" i="2"/>
  <c r="I54" i="2"/>
  <c r="J54" i="2"/>
  <c r="H55" i="2"/>
  <c r="I55" i="2"/>
  <c r="J55" i="2"/>
  <c r="H56" i="2"/>
  <c r="I56" i="2"/>
  <c r="J56" i="2"/>
  <c r="H57" i="2"/>
  <c r="I57" i="2"/>
  <c r="J57" i="2"/>
  <c r="H58" i="2"/>
  <c r="I58" i="2"/>
  <c r="J58" i="2"/>
  <c r="H59" i="2"/>
  <c r="I59" i="2"/>
  <c r="J59" i="2"/>
  <c r="H60" i="2"/>
  <c r="I60" i="2"/>
  <c r="J60" i="2"/>
  <c r="H61" i="2"/>
  <c r="I61" i="2"/>
  <c r="J61" i="2"/>
  <c r="H62" i="2"/>
  <c r="I62" i="2"/>
  <c r="J62" i="2"/>
  <c r="H63" i="2"/>
  <c r="I63" i="2"/>
  <c r="J63" i="2"/>
  <c r="H64" i="2"/>
  <c r="I64" i="2"/>
  <c r="J64" i="2"/>
  <c r="H65" i="2"/>
  <c r="I65" i="2"/>
  <c r="J65" i="2"/>
  <c r="H66" i="2"/>
  <c r="I66" i="2"/>
  <c r="J66" i="2"/>
  <c r="H67" i="2"/>
  <c r="I67" i="2"/>
  <c r="J67" i="2"/>
  <c r="H68" i="2"/>
  <c r="I68" i="2"/>
  <c r="J68" i="2"/>
  <c r="H69" i="2"/>
  <c r="I69" i="2"/>
  <c r="J69" i="2"/>
  <c r="H70" i="2"/>
  <c r="I70" i="2"/>
  <c r="J70" i="2"/>
  <c r="H71" i="2"/>
  <c r="I71" i="2"/>
  <c r="J71" i="2"/>
  <c r="H72" i="2"/>
  <c r="I72" i="2"/>
  <c r="J72" i="2"/>
  <c r="H73" i="2"/>
  <c r="I73" i="2"/>
  <c r="J73" i="2"/>
  <c r="H74" i="2"/>
  <c r="I74" i="2"/>
  <c r="J74" i="2"/>
  <c r="H75" i="2"/>
  <c r="I75" i="2"/>
  <c r="J75" i="2"/>
  <c r="H76" i="2"/>
  <c r="I76" i="2"/>
  <c r="J76" i="2"/>
  <c r="H77" i="2"/>
  <c r="I77" i="2"/>
  <c r="J77" i="2"/>
  <c r="H78" i="2"/>
  <c r="I78" i="2"/>
  <c r="J78" i="2"/>
  <c r="H79" i="2"/>
  <c r="I79" i="2"/>
  <c r="J79" i="2"/>
  <c r="H80" i="2"/>
  <c r="I80" i="2"/>
  <c r="J80" i="2"/>
  <c r="H81" i="2"/>
  <c r="I81" i="2"/>
  <c r="J81" i="2"/>
  <c r="H82" i="2"/>
  <c r="I82" i="2"/>
  <c r="J82" i="2"/>
  <c r="H83" i="2"/>
  <c r="I83" i="2"/>
  <c r="J83" i="2"/>
  <c r="H84" i="2"/>
  <c r="I84" i="2"/>
  <c r="J84" i="2"/>
  <c r="H85" i="2"/>
  <c r="I85" i="2"/>
  <c r="J85" i="2"/>
  <c r="H86" i="2"/>
  <c r="I86" i="2"/>
  <c r="J86" i="2"/>
  <c r="H87" i="2"/>
  <c r="I87" i="2"/>
  <c r="J87" i="2"/>
  <c r="H88" i="2"/>
  <c r="I88" i="2"/>
  <c r="J88" i="2"/>
  <c r="H89" i="2"/>
  <c r="I89" i="2"/>
  <c r="J89" i="2"/>
  <c r="H90" i="2"/>
  <c r="I90" i="2"/>
  <c r="J90" i="2"/>
  <c r="H91" i="2"/>
  <c r="I91" i="2"/>
  <c r="J91" i="2"/>
  <c r="H92" i="2"/>
  <c r="I92" i="2"/>
  <c r="J92" i="2"/>
  <c r="H93" i="2"/>
  <c r="I93" i="2"/>
  <c r="J93" i="2"/>
  <c r="H94" i="2"/>
  <c r="I94" i="2"/>
  <c r="J94" i="2"/>
  <c r="H95" i="2"/>
  <c r="I95" i="2"/>
  <c r="J95" i="2"/>
  <c r="H96" i="2"/>
  <c r="I96" i="2"/>
  <c r="J96" i="2"/>
  <c r="H97" i="2"/>
  <c r="I97" i="2"/>
  <c r="J97" i="2"/>
  <c r="H98" i="2"/>
  <c r="I98" i="2"/>
  <c r="J98" i="2"/>
  <c r="H99" i="2"/>
  <c r="I99" i="2"/>
  <c r="J99" i="2"/>
  <c r="H100" i="2"/>
  <c r="I100" i="2"/>
  <c r="J100" i="2"/>
  <c r="H101" i="2"/>
  <c r="I101" i="2"/>
  <c r="J101" i="2"/>
  <c r="H102" i="2"/>
  <c r="I102" i="2"/>
  <c r="J102" i="2"/>
  <c r="H103" i="2"/>
  <c r="I103" i="2"/>
  <c r="J103" i="2"/>
  <c r="H104" i="2"/>
  <c r="I104" i="2"/>
  <c r="J104" i="2"/>
  <c r="H105" i="2"/>
  <c r="I105" i="2"/>
  <c r="J105" i="2"/>
  <c r="H106" i="2"/>
  <c r="I106" i="2"/>
  <c r="J106" i="2"/>
  <c r="H107" i="2"/>
  <c r="I107" i="2"/>
  <c r="J107" i="2"/>
  <c r="H108" i="2"/>
  <c r="I108" i="2"/>
  <c r="J108" i="2"/>
  <c r="H109" i="2"/>
  <c r="I109" i="2"/>
  <c r="J109" i="2"/>
  <c r="H110" i="2"/>
  <c r="I110" i="2"/>
  <c r="J110" i="2"/>
  <c r="H111" i="2"/>
  <c r="I111" i="2"/>
  <c r="J111" i="2"/>
  <c r="H112" i="2"/>
  <c r="I112" i="2"/>
  <c r="J112" i="2"/>
  <c r="H113" i="2"/>
  <c r="I113" i="2"/>
  <c r="J113" i="2"/>
  <c r="H114" i="2"/>
  <c r="I114" i="2"/>
  <c r="J114" i="2"/>
  <c r="H115" i="2"/>
  <c r="I115" i="2"/>
  <c r="J115" i="2"/>
  <c r="H116" i="2"/>
  <c r="I116" i="2"/>
  <c r="J116" i="2"/>
  <c r="H117" i="2"/>
  <c r="I117" i="2"/>
  <c r="J117" i="2"/>
  <c r="H118" i="2"/>
  <c r="I118" i="2"/>
  <c r="J118" i="2"/>
  <c r="H119" i="2"/>
  <c r="I119" i="2"/>
  <c r="J119" i="2"/>
  <c r="H120" i="2"/>
  <c r="I120" i="2"/>
  <c r="J120" i="2"/>
  <c r="H121" i="2"/>
  <c r="I121" i="2"/>
  <c r="J121" i="2"/>
  <c r="H122" i="2"/>
  <c r="I122" i="2"/>
  <c r="J122" i="2"/>
  <c r="H123" i="2"/>
  <c r="I123" i="2"/>
  <c r="J123" i="2"/>
  <c r="H124" i="2"/>
  <c r="I124" i="2"/>
  <c r="J124" i="2"/>
  <c r="H125" i="2"/>
  <c r="I125" i="2"/>
  <c r="J125" i="2"/>
  <c r="H126" i="2"/>
  <c r="I126" i="2"/>
  <c r="J126" i="2"/>
  <c r="H127" i="2"/>
  <c r="I127" i="2"/>
  <c r="J127" i="2"/>
  <c r="H128" i="2"/>
  <c r="I128" i="2"/>
  <c r="J128" i="2"/>
  <c r="H129" i="2"/>
  <c r="I129" i="2"/>
  <c r="J129" i="2"/>
  <c r="H130" i="2"/>
  <c r="I130" i="2"/>
  <c r="J130" i="2"/>
  <c r="H131" i="2"/>
  <c r="I131" i="2"/>
  <c r="J131" i="2"/>
  <c r="H132" i="2"/>
  <c r="I132" i="2"/>
  <c r="J132" i="2"/>
  <c r="H133" i="2"/>
  <c r="I133" i="2"/>
  <c r="J133" i="2"/>
  <c r="H134" i="2"/>
  <c r="I134" i="2"/>
  <c r="J134" i="2"/>
  <c r="H135" i="2"/>
  <c r="I135" i="2"/>
  <c r="J135" i="2"/>
  <c r="H136" i="2"/>
  <c r="I136" i="2"/>
  <c r="J136" i="2"/>
  <c r="H137" i="2"/>
  <c r="I137" i="2"/>
  <c r="J137" i="2"/>
  <c r="H138" i="2"/>
  <c r="I138" i="2"/>
  <c r="J138" i="2"/>
  <c r="H139" i="2"/>
  <c r="I139" i="2"/>
  <c r="J139" i="2"/>
  <c r="H140" i="2"/>
  <c r="I140" i="2"/>
  <c r="J140" i="2"/>
  <c r="H141" i="2"/>
  <c r="I141" i="2"/>
  <c r="J141" i="2"/>
  <c r="H142" i="2"/>
  <c r="I142" i="2"/>
  <c r="J142" i="2"/>
  <c r="H143" i="2"/>
  <c r="I143" i="2"/>
  <c r="J143" i="2"/>
  <c r="H144" i="2"/>
  <c r="I144" i="2"/>
  <c r="J144" i="2"/>
  <c r="H145" i="2"/>
  <c r="I145" i="2"/>
  <c r="J145" i="2"/>
  <c r="H146" i="2"/>
  <c r="I146" i="2"/>
  <c r="J146" i="2"/>
  <c r="H147" i="2"/>
  <c r="I147" i="2"/>
  <c r="J147" i="2"/>
  <c r="H148" i="2"/>
  <c r="I148" i="2"/>
  <c r="J148" i="2"/>
  <c r="H149" i="2"/>
  <c r="I149" i="2"/>
  <c r="J149" i="2"/>
  <c r="H150" i="2"/>
  <c r="I150" i="2"/>
  <c r="J150" i="2"/>
  <c r="H151" i="2"/>
  <c r="I151" i="2"/>
  <c r="J151" i="2"/>
  <c r="H152" i="2"/>
  <c r="I152" i="2"/>
  <c r="J152" i="2"/>
  <c r="H153" i="2"/>
  <c r="I153" i="2"/>
  <c r="J153" i="2"/>
  <c r="H154" i="2"/>
  <c r="I154" i="2"/>
  <c r="J154" i="2"/>
  <c r="H155" i="2"/>
  <c r="I155" i="2"/>
  <c r="J155" i="2"/>
  <c r="H156" i="2"/>
  <c r="I156" i="2"/>
  <c r="J156" i="2"/>
  <c r="H157" i="2"/>
  <c r="I157" i="2"/>
  <c r="J157" i="2"/>
  <c r="H158" i="2"/>
  <c r="I158" i="2"/>
  <c r="J158" i="2"/>
  <c r="H159" i="2"/>
  <c r="I159" i="2"/>
  <c r="J159" i="2"/>
  <c r="H160" i="2"/>
  <c r="I160" i="2"/>
  <c r="J160" i="2"/>
  <c r="H161" i="2"/>
  <c r="I161" i="2"/>
  <c r="J161" i="2"/>
  <c r="H162" i="2"/>
  <c r="I162" i="2"/>
  <c r="J162" i="2"/>
  <c r="H163" i="2"/>
  <c r="I163" i="2"/>
  <c r="J163" i="2"/>
  <c r="H164" i="2"/>
  <c r="I164" i="2"/>
  <c r="J164" i="2"/>
  <c r="H165" i="2"/>
  <c r="I165" i="2"/>
  <c r="J165" i="2"/>
  <c r="H166" i="2"/>
  <c r="I166" i="2"/>
  <c r="J166" i="2"/>
  <c r="H167" i="2"/>
  <c r="I167" i="2"/>
  <c r="J167" i="2"/>
  <c r="H168" i="2"/>
  <c r="I168" i="2"/>
  <c r="J168" i="2"/>
  <c r="H169" i="2"/>
  <c r="I169" i="2"/>
  <c r="J169" i="2"/>
  <c r="H170" i="2"/>
  <c r="I170" i="2"/>
  <c r="J170" i="2"/>
  <c r="H171" i="2"/>
  <c r="I171" i="2"/>
  <c r="J171" i="2"/>
  <c r="H172" i="2"/>
  <c r="I172" i="2"/>
  <c r="J172" i="2"/>
  <c r="H173" i="2"/>
  <c r="I173" i="2"/>
  <c r="J173" i="2"/>
  <c r="H174" i="2"/>
  <c r="I174" i="2"/>
  <c r="J174" i="2"/>
  <c r="H175" i="2"/>
  <c r="I175" i="2"/>
  <c r="J175" i="2"/>
  <c r="H176" i="2"/>
  <c r="I176" i="2"/>
  <c r="J176" i="2"/>
  <c r="H177" i="2"/>
  <c r="I177" i="2"/>
  <c r="J177" i="2"/>
  <c r="H178" i="2"/>
  <c r="I178" i="2"/>
  <c r="J178" i="2"/>
  <c r="H179" i="2"/>
  <c r="I179" i="2"/>
  <c r="J179" i="2"/>
  <c r="H180" i="2"/>
  <c r="I180" i="2"/>
  <c r="J180" i="2"/>
  <c r="H181" i="2"/>
  <c r="I181" i="2"/>
  <c r="J181" i="2"/>
  <c r="H182" i="2"/>
  <c r="I182" i="2"/>
  <c r="J182" i="2"/>
  <c r="H183" i="2"/>
  <c r="I183" i="2"/>
  <c r="J183" i="2"/>
  <c r="H184" i="2"/>
  <c r="I184" i="2"/>
  <c r="J184" i="2"/>
  <c r="H185" i="2"/>
  <c r="I185" i="2"/>
  <c r="J185" i="2"/>
  <c r="H186" i="2"/>
  <c r="I186" i="2"/>
  <c r="J186" i="2"/>
  <c r="H187" i="2"/>
  <c r="I187" i="2"/>
  <c r="J187" i="2"/>
  <c r="H188" i="2"/>
  <c r="I188" i="2"/>
  <c r="J188" i="2"/>
  <c r="H189" i="2"/>
  <c r="I189" i="2"/>
  <c r="J189" i="2"/>
  <c r="H190" i="2"/>
  <c r="I190" i="2"/>
  <c r="J190" i="2"/>
  <c r="H191" i="2"/>
  <c r="I191" i="2"/>
  <c r="J191" i="2"/>
  <c r="H192" i="2"/>
  <c r="I192" i="2"/>
  <c r="J192" i="2"/>
  <c r="H193" i="2"/>
  <c r="I193" i="2"/>
  <c r="J193" i="2"/>
  <c r="H194" i="2"/>
  <c r="I194" i="2"/>
  <c r="J194" i="2"/>
  <c r="H195" i="2"/>
  <c r="I195" i="2"/>
  <c r="J195" i="2"/>
  <c r="H196" i="2"/>
  <c r="I196" i="2"/>
  <c r="J196" i="2"/>
  <c r="H197" i="2"/>
  <c r="I197" i="2"/>
  <c r="J197" i="2"/>
  <c r="H198" i="2"/>
  <c r="I198" i="2"/>
  <c r="J198" i="2"/>
  <c r="H199" i="2"/>
  <c r="I199" i="2"/>
  <c r="J199" i="2"/>
  <c r="H200" i="2"/>
  <c r="I200" i="2"/>
  <c r="J200" i="2"/>
  <c r="H201" i="2"/>
  <c r="I201" i="2"/>
  <c r="J201" i="2"/>
  <c r="H202" i="2"/>
  <c r="I202" i="2"/>
  <c r="J202" i="2"/>
  <c r="H203" i="2"/>
  <c r="I203" i="2"/>
  <c r="J203" i="2"/>
  <c r="H204" i="2"/>
  <c r="I204" i="2"/>
  <c r="J204" i="2"/>
  <c r="H205" i="2"/>
  <c r="I205" i="2"/>
  <c r="J205" i="2"/>
  <c r="H206" i="2"/>
  <c r="I206" i="2"/>
  <c r="J206" i="2"/>
  <c r="H207" i="2"/>
  <c r="I207" i="2"/>
  <c r="J207" i="2"/>
  <c r="H208" i="2"/>
  <c r="I208" i="2"/>
  <c r="J208" i="2"/>
  <c r="H209" i="2"/>
  <c r="I209" i="2"/>
  <c r="J209" i="2"/>
  <c r="H210" i="2"/>
  <c r="I210" i="2"/>
  <c r="J210" i="2"/>
  <c r="H211" i="2"/>
  <c r="I211" i="2"/>
  <c r="J211" i="2"/>
  <c r="H212" i="2"/>
  <c r="I212" i="2"/>
  <c r="J212" i="2"/>
  <c r="H213" i="2"/>
  <c r="I213" i="2"/>
  <c r="J213" i="2"/>
  <c r="H214" i="2"/>
  <c r="I214" i="2"/>
  <c r="J214" i="2"/>
  <c r="H215" i="2"/>
  <c r="I215" i="2"/>
  <c r="J215" i="2"/>
  <c r="H216" i="2"/>
  <c r="I216" i="2"/>
  <c r="J216" i="2"/>
  <c r="H217" i="2"/>
  <c r="I217" i="2"/>
  <c r="J217" i="2"/>
  <c r="H218" i="2"/>
  <c r="I218" i="2"/>
  <c r="J218" i="2"/>
  <c r="H219" i="2"/>
  <c r="I219" i="2"/>
  <c r="J219" i="2"/>
  <c r="H220" i="2"/>
  <c r="I220" i="2"/>
  <c r="J220" i="2"/>
  <c r="H221" i="2"/>
  <c r="I221" i="2"/>
  <c r="J221" i="2"/>
  <c r="H222" i="2"/>
  <c r="I222" i="2"/>
  <c r="J222" i="2"/>
  <c r="H223" i="2"/>
  <c r="I223" i="2"/>
  <c r="J223" i="2"/>
  <c r="H224" i="2"/>
  <c r="I224" i="2"/>
  <c r="J224" i="2"/>
  <c r="H225" i="2"/>
  <c r="I225" i="2"/>
  <c r="J225" i="2"/>
  <c r="H226" i="2"/>
  <c r="I226" i="2"/>
  <c r="J226" i="2"/>
  <c r="H227" i="2"/>
  <c r="I227" i="2"/>
  <c r="J227" i="2"/>
  <c r="H228" i="2"/>
  <c r="I228" i="2"/>
  <c r="J228" i="2"/>
  <c r="H229" i="2"/>
  <c r="I229" i="2"/>
  <c r="J229" i="2"/>
  <c r="H230" i="2"/>
  <c r="I230" i="2"/>
  <c r="J230" i="2"/>
  <c r="H231" i="2"/>
  <c r="I231" i="2"/>
  <c r="J231" i="2"/>
  <c r="H232" i="2"/>
  <c r="I232" i="2"/>
  <c r="J232" i="2"/>
  <c r="H233" i="2"/>
  <c r="I233" i="2"/>
  <c r="J233" i="2"/>
  <c r="H234" i="2"/>
  <c r="I234" i="2"/>
  <c r="J234" i="2"/>
  <c r="H235" i="2"/>
  <c r="I235" i="2"/>
  <c r="J235" i="2"/>
  <c r="H236" i="2"/>
  <c r="I236" i="2"/>
  <c r="J236" i="2"/>
  <c r="H237" i="2"/>
  <c r="I237" i="2"/>
  <c r="J237" i="2"/>
  <c r="H238" i="2"/>
  <c r="I238" i="2"/>
  <c r="J238" i="2"/>
  <c r="H239" i="2"/>
  <c r="I239" i="2"/>
  <c r="J239" i="2"/>
  <c r="H240" i="2"/>
  <c r="I240" i="2"/>
  <c r="J240" i="2"/>
  <c r="H241" i="2"/>
  <c r="I241" i="2"/>
  <c r="J241" i="2"/>
  <c r="H242" i="2"/>
  <c r="I242" i="2"/>
  <c r="J242" i="2"/>
  <c r="H243" i="2"/>
  <c r="I243" i="2"/>
  <c r="J243" i="2"/>
  <c r="H244" i="2"/>
  <c r="I244" i="2"/>
  <c r="J244" i="2"/>
  <c r="H245" i="2"/>
  <c r="I245" i="2"/>
  <c r="J245" i="2"/>
  <c r="H246" i="2"/>
  <c r="I246" i="2"/>
  <c r="J246" i="2"/>
  <c r="H247" i="2"/>
  <c r="I247" i="2"/>
  <c r="J247" i="2"/>
  <c r="H248" i="2"/>
  <c r="I248" i="2"/>
  <c r="J248" i="2"/>
  <c r="H249" i="2"/>
  <c r="I249" i="2"/>
  <c r="J249" i="2"/>
  <c r="H250" i="2"/>
  <c r="I250" i="2"/>
  <c r="J250" i="2"/>
  <c r="H251" i="2"/>
  <c r="I251" i="2"/>
  <c r="J251" i="2"/>
  <c r="H252" i="2"/>
  <c r="I252" i="2"/>
  <c r="J252" i="2"/>
  <c r="H253" i="2"/>
  <c r="I253" i="2"/>
  <c r="J253" i="2"/>
  <c r="H254" i="2"/>
  <c r="I254" i="2"/>
  <c r="J254" i="2"/>
  <c r="H255" i="2"/>
  <c r="I255" i="2"/>
  <c r="J255" i="2"/>
  <c r="H256" i="2"/>
  <c r="I256" i="2"/>
  <c r="J256" i="2"/>
  <c r="H257" i="2"/>
  <c r="I257" i="2"/>
  <c r="J257" i="2"/>
  <c r="H258" i="2"/>
  <c r="I258" i="2"/>
  <c r="J258" i="2"/>
  <c r="H259" i="2"/>
  <c r="I259" i="2"/>
  <c r="J259" i="2"/>
  <c r="H260" i="2"/>
  <c r="I260" i="2"/>
  <c r="J260" i="2"/>
  <c r="H261" i="2"/>
  <c r="I261" i="2"/>
  <c r="J261" i="2"/>
  <c r="H262" i="2"/>
  <c r="I262" i="2"/>
  <c r="J262" i="2"/>
  <c r="H263" i="2"/>
  <c r="I263" i="2"/>
  <c r="J263" i="2"/>
  <c r="H264" i="2"/>
  <c r="I264" i="2"/>
  <c r="J264" i="2"/>
  <c r="H265" i="2"/>
  <c r="I265" i="2"/>
  <c r="J265" i="2"/>
  <c r="H266" i="2"/>
  <c r="I266" i="2"/>
  <c r="J266" i="2"/>
  <c r="H267" i="2"/>
  <c r="I26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<sst xmlns="http://schemas.openxmlformats.org/spreadsheetml/2006/main" count="2393" uniqueCount="189">
  <si>
    <t>&lt;TICKER&gt;</t>
  </si>
  <si>
    <t>&lt;PER&gt;</t>
  </si>
  <si>
    <t>&lt;DATE&gt;</t>
  </si>
  <si>
    <t>&lt;TIME&gt;</t>
  </si>
  <si>
    <t>&lt;CLOSE&gt;</t>
  </si>
  <si>
    <t>&lt;VOL&gt;</t>
  </si>
  <si>
    <t>Сбербанк</t>
  </si>
  <si>
    <t>W</t>
  </si>
  <si>
    <t>Дата</t>
  </si>
  <si>
    <t>Ц Сбербанк</t>
  </si>
  <si>
    <t>Росбанк ао</t>
  </si>
  <si>
    <t>Ц Росбанк ао</t>
  </si>
  <si>
    <t>МОЭСК</t>
  </si>
  <si>
    <t>Ц МОЭСК</t>
  </si>
  <si>
    <t>Об Сбербанк</t>
  </si>
  <si>
    <t>Об Росбанк ао</t>
  </si>
  <si>
    <t>Об МОЭСК</t>
  </si>
  <si>
    <t>ЛЦ Сбербанк</t>
  </si>
  <si>
    <t>ЛЦ Росбанк ао</t>
  </si>
  <si>
    <t>ЛЦ МОЭСК</t>
  </si>
  <si>
    <t>Дхт Сбербанк</t>
  </si>
  <si>
    <t>Дхт Росбанк ао</t>
  </si>
  <si>
    <t>Дхт МОЭСК</t>
  </si>
  <si>
    <t>ЛД Сбербанк</t>
  </si>
  <si>
    <t>ЛД Росбанк ао</t>
  </si>
  <si>
    <t>ЛД МОЭСК</t>
  </si>
  <si>
    <t>ЛО Сбербанк</t>
  </si>
  <si>
    <t>ЛО Росбанк ао</t>
  </si>
  <si>
    <t>ЛО МОЭСК</t>
  </si>
  <si>
    <t>Ц1 max</t>
  </si>
  <si>
    <t>Ц1 min</t>
  </si>
  <si>
    <t>Ц2 max</t>
  </si>
  <si>
    <t>Ц2 min</t>
  </si>
  <si>
    <t>Ц3 max</t>
  </si>
  <si>
    <t>Ц3 min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</si>
  <si>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</si>
  <si>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</si>
  <si>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</si>
  <si>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</si>
  <si>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</si>
  <si>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</si>
  <si>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</si>
  <si>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</si>
  <si>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</si>
  <si>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</si>
  <si>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</si>
  <si>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</si>
  <si>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</si>
  <si>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Уровень надежности(95,0%)</t>
  </si>
  <si>
    <t xml:space="preserve">Оц Сбербанк </t>
  </si>
  <si>
    <t>Оц Росбанк ао</t>
  </si>
  <si>
    <t>Оц МОЭСК</t>
  </si>
  <si>
    <t>q1=</t>
  </si>
  <si>
    <t>q3</t>
  </si>
  <si>
    <t>X0=</t>
  </si>
  <si>
    <t>X1=</t>
  </si>
  <si>
    <t>Точность интервальной оценки=</t>
  </si>
  <si>
    <t>Интерв. Оц. Дисперсии</t>
  </si>
  <si>
    <t>Хи^2 левая=</t>
  </si>
  <si>
    <t>Хи^2 правая=</t>
  </si>
  <si>
    <t>(n-1)*s^2=</t>
  </si>
  <si>
    <t>левая граница =</t>
  </si>
  <si>
    <t>правая граница =</t>
  </si>
  <si>
    <t>Интерв. Оц. Стандарт. Откл.</t>
  </si>
  <si>
    <t>(n-1)=</t>
  </si>
  <si>
    <t>Всего=</t>
  </si>
  <si>
    <t>r</t>
  </si>
  <si>
    <t>t</t>
  </si>
  <si>
    <t>t kp (0,05)</t>
  </si>
  <si>
    <t>t kp (0,01)</t>
  </si>
  <si>
    <t>n=</t>
  </si>
  <si>
    <t>к_групп=</t>
  </si>
  <si>
    <t>х_мин=</t>
  </si>
  <si>
    <t>х_макс=</t>
  </si>
  <si>
    <t>h=</t>
  </si>
  <si>
    <t>№ группы</t>
  </si>
  <si>
    <t>х_лев</t>
  </si>
  <si>
    <t>х_прав</t>
  </si>
  <si>
    <t>n_i</t>
  </si>
  <si>
    <t>непонятно</t>
  </si>
  <si>
    <t>Интервальная оценка  дисперсии</t>
  </si>
  <si>
    <t>Хи2 левая</t>
  </si>
  <si>
    <t xml:space="preserve">Хи2 правая </t>
  </si>
  <si>
    <t>(n-1)*S^2</t>
  </si>
  <si>
    <t>Левая граница</t>
  </si>
  <si>
    <t>Правая граница</t>
  </si>
  <si>
    <t>Доверит.  Интервал для стандартного отклонения</t>
  </si>
  <si>
    <t>Проверка гипотезы по теореме Пирсона</t>
  </si>
  <si>
    <t>Кол-во интервалов правилом Стерджеса</t>
  </si>
  <si>
    <t>Длина интервала h</t>
  </si>
  <si>
    <t>ГИПОТЕЗЫ</t>
  </si>
  <si>
    <t xml:space="preserve">H0: при n→∞ распределение величины χ^2сходится к распределению хи-квадрат с l-1   степенью свободы, то есть, 
lim┬(n→∞)⁡〖P{ χ^2≤t}=P{χ_(l-1)^2≤t},        〗
∀tϵR.     </t>
  </si>
  <si>
    <t>Н1: это не  правда</t>
  </si>
  <si>
    <t>АЛЬФА 0,05</t>
  </si>
  <si>
    <t>Границы интервалов</t>
  </si>
  <si>
    <t>Группа</t>
  </si>
  <si>
    <t>Интервал левый</t>
  </si>
  <si>
    <t xml:space="preserve"> Интервал правый</t>
  </si>
  <si>
    <t>Середина интервала</t>
  </si>
  <si>
    <t xml:space="preserve">Интервал </t>
  </si>
  <si>
    <t>Частота</t>
  </si>
  <si>
    <t xml:space="preserve">(nj-npj )^2/npj </t>
  </si>
  <si>
    <t>ХИ2набл</t>
  </si>
  <si>
    <t>Хи2крит</t>
  </si>
  <si>
    <t xml:space="preserve">Вывод: тк ХИ2набл меньше ХИ2крит, то Н0 принимаем, теоретическое и эмперическое распределение логдоходностей совпадает </t>
  </si>
  <si>
    <t>альфа 5%</t>
  </si>
  <si>
    <t>t=</t>
  </si>
  <si>
    <t>Z.ТЕСТ=</t>
  </si>
  <si>
    <t>t kp (0,05;223)=</t>
  </si>
  <si>
    <t>альфа 1%</t>
  </si>
  <si>
    <t>&gt;t</t>
  </si>
  <si>
    <t>&lt;t</t>
  </si>
  <si>
    <t>&lt;альфа 5% и 1%</t>
  </si>
  <si>
    <t>Вывод:</t>
  </si>
  <si>
    <t>&gt;альфа 5% и 1%</t>
  </si>
  <si>
    <t>Принимаем H0</t>
  </si>
  <si>
    <t>Не принимаем H0</t>
  </si>
  <si>
    <t xml:space="preserve">Теоретические интервальные частоты </t>
  </si>
  <si>
    <t>Гипотезы:</t>
  </si>
  <si>
    <t>Двусторонний t-тест без каких-либо предположений об однородности дисперсий</t>
  </si>
  <si>
    <t>n1=</t>
  </si>
  <si>
    <t>n2=</t>
  </si>
  <si>
    <t>альфа=</t>
  </si>
  <si>
    <t>tкрит=</t>
  </si>
  <si>
    <t>k=</t>
  </si>
  <si>
    <t xml:space="preserve">Вывод: Н0 принимаем </t>
  </si>
  <si>
    <t>B6:B49</t>
  </si>
  <si>
    <t>B50:B97</t>
  </si>
  <si>
    <t>ГИПОТЕЗЫ:</t>
  </si>
  <si>
    <t>Двусторонний F-тест</t>
  </si>
  <si>
    <t>a/2</t>
  </si>
  <si>
    <t>Fтест=</t>
  </si>
  <si>
    <t>&gt; 0,025; 0,005</t>
  </si>
  <si>
    <t>n2018=</t>
  </si>
  <si>
    <t>n2019=</t>
  </si>
  <si>
    <t xml:space="preserve">Эмпирические интервальные частоты </t>
  </si>
  <si>
    <t>Проверка гипотезы по критерию Колмогорова-Смирнова. Сбербанк</t>
  </si>
  <si>
    <t>Середина</t>
  </si>
  <si>
    <t>Эмпирическая фр</t>
  </si>
  <si>
    <t>Плотность</t>
  </si>
  <si>
    <t>Норм. Плотность</t>
  </si>
  <si>
    <t>Норм. Фр</t>
  </si>
  <si>
    <t>Эмипирическая фр</t>
  </si>
  <si>
    <t>Разность</t>
  </si>
  <si>
    <t>Проверка гипотезы по критерию Колмогорова-Смирнова. Росбанк ао</t>
  </si>
  <si>
    <t>Проверка гипотезы по критерию Колмогорова-Смирнова. МОЭСК</t>
  </si>
  <si>
    <t>Однофакторный дисперсионный анализ</t>
  </si>
  <si>
    <t>ИТОГИ</t>
  </si>
  <si>
    <t>Группы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</si>
  <si>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</si>
  <si>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</si>
  <si>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</si>
  <si>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</si>
  <si>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</si>
  <si>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</si>
  <si>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</si>
  <si>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</si>
  <si>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</si>
  <si>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</si>
  <si>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</si>
  <si>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</si>
  <si>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H0 - зависимость от года отсуствует</t>
  </si>
  <si>
    <t>H1 -  есть зависимость от года</t>
  </si>
  <si>
    <t>Принимаем гипотезу H0</t>
  </si>
  <si>
    <t>Принимаем гипотезу H1</t>
  </si>
  <si>
    <t>F=5,101016 &lt; 3,009248</t>
  </si>
  <si>
    <t>p-value=0,006331&lt;0,01</t>
  </si>
  <si>
    <t>Графики временных рядов логдоходностей трех компаний</t>
  </si>
  <si>
    <t>t кр 0,05</t>
  </si>
  <si>
    <t>t кр 0,01</t>
  </si>
  <si>
    <t>F=0,507638 &lt; 2,413836</t>
  </si>
  <si>
    <t>p-value=0,73016&gt;0,05</t>
  </si>
  <si>
    <t>F=1,26072 &lt; 2,41384</t>
  </si>
  <si>
    <t>p-value=0,28652&gt;0,05</t>
  </si>
  <si>
    <t>F=5,27439 &gt; 2,4168</t>
  </si>
  <si>
    <t>p-value=0,00045&lt;0,01</t>
  </si>
  <si>
    <t>Еще</t>
  </si>
  <si>
    <t>Интегральный %</t>
  </si>
  <si>
    <t>83,2651246 &gt; 0,895 =&gt; распр не явл нормальным</t>
  </si>
  <si>
    <t>111,0371485 &gt; 0,895 =&gt; распр не явл нормальным</t>
  </si>
  <si>
    <t>112,1305382 &gt; 0,895 =&gt; распр не явл нормальным</t>
  </si>
  <si>
    <t>&lt; 0,025; 0,005</t>
  </si>
  <si>
    <t xml:space="preserve">Вывод: Н0 не принимаем </t>
  </si>
  <si>
    <t xml:space="preserve">Н0:  средние значения логарифмической доходности за 2018-2019 годы равны </t>
  </si>
  <si>
    <t xml:space="preserve">Н0: дисперсии логарифмической доходности за 2018-2019 годы равны </t>
  </si>
  <si>
    <t>D2018</t>
  </si>
  <si>
    <t>D2019</t>
  </si>
  <si>
    <t>H0 - зависимость от названия отсуствует</t>
  </si>
  <si>
    <t>H1 -  есть зависимость от названия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</si>
</sst>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0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1" xfId="0" applyFill="1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1" fillId="0" borderId="4" xfId="0" applyFont="1" applyFill="1" applyBorder="1" applyAlignment="1">
      <alignment horizontal="center"/>
    </xf>
    <xf numFmtId="14" fontId="0" fillId="2" borderId="0" xfId="0" applyNumberFormat="1" applyFill="1"/>
    <xf numFmtId="0" fontId="0" fillId="0" borderId="7" xfId="0" applyBorder="1"/>
    <xf numFmtId="0" fontId="0" fillId="7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2" borderId="0" xfId="0" applyFill="1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1" fontId="0" fillId="0" borderId="0" xfId="0" applyNumberFormat="1"/>
    <xf numFmtId="0" fontId="0" fillId="0" borderId="0" xfId="0" applyAlignment="1">
      <alignment wrapText="1"/>
    </xf>
    <xf numFmtId="0" fontId="0" fillId="0" borderId="3" xfId="0" applyBorder="1"/>
    <xf numFmtId="2" fontId="0" fillId="0" borderId="1" xfId="0" applyNumberFormat="1" applyBorder="1"/>
    <xf numFmtId="0" fontId="5" fillId="0" borderId="19" xfId="0" applyFont="1" applyBorder="1"/>
    <xf numFmtId="14" fontId="0" fillId="2" borderId="1" xfId="0" applyNumberFormat="1" applyFill="1" applyBorder="1"/>
    <xf numFmtId="0" fontId="0" fillId="2" borderId="15" xfId="0" applyFill="1" applyBorder="1" applyAlignment="1">
      <alignment wrapText="1"/>
    </xf>
    <xf numFmtId="1" fontId="0" fillId="2" borderId="15" xfId="0" applyNumberFormat="1" applyFill="1" applyBorder="1"/>
    <xf numFmtId="0" fontId="4" fillId="2" borderId="1" xfId="0" applyFont="1" applyFill="1" applyBorder="1"/>
    <xf numFmtId="0" fontId="0" fillId="5" borderId="20" xfId="0" applyFill="1" applyBorder="1"/>
    <xf numFmtId="0" fontId="4" fillId="0" borderId="21" xfId="0" applyFont="1" applyFill="1" applyBorder="1"/>
    <xf numFmtId="0" fontId="7" fillId="0" borderId="0" xfId="0" applyFont="1"/>
    <xf numFmtId="0" fontId="8" fillId="9" borderId="1" xfId="0" applyFont="1" applyFill="1" applyBorder="1"/>
    <xf numFmtId="0" fontId="9" fillId="9" borderId="1" xfId="0" applyFont="1" applyFill="1" applyBorder="1"/>
    <xf numFmtId="1" fontId="9" fillId="9" borderId="1" xfId="0" applyNumberFormat="1" applyFont="1" applyFill="1" applyBorder="1"/>
    <xf numFmtId="14" fontId="0" fillId="0" borderId="1" xfId="0" applyNumberFormat="1" applyFill="1" applyBorder="1"/>
    <xf numFmtId="14" fontId="0" fillId="3" borderId="1" xfId="0" applyNumberFormat="1" applyFill="1" applyBorder="1"/>
    <xf numFmtId="14" fontId="0" fillId="9" borderId="1" xfId="0" applyNumberFormat="1" applyFill="1" applyBorder="1"/>
    <xf numFmtId="0" fontId="4" fillId="0" borderId="0" xfId="0" applyFont="1"/>
    <xf numFmtId="0" fontId="4" fillId="14" borderId="1" xfId="0" applyFont="1" applyFill="1" applyBorder="1"/>
    <xf numFmtId="0" fontId="9" fillId="14" borderId="1" xfId="0" applyFont="1" applyFill="1" applyBorder="1"/>
    <xf numFmtId="1" fontId="9" fillId="14" borderId="1" xfId="0" applyNumberFormat="1" applyFont="1" applyFill="1" applyBorder="1"/>
    <xf numFmtId="0" fontId="10" fillId="0" borderId="0" xfId="0" applyFont="1"/>
    <xf numFmtId="14" fontId="0" fillId="7" borderId="0" xfId="0" applyNumberFormat="1" applyFill="1"/>
    <xf numFmtId="0" fontId="0" fillId="7" borderId="0" xfId="0" applyFill="1"/>
    <xf numFmtId="14" fontId="0" fillId="9" borderId="0" xfId="0" applyNumberFormat="1" applyFill="1"/>
    <xf numFmtId="0" fontId="0" fillId="9" borderId="0" xfId="0" applyFill="1"/>
    <xf numFmtId="14" fontId="0" fillId="3" borderId="0" xfId="0" applyNumberFormat="1" applyFill="1"/>
    <xf numFmtId="0" fontId="0" fillId="3" borderId="0" xfId="0" applyFill="1"/>
    <xf numFmtId="14" fontId="0" fillId="11" borderId="0" xfId="0" applyNumberFormat="1" applyFill="1"/>
    <xf numFmtId="0" fontId="0" fillId="11" borderId="0" xfId="0" applyFill="1"/>
    <xf numFmtId="14" fontId="0" fillId="5" borderId="0" xfId="0" applyNumberFormat="1" applyFill="1"/>
    <xf numFmtId="0" fontId="0" fillId="5" borderId="0" xfId="0" applyFill="1"/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10" fontId="0" fillId="0" borderId="3" xfId="0" applyNumberFormat="1" applyFill="1" applyBorder="1" applyAlignment="1"/>
    <xf numFmtId="0" fontId="4" fillId="2" borderId="1" xfId="0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49264A23-6DAF-415B-A6FB-C0B42C5D34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Изменений цен акций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'1-4.1'!$V$1</c:f>
              <c:strCache>
                <c:ptCount val="1"/>
                <c:pt idx="0">
                  <c:v>Оц Сбербанк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'1-4.1'!$V$2:$V$267</c:f>
              <c:numCache>
                <c:formatCode>General</c:formatCode>
                <c:ptCount val="266"/>
                <c:pt idx="0">
                  <c:v>9.7002171000970076E-3</c:v>
                </c:pt>
                <c:pt idx="1">
                  <c:v>4.5729594900457389E-3</c:v>
                </c:pt>
                <c:pt idx="2">
                  <c:v>1.5936070950159375E-2</c:v>
                </c:pt>
                <c:pt idx="3">
                  <c:v>2.3095755000230958E-3</c:v>
                </c:pt>
                <c:pt idx="4">
                  <c:v>1.5289389810152904E-2</c:v>
                </c:pt>
                <c:pt idx="5">
                  <c:v>4.4343849600443408E-2</c:v>
                </c:pt>
                <c:pt idx="6">
                  <c:v>6.3513326250635133E-2</c:v>
                </c:pt>
                <c:pt idx="7">
                  <c:v>6.88715414106887E-2</c:v>
                </c:pt>
                <c:pt idx="8">
                  <c:v>5.6584599750565845E-2</c:v>
                </c:pt>
                <c:pt idx="9">
                  <c:v>3.1733567370317357E-2</c:v>
                </c:pt>
                <c:pt idx="10">
                  <c:v>2.7714906000277147E-2</c:v>
                </c:pt>
                <c:pt idx="11">
                  <c:v>0</c:v>
                </c:pt>
                <c:pt idx="12">
                  <c:v>2.078617950020786E-2</c:v>
                </c:pt>
                <c:pt idx="13">
                  <c:v>4.8501085500485007E-2</c:v>
                </c:pt>
                <c:pt idx="14">
                  <c:v>5.3120236500531201E-2</c:v>
                </c:pt>
                <c:pt idx="15">
                  <c:v>6.813247725068132E-2</c:v>
                </c:pt>
                <c:pt idx="16">
                  <c:v>7.3444500900734469E-2</c:v>
                </c:pt>
                <c:pt idx="17">
                  <c:v>6.6977689500669776E-2</c:v>
                </c:pt>
                <c:pt idx="18">
                  <c:v>6.4899071550648973E-2</c:v>
                </c:pt>
                <c:pt idx="19">
                  <c:v>6.1665665850616627E-2</c:v>
                </c:pt>
                <c:pt idx="20">
                  <c:v>5.7739387500577388E-2</c:v>
                </c:pt>
                <c:pt idx="21">
                  <c:v>4.4390041110443895E-2</c:v>
                </c:pt>
                <c:pt idx="22">
                  <c:v>5.3351194050533499E-2</c:v>
                </c:pt>
                <c:pt idx="23">
                  <c:v>4.8778234560487792E-2</c:v>
                </c:pt>
                <c:pt idx="24">
                  <c:v>4.4343849600443408E-2</c:v>
                </c:pt>
                <c:pt idx="25">
                  <c:v>4.466719017044668E-2</c:v>
                </c:pt>
                <c:pt idx="26">
                  <c:v>4.6468659060464698E-2</c:v>
                </c:pt>
                <c:pt idx="27">
                  <c:v>6.7070072520670682E-2</c:v>
                </c:pt>
                <c:pt idx="28">
                  <c:v>4.3650976950436522E-2</c:v>
                </c:pt>
                <c:pt idx="29">
                  <c:v>5.2196406300521948E-2</c:v>
                </c:pt>
                <c:pt idx="30">
                  <c:v>6.0972793200609741E-2</c:v>
                </c:pt>
                <c:pt idx="31">
                  <c:v>6.203519793062038E-2</c:v>
                </c:pt>
                <c:pt idx="32">
                  <c:v>4.0925677860409251E-2</c:v>
                </c:pt>
                <c:pt idx="33">
                  <c:v>6.3836666820638335E-2</c:v>
                </c:pt>
                <c:pt idx="34">
                  <c:v>5.9864196960598609E-2</c:v>
                </c:pt>
                <c:pt idx="35">
                  <c:v>6.0510878100605077E-2</c:v>
                </c:pt>
                <c:pt idx="36">
                  <c:v>6.6977689500669776E-2</c:v>
                </c:pt>
                <c:pt idx="37">
                  <c:v>6.4529539470645284E-2</c:v>
                </c:pt>
                <c:pt idx="38">
                  <c:v>5.9125132800591236E-2</c:v>
                </c:pt>
                <c:pt idx="39">
                  <c:v>0.11441637027114414</c:v>
                </c:pt>
                <c:pt idx="40">
                  <c:v>0.12711903552127116</c:v>
                </c:pt>
                <c:pt idx="41">
                  <c:v>0.13603399695136034</c:v>
                </c:pt>
                <c:pt idx="42">
                  <c:v>0.13640352903136405</c:v>
                </c:pt>
                <c:pt idx="43">
                  <c:v>0.15284770659152849</c:v>
                </c:pt>
                <c:pt idx="44">
                  <c:v>0.14966049240149662</c:v>
                </c:pt>
                <c:pt idx="45">
                  <c:v>0.21386669130213865</c:v>
                </c:pt>
                <c:pt idx="46">
                  <c:v>0.20116402605201161</c:v>
                </c:pt>
                <c:pt idx="47">
                  <c:v>0.19423529955194233</c:v>
                </c:pt>
                <c:pt idx="48">
                  <c:v>0.17160145965171603</c:v>
                </c:pt>
                <c:pt idx="49">
                  <c:v>0.17465009931174649</c:v>
                </c:pt>
                <c:pt idx="50">
                  <c:v>0.18633655134186336</c:v>
                </c:pt>
                <c:pt idx="51">
                  <c:v>0.18596701926185968</c:v>
                </c:pt>
                <c:pt idx="52">
                  <c:v>0.16559656335165593</c:v>
                </c:pt>
                <c:pt idx="53">
                  <c:v>0.12134509677121343</c:v>
                </c:pt>
                <c:pt idx="54">
                  <c:v>0.14088410550140884</c:v>
                </c:pt>
                <c:pt idx="55">
                  <c:v>0.16397986050163979</c:v>
                </c:pt>
                <c:pt idx="56">
                  <c:v>0.16721326620167215</c:v>
                </c:pt>
                <c:pt idx="57">
                  <c:v>0.15635826135156355</c:v>
                </c:pt>
                <c:pt idx="58">
                  <c:v>0.19118665989191186</c:v>
                </c:pt>
                <c:pt idx="59">
                  <c:v>0.20897039124208966</c:v>
                </c:pt>
                <c:pt idx="60">
                  <c:v>0.22167305649221669</c:v>
                </c:pt>
                <c:pt idx="61">
                  <c:v>0.22292022726222921</c:v>
                </c:pt>
                <c:pt idx="62">
                  <c:v>0.23742436140237427</c:v>
                </c:pt>
                <c:pt idx="63">
                  <c:v>0.22218116310222177</c:v>
                </c:pt>
                <c:pt idx="64">
                  <c:v>0.21950205552219498</c:v>
                </c:pt>
                <c:pt idx="65">
                  <c:v>0.23982631992239825</c:v>
                </c:pt>
                <c:pt idx="66">
                  <c:v>0.26929650330269295</c:v>
                </c:pt>
                <c:pt idx="67">
                  <c:v>0.27830384775278305</c:v>
                </c:pt>
                <c:pt idx="68">
                  <c:v>0.28892789505288924</c:v>
                </c:pt>
                <c:pt idx="69">
                  <c:v>0.27548616564275485</c:v>
                </c:pt>
                <c:pt idx="70">
                  <c:v>0.27747240057277467</c:v>
                </c:pt>
                <c:pt idx="71">
                  <c:v>0.28130629590281309</c:v>
                </c:pt>
                <c:pt idx="72">
                  <c:v>0.33350270220333494</c:v>
                </c:pt>
                <c:pt idx="73">
                  <c:v>0.32606586909326069</c:v>
                </c:pt>
                <c:pt idx="74">
                  <c:v>0.3348884475033489</c:v>
                </c:pt>
                <c:pt idx="75">
                  <c:v>0.31271652270312711</c:v>
                </c:pt>
                <c:pt idx="76">
                  <c:v>0.3344265324033443</c:v>
                </c:pt>
                <c:pt idx="77">
                  <c:v>0.33650515035336503</c:v>
                </c:pt>
                <c:pt idx="78">
                  <c:v>0.33909187491339088</c:v>
                </c:pt>
                <c:pt idx="79">
                  <c:v>0.3562289251235623</c:v>
                </c:pt>
                <c:pt idx="80">
                  <c:v>0.35475079680354754</c:v>
                </c:pt>
                <c:pt idx="81">
                  <c:v>0.36098665065360985</c:v>
                </c:pt>
                <c:pt idx="82">
                  <c:v>0.3588618411935886</c:v>
                </c:pt>
                <c:pt idx="83">
                  <c:v>0.36237239595362364</c:v>
                </c:pt>
                <c:pt idx="84">
                  <c:v>0.34551249480345514</c:v>
                </c:pt>
                <c:pt idx="85">
                  <c:v>0.3891634717538916</c:v>
                </c:pt>
                <c:pt idx="86">
                  <c:v>0.39669268788396689</c:v>
                </c:pt>
                <c:pt idx="87">
                  <c:v>0.41849508060418489</c:v>
                </c:pt>
                <c:pt idx="88">
                  <c:v>0.39724698600397246</c:v>
                </c:pt>
                <c:pt idx="89">
                  <c:v>0.41803316550418029</c:v>
                </c:pt>
                <c:pt idx="90">
                  <c:v>0.38957919534389579</c:v>
                </c:pt>
                <c:pt idx="91">
                  <c:v>0.40528430874405286</c:v>
                </c:pt>
                <c:pt idx="92">
                  <c:v>0.39599981523395994</c:v>
                </c:pt>
                <c:pt idx="93">
                  <c:v>0.40380618042403799</c:v>
                </c:pt>
                <c:pt idx="94">
                  <c:v>0.40740911820407399</c:v>
                </c:pt>
                <c:pt idx="95">
                  <c:v>0.37761559425377617</c:v>
                </c:pt>
                <c:pt idx="96">
                  <c:v>0.41807935701418075</c:v>
                </c:pt>
                <c:pt idx="97">
                  <c:v>0.41133539655411339</c:v>
                </c:pt>
                <c:pt idx="98">
                  <c:v>0.45895884336458964</c:v>
                </c:pt>
                <c:pt idx="99">
                  <c:v>0.45452445840454525</c:v>
                </c:pt>
                <c:pt idx="100">
                  <c:v>0.50191694766501915</c:v>
                </c:pt>
                <c:pt idx="101">
                  <c:v>0.52150214790521499</c:v>
                </c:pt>
                <c:pt idx="102">
                  <c:v>0.50879948265508801</c:v>
                </c:pt>
                <c:pt idx="103">
                  <c:v>0.51849969975518495</c:v>
                </c:pt>
                <c:pt idx="104">
                  <c:v>0.50667467319506676</c:v>
                </c:pt>
                <c:pt idx="105">
                  <c:v>0.47992978890479931</c:v>
                </c:pt>
                <c:pt idx="106">
                  <c:v>0.49189338999491894</c:v>
                </c:pt>
                <c:pt idx="107">
                  <c:v>0.54469028592544677</c:v>
                </c:pt>
                <c:pt idx="108">
                  <c:v>0.52104023280521039</c:v>
                </c:pt>
                <c:pt idx="109">
                  <c:v>0.482701279504827</c:v>
                </c:pt>
                <c:pt idx="110">
                  <c:v>0.48265508799482659</c:v>
                </c:pt>
                <c:pt idx="111">
                  <c:v>0.4827474710148274</c:v>
                </c:pt>
                <c:pt idx="112">
                  <c:v>0.47762021340477623</c:v>
                </c:pt>
                <c:pt idx="113">
                  <c:v>0.44574807150445744</c:v>
                </c:pt>
                <c:pt idx="114">
                  <c:v>0.46260797265462611</c:v>
                </c:pt>
                <c:pt idx="115">
                  <c:v>0.4781745115247818</c:v>
                </c:pt>
                <c:pt idx="116">
                  <c:v>0.45637211880456374</c:v>
                </c:pt>
                <c:pt idx="117">
                  <c:v>0.46417848399464179</c:v>
                </c:pt>
                <c:pt idx="118">
                  <c:v>0.40759388424407594</c:v>
                </c:pt>
                <c:pt idx="119">
                  <c:v>0.45540209709455404</c:v>
                </c:pt>
                <c:pt idx="120">
                  <c:v>0.4813155342048131</c:v>
                </c:pt>
                <c:pt idx="121">
                  <c:v>0.48408702480484089</c:v>
                </c:pt>
                <c:pt idx="122">
                  <c:v>0.49286341170492853</c:v>
                </c:pt>
                <c:pt idx="123">
                  <c:v>0.49826781837498269</c:v>
                </c:pt>
                <c:pt idx="124">
                  <c:v>0.46052935470460521</c:v>
                </c:pt>
                <c:pt idx="125">
                  <c:v>0.44408517714444079</c:v>
                </c:pt>
                <c:pt idx="126">
                  <c:v>0.41170492863411701</c:v>
                </c:pt>
                <c:pt idx="127">
                  <c:v>0.37244214513372437</c:v>
                </c:pt>
                <c:pt idx="128">
                  <c:v>0.38385144810383848</c:v>
                </c:pt>
                <c:pt idx="129">
                  <c:v>0.39073398309390733</c:v>
                </c:pt>
                <c:pt idx="130">
                  <c:v>0.42108180516421079</c:v>
                </c:pt>
                <c:pt idx="131">
                  <c:v>0.46376276040463765</c:v>
                </c:pt>
                <c:pt idx="132">
                  <c:v>0.46699616610466993</c:v>
                </c:pt>
                <c:pt idx="133">
                  <c:v>0.4822393644048224</c:v>
                </c:pt>
                <c:pt idx="134">
                  <c:v>0.50224028823502231</c:v>
                </c:pt>
                <c:pt idx="135">
                  <c:v>0.51295671855512959</c:v>
                </c:pt>
                <c:pt idx="136">
                  <c:v>0.5011778835050118</c:v>
                </c:pt>
                <c:pt idx="137">
                  <c:v>0.55203473601552033</c:v>
                </c:pt>
                <c:pt idx="138">
                  <c:v>0.5665850616656658</c:v>
                </c:pt>
                <c:pt idx="139">
                  <c:v>0.57688576839576877</c:v>
                </c:pt>
                <c:pt idx="140">
                  <c:v>0.59009654025590097</c:v>
                </c:pt>
                <c:pt idx="141">
                  <c:v>0.58455355905584561</c:v>
                </c:pt>
                <c:pt idx="142">
                  <c:v>0.60663310083606636</c:v>
                </c:pt>
                <c:pt idx="143">
                  <c:v>0.61508614716615084</c:v>
                </c:pt>
                <c:pt idx="144">
                  <c:v>0.625802577486258</c:v>
                </c:pt>
                <c:pt idx="145">
                  <c:v>0.60958935747609588</c:v>
                </c:pt>
                <c:pt idx="146">
                  <c:v>0.62381634255623819</c:v>
                </c:pt>
                <c:pt idx="147">
                  <c:v>0.6134232528061343</c:v>
                </c:pt>
                <c:pt idx="148">
                  <c:v>0.72382096170723809</c:v>
                </c:pt>
                <c:pt idx="149">
                  <c:v>0.76054321215760545</c:v>
                </c:pt>
                <c:pt idx="150">
                  <c:v>0.77139821700771394</c:v>
                </c:pt>
                <c:pt idx="151">
                  <c:v>0.7413737355074137</c:v>
                </c:pt>
                <c:pt idx="152">
                  <c:v>0.7385560533973855</c:v>
                </c:pt>
                <c:pt idx="153">
                  <c:v>0.764608065037646</c:v>
                </c:pt>
                <c:pt idx="154">
                  <c:v>0.74109658644741094</c:v>
                </c:pt>
                <c:pt idx="155">
                  <c:v>0.75846459420758461</c:v>
                </c:pt>
                <c:pt idx="156">
                  <c:v>0.82036121760820357</c:v>
                </c:pt>
                <c:pt idx="157">
                  <c:v>0.81643493925816435</c:v>
                </c:pt>
                <c:pt idx="158">
                  <c:v>0.83814494895838132</c:v>
                </c:pt>
                <c:pt idx="159">
                  <c:v>0.85916208600859156</c:v>
                </c:pt>
                <c:pt idx="160">
                  <c:v>0.90683172432906822</c:v>
                </c:pt>
                <c:pt idx="161">
                  <c:v>0.8735276456187353</c:v>
                </c:pt>
                <c:pt idx="162">
                  <c:v>0.95149891449951496</c:v>
                </c:pt>
                <c:pt idx="163">
                  <c:v>1</c:v>
                </c:pt>
                <c:pt idx="164">
                  <c:v>0.97926001200979251</c:v>
                </c:pt>
                <c:pt idx="165">
                  <c:v>0.98665065360986659</c:v>
                </c:pt>
                <c:pt idx="166">
                  <c:v>0.90142731765901418</c:v>
                </c:pt>
                <c:pt idx="167">
                  <c:v>0.9284493510092845</c:v>
                </c:pt>
                <c:pt idx="168">
                  <c:v>0.88950990807889507</c:v>
                </c:pt>
                <c:pt idx="169">
                  <c:v>0.90424499976904238</c:v>
                </c:pt>
                <c:pt idx="170">
                  <c:v>0.66377199870663761</c:v>
                </c:pt>
                <c:pt idx="171">
                  <c:v>0.71301214836713012</c:v>
                </c:pt>
                <c:pt idx="172">
                  <c:v>0.75661693380756623</c:v>
                </c:pt>
                <c:pt idx="173">
                  <c:v>0.77393875005773938</c:v>
                </c:pt>
                <c:pt idx="174">
                  <c:v>0.80705806272807057</c:v>
                </c:pt>
                <c:pt idx="175">
                  <c:v>0.74460714120744598</c:v>
                </c:pt>
                <c:pt idx="176">
                  <c:v>0.73444500900734444</c:v>
                </c:pt>
                <c:pt idx="177">
                  <c:v>0.73444500900734444</c:v>
                </c:pt>
                <c:pt idx="178">
                  <c:v>0.70026329160700262</c:v>
                </c:pt>
                <c:pt idx="179">
                  <c:v>0.68529724236685297</c:v>
                </c:pt>
                <c:pt idx="180">
                  <c:v>0.70871633793708722</c:v>
                </c:pt>
                <c:pt idx="181">
                  <c:v>0.72520670700725198</c:v>
                </c:pt>
                <c:pt idx="182">
                  <c:v>0.76543951221765438</c:v>
                </c:pt>
                <c:pt idx="183">
                  <c:v>0.77994364635779934</c:v>
                </c:pt>
                <c:pt idx="184">
                  <c:v>0.66210910434662107</c:v>
                </c:pt>
                <c:pt idx="185">
                  <c:v>0.68317243290683172</c:v>
                </c:pt>
                <c:pt idx="186">
                  <c:v>0.65227031271652269</c:v>
                </c:pt>
                <c:pt idx="187">
                  <c:v>0.57808674765578083</c:v>
                </c:pt>
                <c:pt idx="188">
                  <c:v>0.59379186105593795</c:v>
                </c:pt>
                <c:pt idx="189">
                  <c:v>0.55148043789551471</c:v>
                </c:pt>
                <c:pt idx="190">
                  <c:v>0.55891727100558919</c:v>
                </c:pt>
                <c:pt idx="191">
                  <c:v>0.52612129890526127</c:v>
                </c:pt>
                <c:pt idx="192">
                  <c:v>0.58991177421589913</c:v>
                </c:pt>
                <c:pt idx="193">
                  <c:v>0.61176035844611754</c:v>
                </c:pt>
                <c:pt idx="194">
                  <c:v>0.65739757032657387</c:v>
                </c:pt>
                <c:pt idx="195">
                  <c:v>0.58293685620582925</c:v>
                </c:pt>
                <c:pt idx="196">
                  <c:v>0.60441590835604408</c:v>
                </c:pt>
                <c:pt idx="197">
                  <c:v>0.56723174280567235</c:v>
                </c:pt>
                <c:pt idx="198">
                  <c:v>0.5542981200055429</c:v>
                </c:pt>
                <c:pt idx="199">
                  <c:v>0.60788027160607871</c:v>
                </c:pt>
                <c:pt idx="200">
                  <c:v>0.62243059725622429</c:v>
                </c:pt>
                <c:pt idx="201">
                  <c:v>0.63864381726638642</c:v>
                </c:pt>
                <c:pt idx="202">
                  <c:v>0.62959028130629591</c:v>
                </c:pt>
                <c:pt idx="203">
                  <c:v>0.61434708300614349</c:v>
                </c:pt>
                <c:pt idx="204">
                  <c:v>0.61901242551619007</c:v>
                </c:pt>
                <c:pt idx="205">
                  <c:v>0.57245138343572455</c:v>
                </c:pt>
                <c:pt idx="206">
                  <c:v>0.58104300429581035</c:v>
                </c:pt>
                <c:pt idx="207">
                  <c:v>0.57877962030578778</c:v>
                </c:pt>
                <c:pt idx="208">
                  <c:v>0.60044343849600446</c:v>
                </c:pt>
                <c:pt idx="209">
                  <c:v>0.62728070580627282</c:v>
                </c:pt>
                <c:pt idx="210">
                  <c:v>0.68104762344681047</c:v>
                </c:pt>
                <c:pt idx="211">
                  <c:v>0.69749180100697494</c:v>
                </c:pt>
                <c:pt idx="212">
                  <c:v>0.71730795879717302</c:v>
                </c:pt>
                <c:pt idx="213">
                  <c:v>0.69023973393690241</c:v>
                </c:pt>
                <c:pt idx="214">
                  <c:v>0.67901519700679014</c:v>
                </c:pt>
                <c:pt idx="215">
                  <c:v>0.66631253175666305</c:v>
                </c:pt>
                <c:pt idx="216">
                  <c:v>0.67227123654672261</c:v>
                </c:pt>
                <c:pt idx="217">
                  <c:v>0.66030763545660298</c:v>
                </c:pt>
                <c:pt idx="218">
                  <c:v>0.6584599750565846</c:v>
                </c:pt>
                <c:pt idx="219">
                  <c:v>0.67762945170677624</c:v>
                </c:pt>
                <c:pt idx="220">
                  <c:v>0.70867014642708659</c:v>
                </c:pt>
                <c:pt idx="221">
                  <c:v>0.76908864150769085</c:v>
                </c:pt>
                <c:pt idx="222">
                  <c:v>0.82451845350824515</c:v>
                </c:pt>
                <c:pt idx="223">
                  <c:v>0.79264631160792642</c:v>
                </c:pt>
                <c:pt idx="224">
                  <c:v>0.74913390918749134</c:v>
                </c:pt>
                <c:pt idx="225">
                  <c:v>0.79227677952792275</c:v>
                </c:pt>
                <c:pt idx="226">
                  <c:v>0.76677906600766776</c:v>
                </c:pt>
                <c:pt idx="227">
                  <c:v>0.76650191694766501</c:v>
                </c:pt>
                <c:pt idx="228">
                  <c:v>0.80119174095801182</c:v>
                </c:pt>
                <c:pt idx="229">
                  <c:v>0.79560256824795605</c:v>
                </c:pt>
                <c:pt idx="230">
                  <c:v>0.86507459928865071</c:v>
                </c:pt>
                <c:pt idx="231">
                  <c:v>0.82128504780821288</c:v>
                </c:pt>
                <c:pt idx="232">
                  <c:v>0.81768211002817681</c:v>
                </c:pt>
                <c:pt idx="233">
                  <c:v>0.82013026005820133</c:v>
                </c:pt>
                <c:pt idx="234">
                  <c:v>0.839900226338399</c:v>
                </c:pt>
                <c:pt idx="235">
                  <c:v>0.81306295902813064</c:v>
                </c:pt>
                <c:pt idx="236">
                  <c:v>0.79380109935793797</c:v>
                </c:pt>
                <c:pt idx="237">
                  <c:v>0.78317705205783184</c:v>
                </c:pt>
                <c:pt idx="238">
                  <c:v>0.73818652131738183</c:v>
                </c:pt>
                <c:pt idx="239">
                  <c:v>0.73753984017737528</c:v>
                </c:pt>
                <c:pt idx="240">
                  <c:v>0.71158021155711582</c:v>
                </c:pt>
                <c:pt idx="241">
                  <c:v>0.73213543350732135</c:v>
                </c:pt>
                <c:pt idx="242">
                  <c:v>0.75384544320753832</c:v>
                </c:pt>
                <c:pt idx="243">
                  <c:v>0.77610975102776114</c:v>
                </c:pt>
                <c:pt idx="244">
                  <c:v>0.79449397200794492</c:v>
                </c:pt>
                <c:pt idx="245">
                  <c:v>0.78987482100789874</c:v>
                </c:pt>
                <c:pt idx="246">
                  <c:v>0.77162917455771629</c:v>
                </c:pt>
                <c:pt idx="247">
                  <c:v>0.74719386576747182</c:v>
                </c:pt>
                <c:pt idx="248">
                  <c:v>0.7820684558178207</c:v>
                </c:pt>
                <c:pt idx="249">
                  <c:v>0.8062728070580627</c:v>
                </c:pt>
                <c:pt idx="250">
                  <c:v>0.82682802900826824</c:v>
                </c:pt>
                <c:pt idx="251">
                  <c:v>0.81019908540810204</c:v>
                </c:pt>
                <c:pt idx="252">
                  <c:v>0.827613284678276</c:v>
                </c:pt>
                <c:pt idx="253">
                  <c:v>0.82682802900826824</c:v>
                </c:pt>
                <c:pt idx="254">
                  <c:v>0.81819021663818181</c:v>
                </c:pt>
                <c:pt idx="255">
                  <c:v>0.79902073998799017</c:v>
                </c:pt>
                <c:pt idx="256">
                  <c:v>0.8043789551480437</c:v>
                </c:pt>
                <c:pt idx="257">
                  <c:v>0.83241720171832423</c:v>
                </c:pt>
                <c:pt idx="258">
                  <c:v>0.84858423021848584</c:v>
                </c:pt>
                <c:pt idx="259">
                  <c:v>0.8825349900688253</c:v>
                </c:pt>
                <c:pt idx="260">
                  <c:v>0.89611529400896106</c:v>
                </c:pt>
                <c:pt idx="261">
                  <c:v>0.91085038569910848</c:v>
                </c:pt>
                <c:pt idx="262">
                  <c:v>0.93075892650930758</c:v>
                </c:pt>
                <c:pt idx="263">
                  <c:v>0.9445701879994457</c:v>
                </c:pt>
                <c:pt idx="264">
                  <c:v>0.88318167120883173</c:v>
                </c:pt>
                <c:pt idx="265">
                  <c:v>0.89288188830892878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D8-4604-AB06-688310B60BDB}"/>
            </c:ext>
          </c:extLst>
        </c:ser>
        <c:ser>
          <c:idx val="1"/>
          <c:order val="1"/>
          <c:tx>
            <c:strRef>
              <c:f>'1-4.1'!$W$1</c:f>
              <c:strCache>
                <c:ptCount val="1"/>
                <c:pt idx="0">
                  <c:v>Оц Росбанк ао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'1-4.1'!$W$2:$W$267</c:f>
              <c:numCache>
                <c:formatCode>General</c:formatCode>
                <c:ptCount val="266"/>
                <c:pt idx="0">
                  <c:v>4.4444444444445078E-3</c:v>
                </c:pt>
                <c:pt idx="1">
                  <c:v>3.7777777777777841E-2</c:v>
                </c:pt>
                <c:pt idx="2">
                  <c:v>4.4444444444444446E-2</c:v>
                </c:pt>
                <c:pt idx="3">
                  <c:v>0.12666666666666673</c:v>
                </c:pt>
                <c:pt idx="4">
                  <c:v>0.12000000000000012</c:v>
                </c:pt>
                <c:pt idx="5">
                  <c:v>0.13777777777777783</c:v>
                </c:pt>
                <c:pt idx="6">
                  <c:v>0.15555555555555556</c:v>
                </c:pt>
                <c:pt idx="7">
                  <c:v>0.1355555555555556</c:v>
                </c:pt>
                <c:pt idx="8">
                  <c:v>0.1</c:v>
                </c:pt>
                <c:pt idx="9">
                  <c:v>7.3333333333333431E-2</c:v>
                </c:pt>
                <c:pt idx="10">
                  <c:v>0.14888888888888896</c:v>
                </c:pt>
                <c:pt idx="11">
                  <c:v>0.1466666666666667</c:v>
                </c:pt>
                <c:pt idx="12">
                  <c:v>0.1400000000000001</c:v>
                </c:pt>
                <c:pt idx="13">
                  <c:v>0.10444444444444451</c:v>
                </c:pt>
                <c:pt idx="14">
                  <c:v>6.000000000000006E-2</c:v>
                </c:pt>
                <c:pt idx="15">
                  <c:v>0.11555555555555562</c:v>
                </c:pt>
                <c:pt idx="16">
                  <c:v>9.3333333333333393E-2</c:v>
                </c:pt>
                <c:pt idx="17">
                  <c:v>6.4444444444444568E-2</c:v>
                </c:pt>
                <c:pt idx="18">
                  <c:v>8.4444444444444544E-2</c:v>
                </c:pt>
                <c:pt idx="19">
                  <c:v>8.6666666666666795E-2</c:v>
                </c:pt>
                <c:pt idx="20">
                  <c:v>6.000000000000006E-2</c:v>
                </c:pt>
                <c:pt idx="21">
                  <c:v>5.3333333333333462E-2</c:v>
                </c:pt>
                <c:pt idx="22">
                  <c:v>5.777777777777781E-2</c:v>
                </c:pt>
                <c:pt idx="23">
                  <c:v>6.2222222222222318E-2</c:v>
                </c:pt>
                <c:pt idx="24">
                  <c:v>7.111111111111118E-2</c:v>
                </c:pt>
                <c:pt idx="25">
                  <c:v>4.8888888888888954E-2</c:v>
                </c:pt>
                <c:pt idx="26">
                  <c:v>3.1111111111111239E-2</c:v>
                </c:pt>
                <c:pt idx="27">
                  <c:v>8.222222222222228E-2</c:v>
                </c:pt>
                <c:pt idx="28">
                  <c:v>5.3333333333333462E-2</c:v>
                </c:pt>
                <c:pt idx="29">
                  <c:v>9.1111111111111143E-2</c:v>
                </c:pt>
                <c:pt idx="30">
                  <c:v>6.8888888888888916E-2</c:v>
                </c:pt>
                <c:pt idx="31">
                  <c:v>7.111111111111118E-2</c:v>
                </c:pt>
                <c:pt idx="32">
                  <c:v>6.4444444444444568E-2</c:v>
                </c:pt>
                <c:pt idx="33">
                  <c:v>6.000000000000006E-2</c:v>
                </c:pt>
                <c:pt idx="34">
                  <c:v>7.111111111111118E-2</c:v>
                </c:pt>
                <c:pt idx="35">
                  <c:v>5.777777777777781E-2</c:v>
                </c:pt>
                <c:pt idx="36">
                  <c:v>3.7777777777777841E-2</c:v>
                </c:pt>
                <c:pt idx="37">
                  <c:v>3.555555555555559E-2</c:v>
                </c:pt>
                <c:pt idx="38">
                  <c:v>4.2222222222222348E-2</c:v>
                </c:pt>
                <c:pt idx="39">
                  <c:v>2.6666666666666731E-2</c:v>
                </c:pt>
                <c:pt idx="40">
                  <c:v>6.000000000000006E-2</c:v>
                </c:pt>
                <c:pt idx="41">
                  <c:v>5.1111111111111204E-2</c:v>
                </c:pt>
                <c:pt idx="42">
                  <c:v>5.777777777777781E-2</c:v>
                </c:pt>
                <c:pt idx="43">
                  <c:v>9.1111111111111143E-2</c:v>
                </c:pt>
                <c:pt idx="44">
                  <c:v>0.13333333333333333</c:v>
                </c:pt>
                <c:pt idx="45">
                  <c:v>9.1111111111111143E-2</c:v>
                </c:pt>
                <c:pt idx="46">
                  <c:v>4.8888888888888954E-2</c:v>
                </c:pt>
                <c:pt idx="47">
                  <c:v>4.2222222222222348E-2</c:v>
                </c:pt>
                <c:pt idx="48">
                  <c:v>8.0000000000000029E-2</c:v>
                </c:pt>
                <c:pt idx="49">
                  <c:v>6.2222222222222318E-2</c:v>
                </c:pt>
                <c:pt idx="50">
                  <c:v>7.111111111111118E-2</c:v>
                </c:pt>
                <c:pt idx="51">
                  <c:v>6.6666666666666666E-2</c:v>
                </c:pt>
                <c:pt idx="52">
                  <c:v>0.13333333333333333</c:v>
                </c:pt>
                <c:pt idx="53">
                  <c:v>8.6666666666666795E-2</c:v>
                </c:pt>
                <c:pt idx="54">
                  <c:v>5.3333333333333462E-2</c:v>
                </c:pt>
                <c:pt idx="55">
                  <c:v>8.222222222222228E-2</c:v>
                </c:pt>
                <c:pt idx="56">
                  <c:v>8.0000000000000029E-2</c:v>
                </c:pt>
                <c:pt idx="57">
                  <c:v>8.4444444444444544E-2</c:v>
                </c:pt>
                <c:pt idx="58">
                  <c:v>8.6666666666666795E-2</c:v>
                </c:pt>
                <c:pt idx="59">
                  <c:v>7.7777777777777779E-2</c:v>
                </c:pt>
                <c:pt idx="60">
                  <c:v>0.1111111111111111</c:v>
                </c:pt>
                <c:pt idx="61">
                  <c:v>0.11333333333333337</c:v>
                </c:pt>
                <c:pt idx="62">
                  <c:v>0.11333333333333337</c:v>
                </c:pt>
                <c:pt idx="63">
                  <c:v>0.10444444444444451</c:v>
                </c:pt>
                <c:pt idx="64">
                  <c:v>0.12222222222222222</c:v>
                </c:pt>
                <c:pt idx="65">
                  <c:v>0.1355555555555556</c:v>
                </c:pt>
                <c:pt idx="66">
                  <c:v>0.1111111111111111</c:v>
                </c:pt>
                <c:pt idx="67">
                  <c:v>8.4444444444444544E-2</c:v>
                </c:pt>
                <c:pt idx="68">
                  <c:v>8.4444444444444544E-2</c:v>
                </c:pt>
                <c:pt idx="69">
                  <c:v>0.10222222222222226</c:v>
                </c:pt>
                <c:pt idx="70">
                  <c:v>7.7777777777777779E-2</c:v>
                </c:pt>
                <c:pt idx="71">
                  <c:v>9.1111111111111143E-2</c:v>
                </c:pt>
                <c:pt idx="72">
                  <c:v>0.10222222222222226</c:v>
                </c:pt>
                <c:pt idx="73">
                  <c:v>8.4444444444444544E-2</c:v>
                </c:pt>
                <c:pt idx="74">
                  <c:v>5.5555555555555552E-2</c:v>
                </c:pt>
                <c:pt idx="75">
                  <c:v>4.6666666666666697E-2</c:v>
                </c:pt>
                <c:pt idx="76">
                  <c:v>3.1111111111111239E-2</c:v>
                </c:pt>
                <c:pt idx="77">
                  <c:v>0</c:v>
                </c:pt>
                <c:pt idx="78">
                  <c:v>7.111111111111118E-2</c:v>
                </c:pt>
                <c:pt idx="79">
                  <c:v>2.8888888888888985E-2</c:v>
                </c:pt>
                <c:pt idx="80">
                  <c:v>4.2222222222222348E-2</c:v>
                </c:pt>
                <c:pt idx="81">
                  <c:v>3.1111111111111239E-2</c:v>
                </c:pt>
                <c:pt idx="82">
                  <c:v>6.8888888888888916E-2</c:v>
                </c:pt>
                <c:pt idx="83">
                  <c:v>9.1111111111111143E-2</c:v>
                </c:pt>
                <c:pt idx="84">
                  <c:v>9.1111111111111143E-2</c:v>
                </c:pt>
                <c:pt idx="85">
                  <c:v>8.6666666666666795E-2</c:v>
                </c:pt>
                <c:pt idx="86">
                  <c:v>0.128888888888889</c:v>
                </c:pt>
                <c:pt idx="87">
                  <c:v>0.16888888888888892</c:v>
                </c:pt>
                <c:pt idx="88">
                  <c:v>0.11777777777777787</c:v>
                </c:pt>
                <c:pt idx="89">
                  <c:v>0.11555555555555562</c:v>
                </c:pt>
                <c:pt idx="90">
                  <c:v>0.15333333333333346</c:v>
                </c:pt>
                <c:pt idx="91">
                  <c:v>0.16000000000000006</c:v>
                </c:pt>
                <c:pt idx="92">
                  <c:v>0.13333333333333333</c:v>
                </c:pt>
                <c:pt idx="93">
                  <c:v>0.20444444444444451</c:v>
                </c:pt>
                <c:pt idx="94">
                  <c:v>0.21555555555555561</c:v>
                </c:pt>
                <c:pt idx="95">
                  <c:v>0.2466666666666667</c:v>
                </c:pt>
                <c:pt idx="96">
                  <c:v>0.24444444444444444</c:v>
                </c:pt>
                <c:pt idx="97">
                  <c:v>0.31777777777777788</c:v>
                </c:pt>
                <c:pt idx="98">
                  <c:v>0.30666666666666675</c:v>
                </c:pt>
                <c:pt idx="99">
                  <c:v>0.27333333333333343</c:v>
                </c:pt>
                <c:pt idx="100">
                  <c:v>0.27111111111111119</c:v>
                </c:pt>
                <c:pt idx="101">
                  <c:v>0.29555555555555563</c:v>
                </c:pt>
                <c:pt idx="102">
                  <c:v>0.3977777777777779</c:v>
                </c:pt>
                <c:pt idx="103">
                  <c:v>0.40222222222222226</c:v>
                </c:pt>
                <c:pt idx="104">
                  <c:v>0.62222222222222223</c:v>
                </c:pt>
                <c:pt idx="105">
                  <c:v>0.63111111111111129</c:v>
                </c:pt>
                <c:pt idx="106">
                  <c:v>0.53999999999999992</c:v>
                </c:pt>
                <c:pt idx="107">
                  <c:v>0.55777777777777793</c:v>
                </c:pt>
                <c:pt idx="108">
                  <c:v>0.59111111111111125</c:v>
                </c:pt>
                <c:pt idx="109">
                  <c:v>0.55555555555555558</c:v>
                </c:pt>
                <c:pt idx="110">
                  <c:v>0.45555555555555555</c:v>
                </c:pt>
                <c:pt idx="111">
                  <c:v>0.4933333333333334</c:v>
                </c:pt>
                <c:pt idx="112">
                  <c:v>0.43111111111111122</c:v>
                </c:pt>
                <c:pt idx="113">
                  <c:v>0.46888888888888891</c:v>
                </c:pt>
                <c:pt idx="114">
                  <c:v>0.50444444444444447</c:v>
                </c:pt>
                <c:pt idx="115">
                  <c:v>0.4933333333333334</c:v>
                </c:pt>
                <c:pt idx="116">
                  <c:v>0.44666666666666671</c:v>
                </c:pt>
                <c:pt idx="117">
                  <c:v>0.4</c:v>
                </c:pt>
                <c:pt idx="118">
                  <c:v>0.40222222222222226</c:v>
                </c:pt>
                <c:pt idx="119">
                  <c:v>0.33777777777777784</c:v>
                </c:pt>
                <c:pt idx="120">
                  <c:v>0.31333333333333335</c:v>
                </c:pt>
                <c:pt idx="121">
                  <c:v>0.29333333333333339</c:v>
                </c:pt>
                <c:pt idx="122">
                  <c:v>0.2400000000000001</c:v>
                </c:pt>
                <c:pt idx="123">
                  <c:v>0.22666666666666674</c:v>
                </c:pt>
                <c:pt idx="124">
                  <c:v>0.19333333333333338</c:v>
                </c:pt>
                <c:pt idx="125">
                  <c:v>0.19333333333333338</c:v>
                </c:pt>
                <c:pt idx="126">
                  <c:v>0.23777777777777784</c:v>
                </c:pt>
                <c:pt idx="127">
                  <c:v>0.17111111111111119</c:v>
                </c:pt>
                <c:pt idx="128">
                  <c:v>0.21555555555555561</c:v>
                </c:pt>
                <c:pt idx="129">
                  <c:v>0.19555555555555565</c:v>
                </c:pt>
                <c:pt idx="130">
                  <c:v>0.24222222222222234</c:v>
                </c:pt>
                <c:pt idx="131">
                  <c:v>0.19555555555555565</c:v>
                </c:pt>
                <c:pt idx="132">
                  <c:v>0.20222222222222225</c:v>
                </c:pt>
                <c:pt idx="133">
                  <c:v>0.18444444444444455</c:v>
                </c:pt>
                <c:pt idx="134">
                  <c:v>0.23555555555555557</c:v>
                </c:pt>
                <c:pt idx="135">
                  <c:v>0.23111111111111124</c:v>
                </c:pt>
                <c:pt idx="136">
                  <c:v>0.32888888888888901</c:v>
                </c:pt>
                <c:pt idx="137">
                  <c:v>0.23777777777777784</c:v>
                </c:pt>
                <c:pt idx="138">
                  <c:v>0.35777777777777781</c:v>
                </c:pt>
                <c:pt idx="139">
                  <c:v>0.33777777777777784</c:v>
                </c:pt>
                <c:pt idx="140">
                  <c:v>0.33555555555555561</c:v>
                </c:pt>
                <c:pt idx="141">
                  <c:v>0.29111111111111115</c:v>
                </c:pt>
                <c:pt idx="142">
                  <c:v>0.33777777777777784</c:v>
                </c:pt>
                <c:pt idx="143">
                  <c:v>0.28222222222222226</c:v>
                </c:pt>
                <c:pt idx="144">
                  <c:v>0.31111111111111112</c:v>
                </c:pt>
                <c:pt idx="145">
                  <c:v>0.29111111111111115</c:v>
                </c:pt>
                <c:pt idx="146">
                  <c:v>0.33555555555555561</c:v>
                </c:pt>
                <c:pt idx="147">
                  <c:v>0.34222222222222237</c:v>
                </c:pt>
                <c:pt idx="148">
                  <c:v>0.34888888888888897</c:v>
                </c:pt>
                <c:pt idx="149">
                  <c:v>0.25777777777777783</c:v>
                </c:pt>
                <c:pt idx="150">
                  <c:v>0.23777777777777784</c:v>
                </c:pt>
                <c:pt idx="151">
                  <c:v>0.22888888888888897</c:v>
                </c:pt>
                <c:pt idx="152">
                  <c:v>0.22000000000000014</c:v>
                </c:pt>
                <c:pt idx="153">
                  <c:v>0.26444444444444459</c:v>
                </c:pt>
                <c:pt idx="154">
                  <c:v>0.29555555555555563</c:v>
                </c:pt>
                <c:pt idx="155">
                  <c:v>0.2622222222222223</c:v>
                </c:pt>
                <c:pt idx="156">
                  <c:v>0.26000000000000006</c:v>
                </c:pt>
                <c:pt idx="157">
                  <c:v>0.31555555555555564</c:v>
                </c:pt>
                <c:pt idx="158">
                  <c:v>0.37111111111111117</c:v>
                </c:pt>
                <c:pt idx="159">
                  <c:v>0.3822222222222223</c:v>
                </c:pt>
                <c:pt idx="160">
                  <c:v>0.31555555555555564</c:v>
                </c:pt>
                <c:pt idx="161">
                  <c:v>0.30666666666666675</c:v>
                </c:pt>
                <c:pt idx="162">
                  <c:v>0.29777777777777792</c:v>
                </c:pt>
                <c:pt idx="163">
                  <c:v>0.33111111111111124</c:v>
                </c:pt>
                <c:pt idx="164">
                  <c:v>0.32888888888888901</c:v>
                </c:pt>
                <c:pt idx="165">
                  <c:v>0.33555555555555561</c:v>
                </c:pt>
                <c:pt idx="166">
                  <c:v>0.31555555555555564</c:v>
                </c:pt>
                <c:pt idx="167">
                  <c:v>0.33555555555555561</c:v>
                </c:pt>
                <c:pt idx="168">
                  <c:v>0.33777777777777784</c:v>
                </c:pt>
                <c:pt idx="169">
                  <c:v>0.36222222222222233</c:v>
                </c:pt>
                <c:pt idx="170">
                  <c:v>0.32666666666666672</c:v>
                </c:pt>
                <c:pt idx="171">
                  <c:v>0.33777777777777784</c:v>
                </c:pt>
                <c:pt idx="172">
                  <c:v>0.34666666666666668</c:v>
                </c:pt>
                <c:pt idx="173">
                  <c:v>0.36000000000000004</c:v>
                </c:pt>
                <c:pt idx="174">
                  <c:v>0.36000000000000004</c:v>
                </c:pt>
                <c:pt idx="175">
                  <c:v>0.37777777777777777</c:v>
                </c:pt>
                <c:pt idx="176">
                  <c:v>0.38</c:v>
                </c:pt>
                <c:pt idx="177">
                  <c:v>0.32222222222222224</c:v>
                </c:pt>
                <c:pt idx="178">
                  <c:v>0.36222222222222233</c:v>
                </c:pt>
                <c:pt idx="179">
                  <c:v>0.36888888888888893</c:v>
                </c:pt>
                <c:pt idx="180">
                  <c:v>0.33777777777777784</c:v>
                </c:pt>
                <c:pt idx="181">
                  <c:v>0.30444444444444452</c:v>
                </c:pt>
                <c:pt idx="182">
                  <c:v>0.29333333333333339</c:v>
                </c:pt>
                <c:pt idx="183">
                  <c:v>0.29333333333333339</c:v>
                </c:pt>
                <c:pt idx="184">
                  <c:v>0.29333333333333339</c:v>
                </c:pt>
                <c:pt idx="185">
                  <c:v>0.31555555555555564</c:v>
                </c:pt>
                <c:pt idx="186">
                  <c:v>0.29333333333333339</c:v>
                </c:pt>
                <c:pt idx="187">
                  <c:v>0.29333333333333339</c:v>
                </c:pt>
                <c:pt idx="188">
                  <c:v>0.25333333333333347</c:v>
                </c:pt>
                <c:pt idx="189">
                  <c:v>0.23111111111111124</c:v>
                </c:pt>
                <c:pt idx="190">
                  <c:v>0.26666666666666666</c:v>
                </c:pt>
                <c:pt idx="191">
                  <c:v>0.24444444444444444</c:v>
                </c:pt>
                <c:pt idx="192">
                  <c:v>0.20444444444444451</c:v>
                </c:pt>
                <c:pt idx="193">
                  <c:v>0.3822222222222223</c:v>
                </c:pt>
                <c:pt idx="194">
                  <c:v>0.34222222222222237</c:v>
                </c:pt>
                <c:pt idx="195">
                  <c:v>0.3822222222222223</c:v>
                </c:pt>
                <c:pt idx="196">
                  <c:v>0.34222222222222237</c:v>
                </c:pt>
                <c:pt idx="197">
                  <c:v>0.3822222222222223</c:v>
                </c:pt>
                <c:pt idx="198">
                  <c:v>0.41777777777777786</c:v>
                </c:pt>
                <c:pt idx="199">
                  <c:v>0.42222222222222222</c:v>
                </c:pt>
                <c:pt idx="200">
                  <c:v>0.40888888888888902</c:v>
                </c:pt>
                <c:pt idx="201">
                  <c:v>0.44444444444444442</c:v>
                </c:pt>
                <c:pt idx="202">
                  <c:v>0.44888888888888895</c:v>
                </c:pt>
                <c:pt idx="203">
                  <c:v>0.41777777777777786</c:v>
                </c:pt>
                <c:pt idx="204">
                  <c:v>0.42222222222222222</c:v>
                </c:pt>
                <c:pt idx="205">
                  <c:v>0.36000000000000004</c:v>
                </c:pt>
                <c:pt idx="206">
                  <c:v>0.34666666666666668</c:v>
                </c:pt>
                <c:pt idx="207">
                  <c:v>0.36444444444444457</c:v>
                </c:pt>
                <c:pt idx="208">
                  <c:v>0.4</c:v>
                </c:pt>
                <c:pt idx="209">
                  <c:v>0.39111111111111113</c:v>
                </c:pt>
                <c:pt idx="210">
                  <c:v>0.29333333333333339</c:v>
                </c:pt>
                <c:pt idx="211">
                  <c:v>0.36000000000000004</c:v>
                </c:pt>
                <c:pt idx="212">
                  <c:v>0.37777777777777777</c:v>
                </c:pt>
                <c:pt idx="213">
                  <c:v>0.37777777777777777</c:v>
                </c:pt>
                <c:pt idx="214">
                  <c:v>0.37777777777777777</c:v>
                </c:pt>
                <c:pt idx="215">
                  <c:v>0.29333333333333339</c:v>
                </c:pt>
                <c:pt idx="216">
                  <c:v>0.28444444444444456</c:v>
                </c:pt>
                <c:pt idx="217">
                  <c:v>0.31555555555555564</c:v>
                </c:pt>
                <c:pt idx="218">
                  <c:v>0.32888888888888901</c:v>
                </c:pt>
                <c:pt idx="219">
                  <c:v>0.32888888888888901</c:v>
                </c:pt>
                <c:pt idx="220">
                  <c:v>0.32444444444444448</c:v>
                </c:pt>
                <c:pt idx="221">
                  <c:v>0.33333333333333331</c:v>
                </c:pt>
                <c:pt idx="222">
                  <c:v>0.31111111111111112</c:v>
                </c:pt>
                <c:pt idx="223">
                  <c:v>0.29333333333333339</c:v>
                </c:pt>
                <c:pt idx="224">
                  <c:v>0.29333333333333339</c:v>
                </c:pt>
                <c:pt idx="225">
                  <c:v>0.28444444444444456</c:v>
                </c:pt>
                <c:pt idx="226">
                  <c:v>0.27111111111111119</c:v>
                </c:pt>
                <c:pt idx="227">
                  <c:v>0.29333333333333339</c:v>
                </c:pt>
                <c:pt idx="228">
                  <c:v>0.29777777777777792</c:v>
                </c:pt>
                <c:pt idx="229">
                  <c:v>0.29333333333333339</c:v>
                </c:pt>
                <c:pt idx="230">
                  <c:v>0.32444444444444448</c:v>
                </c:pt>
                <c:pt idx="231">
                  <c:v>0.32444444444444448</c:v>
                </c:pt>
                <c:pt idx="232">
                  <c:v>0.32444444444444448</c:v>
                </c:pt>
                <c:pt idx="233">
                  <c:v>0.36888888888888893</c:v>
                </c:pt>
                <c:pt idx="234">
                  <c:v>0.3822222222222223</c:v>
                </c:pt>
                <c:pt idx="235">
                  <c:v>0.42222222222222222</c:v>
                </c:pt>
                <c:pt idx="236">
                  <c:v>0.36888888888888893</c:v>
                </c:pt>
                <c:pt idx="237">
                  <c:v>0.36000000000000004</c:v>
                </c:pt>
                <c:pt idx="238">
                  <c:v>0.37777777777777777</c:v>
                </c:pt>
                <c:pt idx="239">
                  <c:v>0.35555555555555557</c:v>
                </c:pt>
                <c:pt idx="240">
                  <c:v>0.35111111111111121</c:v>
                </c:pt>
                <c:pt idx="241">
                  <c:v>0.36888888888888893</c:v>
                </c:pt>
                <c:pt idx="242">
                  <c:v>0.37777777777777777</c:v>
                </c:pt>
                <c:pt idx="243">
                  <c:v>0.38666666666666677</c:v>
                </c:pt>
                <c:pt idx="244">
                  <c:v>0.36888888888888893</c:v>
                </c:pt>
                <c:pt idx="245">
                  <c:v>0.36888888888888893</c:v>
                </c:pt>
                <c:pt idx="246">
                  <c:v>0.4044444444444445</c:v>
                </c:pt>
                <c:pt idx="247">
                  <c:v>0.33777777777777784</c:v>
                </c:pt>
                <c:pt idx="248">
                  <c:v>0.39111111111111113</c:v>
                </c:pt>
                <c:pt idx="249">
                  <c:v>0.37333333333333341</c:v>
                </c:pt>
                <c:pt idx="250">
                  <c:v>0.35111111111111121</c:v>
                </c:pt>
                <c:pt idx="251">
                  <c:v>0.35555555555555557</c:v>
                </c:pt>
                <c:pt idx="252">
                  <c:v>0.3822222222222223</c:v>
                </c:pt>
                <c:pt idx="253">
                  <c:v>0.37777777777777777</c:v>
                </c:pt>
                <c:pt idx="254">
                  <c:v>0.37333333333333341</c:v>
                </c:pt>
                <c:pt idx="255">
                  <c:v>0.36000000000000004</c:v>
                </c:pt>
                <c:pt idx="256">
                  <c:v>0.79555555555555546</c:v>
                </c:pt>
                <c:pt idx="257">
                  <c:v>0.75555555555555554</c:v>
                </c:pt>
                <c:pt idx="258">
                  <c:v>0.80444444444444452</c:v>
                </c:pt>
                <c:pt idx="259">
                  <c:v>1</c:v>
                </c:pt>
                <c:pt idx="260">
                  <c:v>0.8</c:v>
                </c:pt>
                <c:pt idx="261">
                  <c:v>0.76888888888888907</c:v>
                </c:pt>
                <c:pt idx="262">
                  <c:v>0.72888888888888881</c:v>
                </c:pt>
                <c:pt idx="263">
                  <c:v>0.64444444444444449</c:v>
                </c:pt>
                <c:pt idx="264">
                  <c:v>0.65333333333333343</c:v>
                </c:pt>
                <c:pt idx="265">
                  <c:v>0.68888888888888888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D8-4604-AB06-688310B60BDB}"/>
            </c:ext>
          </c:extLst>
        </c:ser>
        <c:ser>
          <c:idx val="2"/>
          <c:order val="2"/>
          <c:tx>
            <c:strRef>
              <c:f>'1-4.1'!$X$1</c:f>
              <c:strCache>
                <c:ptCount val="1"/>
                <c:pt idx="0">
                  <c:v>Оц МОЭСК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'1-4.1'!$X$2:$X$267</c:f>
              <c:numCache>
                <c:formatCode>General</c:formatCode>
                <c:ptCount val="266"/>
                <c:pt idx="0">
                  <c:v>0.86594504579517062</c:v>
                </c:pt>
                <c:pt idx="1">
                  <c:v>0.75770191507077433</c:v>
                </c:pt>
                <c:pt idx="2">
                  <c:v>0.73272273105745234</c:v>
                </c:pt>
                <c:pt idx="3">
                  <c:v>0.6994171523730226</c:v>
                </c:pt>
                <c:pt idx="4">
                  <c:v>0.65778517901748534</c:v>
                </c:pt>
                <c:pt idx="5">
                  <c:v>0.84929225645295581</c:v>
                </c:pt>
                <c:pt idx="6">
                  <c:v>0.71606994171523752</c:v>
                </c:pt>
                <c:pt idx="7">
                  <c:v>0.78268109908409644</c:v>
                </c:pt>
                <c:pt idx="8">
                  <c:v>0.71606994171523752</c:v>
                </c:pt>
                <c:pt idx="9">
                  <c:v>0.74937552039966715</c:v>
                </c:pt>
                <c:pt idx="10">
                  <c:v>0.65778517901748534</c:v>
                </c:pt>
                <c:pt idx="11">
                  <c:v>0.59950041631973361</c:v>
                </c:pt>
                <c:pt idx="12">
                  <c:v>0.56619483763530398</c:v>
                </c:pt>
                <c:pt idx="13">
                  <c:v>0.55786844296419646</c:v>
                </c:pt>
                <c:pt idx="14">
                  <c:v>0.54954204829308906</c:v>
                </c:pt>
                <c:pt idx="15">
                  <c:v>0.49958368026644456</c:v>
                </c:pt>
                <c:pt idx="16">
                  <c:v>0.43297252289758542</c:v>
                </c:pt>
                <c:pt idx="17">
                  <c:v>0.42464612822647801</c:v>
                </c:pt>
                <c:pt idx="18">
                  <c:v>0.39966694421315574</c:v>
                </c:pt>
                <c:pt idx="19">
                  <c:v>0.40799333888426315</c:v>
                </c:pt>
                <c:pt idx="20">
                  <c:v>0.38301415487094093</c:v>
                </c:pt>
                <c:pt idx="21">
                  <c:v>0.33305578684429638</c:v>
                </c:pt>
                <c:pt idx="22">
                  <c:v>0.35803497085761865</c:v>
                </c:pt>
                <c:pt idx="23">
                  <c:v>0.39134054954204833</c:v>
                </c:pt>
                <c:pt idx="24">
                  <c:v>0.35803497085761865</c:v>
                </c:pt>
                <c:pt idx="25">
                  <c:v>0.30807660283097416</c:v>
                </c:pt>
                <c:pt idx="26">
                  <c:v>0.28309741881765188</c:v>
                </c:pt>
                <c:pt idx="27">
                  <c:v>0.28309741881765188</c:v>
                </c:pt>
                <c:pt idx="28">
                  <c:v>0.26644462947543701</c:v>
                </c:pt>
                <c:pt idx="29">
                  <c:v>0.24146544546211496</c:v>
                </c:pt>
                <c:pt idx="30">
                  <c:v>0.29142381348875929</c:v>
                </c:pt>
                <c:pt idx="31">
                  <c:v>0.28309741881765188</c:v>
                </c:pt>
                <c:pt idx="32">
                  <c:v>0.28309741881765188</c:v>
                </c:pt>
                <c:pt idx="33">
                  <c:v>0.39134054954204833</c:v>
                </c:pt>
                <c:pt idx="34">
                  <c:v>0.33305578684429638</c:v>
                </c:pt>
                <c:pt idx="35">
                  <c:v>0.34138218151540378</c:v>
                </c:pt>
                <c:pt idx="36">
                  <c:v>0.32472939217318897</c:v>
                </c:pt>
                <c:pt idx="37">
                  <c:v>0.28309741881765188</c:v>
                </c:pt>
                <c:pt idx="38">
                  <c:v>0.2581182348043296</c:v>
                </c:pt>
                <c:pt idx="39">
                  <c:v>0.24146544546211496</c:v>
                </c:pt>
                <c:pt idx="40">
                  <c:v>0.24146544546211496</c:v>
                </c:pt>
                <c:pt idx="41">
                  <c:v>0.23313905079100755</c:v>
                </c:pt>
                <c:pt idx="42">
                  <c:v>0.27477102414654447</c:v>
                </c:pt>
                <c:pt idx="43">
                  <c:v>0.27477102414654447</c:v>
                </c:pt>
                <c:pt idx="44">
                  <c:v>0.21149042464612824</c:v>
                </c:pt>
                <c:pt idx="45">
                  <c:v>0.24812656119900089</c:v>
                </c:pt>
                <c:pt idx="46">
                  <c:v>0.17651956702747709</c:v>
                </c:pt>
                <c:pt idx="47">
                  <c:v>0.15487094088259781</c:v>
                </c:pt>
                <c:pt idx="48">
                  <c:v>0.14987510407993335</c:v>
                </c:pt>
                <c:pt idx="49">
                  <c:v>0.15487094088259781</c:v>
                </c:pt>
                <c:pt idx="50">
                  <c:v>0.14987510407993335</c:v>
                </c:pt>
                <c:pt idx="51">
                  <c:v>0.14987510407993335</c:v>
                </c:pt>
                <c:pt idx="52">
                  <c:v>0.18318068276436303</c:v>
                </c:pt>
                <c:pt idx="53">
                  <c:v>0.11323896752706071</c:v>
                </c:pt>
                <c:pt idx="54">
                  <c:v>0.14820982514571188</c:v>
                </c:pt>
                <c:pt idx="55">
                  <c:v>0.15320566194837631</c:v>
                </c:pt>
                <c:pt idx="56">
                  <c:v>0.17651956702747709</c:v>
                </c:pt>
                <c:pt idx="57">
                  <c:v>0.15986677768526225</c:v>
                </c:pt>
                <c:pt idx="58">
                  <c:v>0.16652789342214819</c:v>
                </c:pt>
                <c:pt idx="59">
                  <c:v>0.19317235636969193</c:v>
                </c:pt>
                <c:pt idx="60">
                  <c:v>0.20982514571190677</c:v>
                </c:pt>
                <c:pt idx="61">
                  <c:v>0.24979184013322239</c:v>
                </c:pt>
                <c:pt idx="62">
                  <c:v>0.25978351373855108</c:v>
                </c:pt>
                <c:pt idx="63">
                  <c:v>0.25312239800166536</c:v>
                </c:pt>
                <c:pt idx="64">
                  <c:v>0.24646128226477942</c:v>
                </c:pt>
                <c:pt idx="65">
                  <c:v>0.31473771856786009</c:v>
                </c:pt>
                <c:pt idx="66">
                  <c:v>0.30974188176519563</c:v>
                </c:pt>
                <c:pt idx="67">
                  <c:v>0.35803497085761865</c:v>
                </c:pt>
                <c:pt idx="68">
                  <c:v>0.6311407160699416</c:v>
                </c:pt>
                <c:pt idx="69">
                  <c:v>0.62281432139883441</c:v>
                </c:pt>
                <c:pt idx="70">
                  <c:v>0.60116569525395491</c:v>
                </c:pt>
                <c:pt idx="71">
                  <c:v>0.60949208992506254</c:v>
                </c:pt>
                <c:pt idx="72">
                  <c:v>0.6061615320566196</c:v>
                </c:pt>
                <c:pt idx="73">
                  <c:v>0.63447127393838454</c:v>
                </c:pt>
                <c:pt idx="74">
                  <c:v>0.61948376353039136</c:v>
                </c:pt>
                <c:pt idx="75">
                  <c:v>0.64113238967527053</c:v>
                </c:pt>
                <c:pt idx="76">
                  <c:v>0.3963363863447128</c:v>
                </c:pt>
                <c:pt idx="77">
                  <c:v>0.38800999167360534</c:v>
                </c:pt>
                <c:pt idx="78">
                  <c:v>0.36303080766028312</c:v>
                </c:pt>
                <c:pt idx="79">
                  <c:v>0.38301415487094093</c:v>
                </c:pt>
                <c:pt idx="80">
                  <c:v>0.43297252289758542</c:v>
                </c:pt>
                <c:pt idx="81">
                  <c:v>0.46960865945045788</c:v>
                </c:pt>
                <c:pt idx="82">
                  <c:v>0.45628642797668617</c:v>
                </c:pt>
                <c:pt idx="83">
                  <c:v>0.48293089092422975</c:v>
                </c:pt>
                <c:pt idx="84">
                  <c:v>0.4546211490424647</c:v>
                </c:pt>
                <c:pt idx="85">
                  <c:v>0.50124895920066603</c:v>
                </c:pt>
                <c:pt idx="86">
                  <c:v>0.4546211490424647</c:v>
                </c:pt>
                <c:pt idx="87">
                  <c:v>0.49958368026644456</c:v>
                </c:pt>
                <c:pt idx="88">
                  <c:v>0.61615320566194842</c:v>
                </c:pt>
                <c:pt idx="89">
                  <c:v>0.50791007493755203</c:v>
                </c:pt>
                <c:pt idx="90">
                  <c:v>0.51290591174021649</c:v>
                </c:pt>
                <c:pt idx="91">
                  <c:v>0.46960865945045788</c:v>
                </c:pt>
                <c:pt idx="92">
                  <c:v>0.45295587010824323</c:v>
                </c:pt>
                <c:pt idx="93">
                  <c:v>0.3846794338051624</c:v>
                </c:pt>
                <c:pt idx="94">
                  <c:v>0.38634471273938387</c:v>
                </c:pt>
                <c:pt idx="95">
                  <c:v>0.37968359700249793</c:v>
                </c:pt>
                <c:pt idx="96">
                  <c:v>0.40299750208159874</c:v>
                </c:pt>
                <c:pt idx="97">
                  <c:v>0.36136552872606159</c:v>
                </c:pt>
                <c:pt idx="98">
                  <c:v>0.35303913405495418</c:v>
                </c:pt>
                <c:pt idx="99">
                  <c:v>0.38301415487094093</c:v>
                </c:pt>
                <c:pt idx="100">
                  <c:v>0.51290591174021649</c:v>
                </c:pt>
                <c:pt idx="101">
                  <c:v>0.66611157368859297</c:v>
                </c:pt>
                <c:pt idx="102">
                  <c:v>0.40133222314737721</c:v>
                </c:pt>
                <c:pt idx="103">
                  <c:v>0.3963363863447128</c:v>
                </c:pt>
                <c:pt idx="104">
                  <c:v>0.4579517069109077</c:v>
                </c:pt>
                <c:pt idx="105">
                  <c:v>0.44796003330557876</c:v>
                </c:pt>
                <c:pt idx="106">
                  <c:v>0.48626144879267269</c:v>
                </c:pt>
                <c:pt idx="107">
                  <c:v>0.59283930058284773</c:v>
                </c:pt>
                <c:pt idx="108">
                  <c:v>0.66611157368859297</c:v>
                </c:pt>
                <c:pt idx="109">
                  <c:v>0.60449625312239785</c:v>
                </c:pt>
                <c:pt idx="110">
                  <c:v>0.5828476269775188</c:v>
                </c:pt>
                <c:pt idx="111">
                  <c:v>0.57119067443796823</c:v>
                </c:pt>
                <c:pt idx="112">
                  <c:v>0.51457119067443791</c:v>
                </c:pt>
                <c:pt idx="113">
                  <c:v>0.53288925895087425</c:v>
                </c:pt>
                <c:pt idx="114">
                  <c:v>0.64945878434637816</c:v>
                </c:pt>
                <c:pt idx="115">
                  <c:v>0.57951706910907586</c:v>
                </c:pt>
                <c:pt idx="116">
                  <c:v>0.56119900083263952</c:v>
                </c:pt>
                <c:pt idx="117">
                  <c:v>0.51623646960865943</c:v>
                </c:pt>
                <c:pt idx="118">
                  <c:v>0.47960033305578675</c:v>
                </c:pt>
                <c:pt idx="119">
                  <c:v>0.48126561199000828</c:v>
                </c:pt>
                <c:pt idx="120">
                  <c:v>0.57285595337218986</c:v>
                </c:pt>
                <c:pt idx="121">
                  <c:v>0.54121565362198165</c:v>
                </c:pt>
                <c:pt idx="122">
                  <c:v>0.53788509575353871</c:v>
                </c:pt>
                <c:pt idx="123">
                  <c:v>0.39966694421315574</c:v>
                </c:pt>
                <c:pt idx="124">
                  <c:v>0.34970857618651124</c:v>
                </c:pt>
                <c:pt idx="125">
                  <c:v>0.35470441298917565</c:v>
                </c:pt>
                <c:pt idx="126">
                  <c:v>0.35803497085761865</c:v>
                </c:pt>
                <c:pt idx="127">
                  <c:v>0.26810990840965854</c:v>
                </c:pt>
                <c:pt idx="128">
                  <c:v>0.24812656119900089</c:v>
                </c:pt>
                <c:pt idx="129">
                  <c:v>0.21815154038301418</c:v>
                </c:pt>
                <c:pt idx="130">
                  <c:v>0.26477935054121554</c:v>
                </c:pt>
                <c:pt idx="131">
                  <c:v>0.30807660283097416</c:v>
                </c:pt>
                <c:pt idx="132">
                  <c:v>0.30308076602830969</c:v>
                </c:pt>
                <c:pt idx="133">
                  <c:v>0.34304746044962531</c:v>
                </c:pt>
                <c:pt idx="134">
                  <c:v>0.32139883430474603</c:v>
                </c:pt>
                <c:pt idx="135">
                  <c:v>0.3114071606994171</c:v>
                </c:pt>
                <c:pt idx="136">
                  <c:v>0.36636136552872606</c:v>
                </c:pt>
                <c:pt idx="137">
                  <c:v>0.44962531223980023</c:v>
                </c:pt>
                <c:pt idx="138">
                  <c:v>0.38634471273938387</c:v>
                </c:pt>
                <c:pt idx="139">
                  <c:v>0.38301415487094093</c:v>
                </c:pt>
                <c:pt idx="140">
                  <c:v>0.36303080766028312</c:v>
                </c:pt>
                <c:pt idx="141">
                  <c:v>0.3813488759367194</c:v>
                </c:pt>
                <c:pt idx="142">
                  <c:v>0.36969192339716905</c:v>
                </c:pt>
                <c:pt idx="143">
                  <c:v>0.38301415487094093</c:v>
                </c:pt>
                <c:pt idx="144">
                  <c:v>0.37135720233139052</c:v>
                </c:pt>
                <c:pt idx="145">
                  <c:v>0.32139883430474603</c:v>
                </c:pt>
                <c:pt idx="146">
                  <c:v>0.30807660283097416</c:v>
                </c:pt>
                <c:pt idx="147">
                  <c:v>0.29308909242298076</c:v>
                </c:pt>
                <c:pt idx="148">
                  <c:v>0.30641132389675263</c:v>
                </c:pt>
                <c:pt idx="149">
                  <c:v>0.30141548709408822</c:v>
                </c:pt>
                <c:pt idx="150">
                  <c:v>0.31640299750208156</c:v>
                </c:pt>
                <c:pt idx="151">
                  <c:v>0.29308909242298076</c:v>
                </c:pt>
                <c:pt idx="152">
                  <c:v>0.25978351373855108</c:v>
                </c:pt>
                <c:pt idx="153">
                  <c:v>0.31307243963363857</c:v>
                </c:pt>
                <c:pt idx="154">
                  <c:v>0.35803497085761865</c:v>
                </c:pt>
                <c:pt idx="155">
                  <c:v>0.39800166527893427</c:v>
                </c:pt>
                <c:pt idx="156">
                  <c:v>0.3930058284762698</c:v>
                </c:pt>
                <c:pt idx="157">
                  <c:v>0.36802664446294753</c:v>
                </c:pt>
                <c:pt idx="158">
                  <c:v>0.33139050791007491</c:v>
                </c:pt>
                <c:pt idx="159">
                  <c:v>0.32972522897585343</c:v>
                </c:pt>
                <c:pt idx="160">
                  <c:v>0.29975020815986669</c:v>
                </c:pt>
                <c:pt idx="161">
                  <c:v>0.26311407160699407</c:v>
                </c:pt>
                <c:pt idx="162">
                  <c:v>0.24979184013322239</c:v>
                </c:pt>
                <c:pt idx="163">
                  <c:v>0.24646128226477942</c:v>
                </c:pt>
                <c:pt idx="164">
                  <c:v>0.23980016652789349</c:v>
                </c:pt>
                <c:pt idx="165">
                  <c:v>0.23313905079100755</c:v>
                </c:pt>
                <c:pt idx="166">
                  <c:v>0.23813488759367199</c:v>
                </c:pt>
                <c:pt idx="167">
                  <c:v>0.19983347210657787</c:v>
                </c:pt>
                <c:pt idx="168">
                  <c:v>0.18318068276436303</c:v>
                </c:pt>
                <c:pt idx="169">
                  <c:v>0.16486261448792672</c:v>
                </c:pt>
                <c:pt idx="170">
                  <c:v>8.6594504579516979E-2</c:v>
                </c:pt>
                <c:pt idx="171">
                  <c:v>9.4920899250624385E-2</c:v>
                </c:pt>
                <c:pt idx="172">
                  <c:v>0.1248959200666111</c:v>
                </c:pt>
                <c:pt idx="173">
                  <c:v>0.13988343047460444</c:v>
                </c:pt>
                <c:pt idx="174">
                  <c:v>0.14321398834304741</c:v>
                </c:pt>
                <c:pt idx="175">
                  <c:v>0.1248959200666111</c:v>
                </c:pt>
                <c:pt idx="176">
                  <c:v>0.10491257285595329</c:v>
                </c:pt>
                <c:pt idx="177">
                  <c:v>9.9916736053288838E-2</c:v>
                </c:pt>
                <c:pt idx="178">
                  <c:v>0.10324729392173181</c:v>
                </c:pt>
                <c:pt idx="179">
                  <c:v>6.661115736885917E-2</c:v>
                </c:pt>
                <c:pt idx="180">
                  <c:v>3.8301415487094127E-2</c:v>
                </c:pt>
                <c:pt idx="181">
                  <c:v>5.3288925895087297E-2</c:v>
                </c:pt>
                <c:pt idx="182">
                  <c:v>5.6619483763530265E-2</c:v>
                </c:pt>
                <c:pt idx="183">
                  <c:v>4.662781015820136E-2</c:v>
                </c:pt>
                <c:pt idx="184">
                  <c:v>8.3263946711074011E-2</c:v>
                </c:pt>
                <c:pt idx="185">
                  <c:v>0.12156536219816813</c:v>
                </c:pt>
                <c:pt idx="186">
                  <c:v>9.6586178184845869E-2</c:v>
                </c:pt>
                <c:pt idx="187">
                  <c:v>7.9933388842631042E-2</c:v>
                </c:pt>
                <c:pt idx="188">
                  <c:v>7.8268109908409558E-2</c:v>
                </c:pt>
                <c:pt idx="189">
                  <c:v>5.4954204829308781E-2</c:v>
                </c:pt>
                <c:pt idx="190">
                  <c:v>6.661115736885917E-2</c:v>
                </c:pt>
                <c:pt idx="191">
                  <c:v>4.662781015820136E-2</c:v>
                </c:pt>
                <c:pt idx="192">
                  <c:v>5.4954204829308781E-2</c:v>
                </c:pt>
                <c:pt idx="193">
                  <c:v>5.8284762697751749E-2</c:v>
                </c:pt>
                <c:pt idx="194">
                  <c:v>6.8276436303080654E-2</c:v>
                </c:pt>
                <c:pt idx="195">
                  <c:v>7.493755203996659E-2</c:v>
                </c:pt>
                <c:pt idx="196">
                  <c:v>4.9958368026644329E-2</c:v>
                </c:pt>
                <c:pt idx="197">
                  <c:v>5.9950041631973233E-2</c:v>
                </c:pt>
                <c:pt idx="198">
                  <c:v>3.8301415487094127E-2</c:v>
                </c:pt>
                <c:pt idx="199">
                  <c:v>6.4113238967527034E-2</c:v>
                </c:pt>
                <c:pt idx="200">
                  <c:v>3.9134054954204779E-2</c:v>
                </c:pt>
                <c:pt idx="201">
                  <c:v>4.1631973355537095E-2</c:v>
                </c:pt>
                <c:pt idx="202">
                  <c:v>2.747710241465439E-2</c:v>
                </c:pt>
                <c:pt idx="203">
                  <c:v>2.5811823480432906E-2</c:v>
                </c:pt>
                <c:pt idx="204">
                  <c:v>1.8318068276436322E-2</c:v>
                </c:pt>
                <c:pt idx="205">
                  <c:v>1.2489592006661035E-2</c:v>
                </c:pt>
                <c:pt idx="206">
                  <c:v>8.3263946711064946E-4</c:v>
                </c:pt>
                <c:pt idx="207">
                  <c:v>0</c:v>
                </c:pt>
                <c:pt idx="208">
                  <c:v>4.1631973355536174E-3</c:v>
                </c:pt>
                <c:pt idx="209">
                  <c:v>2.9975020815986707E-2</c:v>
                </c:pt>
                <c:pt idx="210">
                  <c:v>7.6602830974188074E-2</c:v>
                </c:pt>
                <c:pt idx="211">
                  <c:v>9.4920899250624385E-2</c:v>
                </c:pt>
                <c:pt idx="212">
                  <c:v>6.5778517901748518E-2</c:v>
                </c:pt>
                <c:pt idx="213">
                  <c:v>6.4945878434637686E-2</c:v>
                </c:pt>
                <c:pt idx="214">
                  <c:v>6.9941715237302138E-2</c:v>
                </c:pt>
                <c:pt idx="215">
                  <c:v>6.661115736885917E-2</c:v>
                </c:pt>
                <c:pt idx="216">
                  <c:v>4.4962531223980064E-2</c:v>
                </c:pt>
                <c:pt idx="217">
                  <c:v>2.9975020815986707E-2</c:v>
                </c:pt>
                <c:pt idx="218">
                  <c:v>3.0807660283097359E-2</c:v>
                </c:pt>
                <c:pt idx="219">
                  <c:v>3.9134054954204779E-2</c:v>
                </c:pt>
                <c:pt idx="220">
                  <c:v>3.9134054954204779E-2</c:v>
                </c:pt>
                <c:pt idx="221">
                  <c:v>5.4121565362198129E-2</c:v>
                </c:pt>
                <c:pt idx="222">
                  <c:v>6.3280599500416201E-2</c:v>
                </c:pt>
                <c:pt idx="223">
                  <c:v>4.9125728559533677E-2</c:v>
                </c:pt>
                <c:pt idx="224">
                  <c:v>5.1623646960865813E-2</c:v>
                </c:pt>
                <c:pt idx="225">
                  <c:v>7.077435470441297E-2</c:v>
                </c:pt>
                <c:pt idx="226">
                  <c:v>7.9100749375520391E-2</c:v>
                </c:pt>
                <c:pt idx="227">
                  <c:v>8.1598667776852526E-2</c:v>
                </c:pt>
                <c:pt idx="228">
                  <c:v>8.4929225645295495E-2</c:v>
                </c:pt>
                <c:pt idx="229">
                  <c:v>0.11573688592839303</c:v>
                </c:pt>
                <c:pt idx="230">
                  <c:v>0.11407160699417154</c:v>
                </c:pt>
                <c:pt idx="231">
                  <c:v>0.19983347210657787</c:v>
                </c:pt>
                <c:pt idx="232">
                  <c:v>0.21731890091590336</c:v>
                </c:pt>
                <c:pt idx="233">
                  <c:v>0.10324729392173181</c:v>
                </c:pt>
                <c:pt idx="234">
                  <c:v>0.1265611990008326</c:v>
                </c:pt>
                <c:pt idx="235">
                  <c:v>0.11240632805995006</c:v>
                </c:pt>
                <c:pt idx="236">
                  <c:v>0.10491257285595329</c:v>
                </c:pt>
                <c:pt idx="237">
                  <c:v>0.1265611990008326</c:v>
                </c:pt>
                <c:pt idx="238">
                  <c:v>0.14987510407993335</c:v>
                </c:pt>
                <c:pt idx="239">
                  <c:v>0.14820982514571188</c:v>
                </c:pt>
                <c:pt idx="240">
                  <c:v>0.10824313072439626</c:v>
                </c:pt>
                <c:pt idx="241">
                  <c:v>0.150707743547044</c:v>
                </c:pt>
                <c:pt idx="242">
                  <c:v>0.17651956702747709</c:v>
                </c:pt>
                <c:pt idx="243">
                  <c:v>0.20399666944213149</c:v>
                </c:pt>
                <c:pt idx="244">
                  <c:v>0.41881765195670273</c:v>
                </c:pt>
                <c:pt idx="245">
                  <c:v>0.38301415487094093</c:v>
                </c:pt>
                <c:pt idx="246">
                  <c:v>0.34887593671940059</c:v>
                </c:pt>
                <c:pt idx="247">
                  <c:v>0.31473771856786009</c:v>
                </c:pt>
                <c:pt idx="248">
                  <c:v>0.34388009991673613</c:v>
                </c:pt>
                <c:pt idx="249">
                  <c:v>0.37968359700249793</c:v>
                </c:pt>
                <c:pt idx="250">
                  <c:v>0.46128226477935064</c:v>
                </c:pt>
                <c:pt idx="251">
                  <c:v>0.48293089092422975</c:v>
                </c:pt>
                <c:pt idx="252">
                  <c:v>0.59117402164862598</c:v>
                </c:pt>
                <c:pt idx="253">
                  <c:v>0.59700249791840132</c:v>
                </c:pt>
                <c:pt idx="254">
                  <c:v>0.78517901748542873</c:v>
                </c:pt>
                <c:pt idx="255">
                  <c:v>0.75437135720233139</c:v>
                </c:pt>
                <c:pt idx="256">
                  <c:v>0.68609492089925073</c:v>
                </c:pt>
                <c:pt idx="257">
                  <c:v>0.75770191507077433</c:v>
                </c:pt>
                <c:pt idx="258">
                  <c:v>0.87843463780183184</c:v>
                </c:pt>
                <c:pt idx="259">
                  <c:v>0.88509575353871783</c:v>
                </c:pt>
                <c:pt idx="260">
                  <c:v>0.9258950874271441</c:v>
                </c:pt>
                <c:pt idx="261">
                  <c:v>1</c:v>
                </c:pt>
                <c:pt idx="262">
                  <c:v>0.90174854288093265</c:v>
                </c:pt>
                <c:pt idx="263">
                  <c:v>0.82514571190674435</c:v>
                </c:pt>
                <c:pt idx="264">
                  <c:v>0.98084929225645323</c:v>
                </c:pt>
                <c:pt idx="265">
                  <c:v>0.91007493755203983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D8-4604-AB06-688310B60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8075568"/>
        <c:axId val="1368097616"/>
      </c:lineChart>
      <c:catAx>
        <c:axId val="13680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8097616"/>
        <c:crosses val="autoZero"/>
        <c:auto val="1"/>
        <c:lblAlgn val="ctr"/>
        <c:lblOffset val="100"/>
        <c:noMultiLvlLbl val="0"/>
      </c:catAx>
      <c:valAx>
        <c:axId val="13680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80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рассеяния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'1-4.1'!$R$1</c:f>
              <c:strCache>
                <c:ptCount val="1"/>
                <c:pt idx="0">
                  <c:v>ЛО Росбанк ао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'1-4.1'!$Q$2:$Q$267</c:f>
              <c:numCache>
                <c:formatCode>General</c:formatCode>
                <c:ptCount val="266"/>
                <c:pt idx="0">
                  <c:v>19.876173502104052</c:v>
                </c:pt>
                <c:pt idx="1">
                  <c:v>20.43195078654799</c:v>
                </c:pt>
                <c:pt idx="2">
                  <c:v>20.350189871399621</c:v>
                </c:pt>
                <c:pt idx="3">
                  <c:v>20.533835214519723</c:v>
                </c:pt>
                <c:pt idx="4">
                  <c:v>20.467030737711436</c:v>
                </c:pt>
                <c:pt idx="5">
                  <c:v>20.959820211825047</c:v>
                </c:pt>
                <c:pt idx="6">
                  <c:v>20.751888356351749</c:v>
                </c:pt>
                <c:pt idx="7">
                  <c:v>20.05757303228312</c:v>
                </c:pt>
                <c:pt idx="8">
                  <c:v>20.275583558387517</c:v>
                </c:pt>
                <c:pt idx="9">
                  <c:v>20.095726661671932</c:v>
                </c:pt>
                <c:pt idx="10">
                  <c:v>20.395017015174325</c:v>
                </c:pt>
                <c:pt idx="11">
                  <c:v>20.303456688213316</c:v>
                </c:pt>
                <c:pt idx="12">
                  <c:v>20.246022028745958</c:v>
                </c:pt>
                <c:pt idx="13">
                  <c:v>20.522507127611153</c:v>
                </c:pt>
                <c:pt idx="14">
                  <c:v>20.485691257430787</c:v>
                </c:pt>
                <c:pt idx="15">
                  <c:v>20.509403209314058</c:v>
                </c:pt>
                <c:pt idx="16">
                  <c:v>19.850324231702583</c:v>
                </c:pt>
                <c:pt idx="17">
                  <c:v>19.964565562076881</c:v>
                </c:pt>
                <c:pt idx="18">
                  <c:v>19.71358018748176</c:v>
                </c:pt>
                <c:pt idx="19">
                  <c:v>20.081485137095832</c:v>
                </c:pt>
                <c:pt idx="20">
                  <c:v>19.972366209673332</c:v>
                </c:pt>
                <c:pt idx="21">
                  <c:v>19.995652131350283</c:v>
                </c:pt>
                <c:pt idx="22">
                  <c:v>19.848452764597226</c:v>
                </c:pt>
                <c:pt idx="23">
                  <c:v>19.990939228780924</c:v>
                </c:pt>
                <c:pt idx="24">
                  <c:v>19.607077999201394</c:v>
                </c:pt>
                <c:pt idx="25">
                  <c:v>19.857450871624973</c:v>
                </c:pt>
                <c:pt idx="26">
                  <c:v>20.180243053031539</c:v>
                </c:pt>
                <c:pt idx="27">
                  <c:v>20.156024946667493</c:v>
                </c:pt>
                <c:pt idx="28">
                  <c:v>20.075611160675969</c:v>
                </c:pt>
                <c:pt idx="29">
                  <c:v>20.469216457808919</c:v>
                </c:pt>
                <c:pt idx="30">
                  <c:v>20.102724932988192</c:v>
                </c:pt>
                <c:pt idx="31">
                  <c:v>19.919081101235157</c:v>
                </c:pt>
                <c:pt idx="32">
                  <c:v>20.057976148142036</c:v>
                </c:pt>
                <c:pt idx="33">
                  <c:v>20.544080413341913</c:v>
                </c:pt>
                <c:pt idx="34">
                  <c:v>20.233417134383675</c:v>
                </c:pt>
                <c:pt idx="35">
                  <c:v>19.768407442634931</c:v>
                </c:pt>
                <c:pt idx="36">
                  <c:v>19.950954575940287</c:v>
                </c:pt>
                <c:pt idx="37">
                  <c:v>19.951342599505338</c:v>
                </c:pt>
                <c:pt idx="38">
                  <c:v>19.918399344143619</c:v>
                </c:pt>
                <c:pt idx="39">
                  <c:v>20.529276661444207</c:v>
                </c:pt>
                <c:pt idx="40">
                  <c:v>20.281144623066325</c:v>
                </c:pt>
                <c:pt idx="41">
                  <c:v>20.133744961169505</c:v>
                </c:pt>
                <c:pt idx="42">
                  <c:v>20.246624627624435</c:v>
                </c:pt>
                <c:pt idx="43">
                  <c:v>19.993053803296004</c:v>
                </c:pt>
                <c:pt idx="44">
                  <c:v>19.772181414179389</c:v>
                </c:pt>
                <c:pt idx="45">
                  <c:v>20.381714143700094</c:v>
                </c:pt>
                <c:pt idx="46">
                  <c:v>20.246656051018586</c:v>
                </c:pt>
                <c:pt idx="47">
                  <c:v>19.989249619093052</c:v>
                </c:pt>
                <c:pt idx="48">
                  <c:v>20.12477755142363</c:v>
                </c:pt>
                <c:pt idx="49">
                  <c:v>20.008083209402653</c:v>
                </c:pt>
                <c:pt idx="50">
                  <c:v>19.522416715505955</c:v>
                </c:pt>
                <c:pt idx="51">
                  <c:v>18.816071206147232</c:v>
                </c:pt>
                <c:pt idx="52">
                  <c:v>18.764604080624267</c:v>
                </c:pt>
                <c:pt idx="53">
                  <c:v>20.0004209320957</c:v>
                </c:pt>
                <c:pt idx="54">
                  <c:v>20.367720683125835</c:v>
                </c:pt>
                <c:pt idx="55">
                  <c:v>20.412571208485183</c:v>
                </c:pt>
                <c:pt idx="56">
                  <c:v>20.097425691649732</c:v>
                </c:pt>
                <c:pt idx="57">
                  <c:v>20.095593389141147</c:v>
                </c:pt>
                <c:pt idx="58">
                  <c:v>20.235196480719445</c:v>
                </c:pt>
                <c:pt idx="59">
                  <c:v>19.831065878056915</c:v>
                </c:pt>
                <c:pt idx="60">
                  <c:v>19.966231101990729</c:v>
                </c:pt>
                <c:pt idx="61">
                  <c:v>19.531771748570876</c:v>
                </c:pt>
                <c:pt idx="62">
                  <c:v>20.024076499263824</c:v>
                </c:pt>
                <c:pt idx="63">
                  <c:v>19.932939140461574</c:v>
                </c:pt>
                <c:pt idx="64">
                  <c:v>19.877678296461266</c:v>
                </c:pt>
                <c:pt idx="65">
                  <c:v>19.894156059349513</c:v>
                </c:pt>
                <c:pt idx="66">
                  <c:v>20.095241138235785</c:v>
                </c:pt>
                <c:pt idx="67">
                  <c:v>20.243832640746447</c:v>
                </c:pt>
                <c:pt idx="68">
                  <c:v>19.890174080334791</c:v>
                </c:pt>
                <c:pt idx="69">
                  <c:v>19.16884423735792</c:v>
                </c:pt>
                <c:pt idx="70">
                  <c:v>19.510857049563668</c:v>
                </c:pt>
                <c:pt idx="71">
                  <c:v>19.546180924877113</c:v>
                </c:pt>
                <c:pt idx="72">
                  <c:v>19.901980738507042</c:v>
                </c:pt>
                <c:pt idx="73">
                  <c:v>19.606244557819021</c:v>
                </c:pt>
                <c:pt idx="74">
                  <c:v>19.700444516256852</c:v>
                </c:pt>
                <c:pt idx="75">
                  <c:v>19.595262254906363</c:v>
                </c:pt>
                <c:pt idx="76">
                  <c:v>19.546777354517722</c:v>
                </c:pt>
                <c:pt idx="77">
                  <c:v>19.87339443450551</c:v>
                </c:pt>
                <c:pt idx="78">
                  <c:v>19.538981372340327</c:v>
                </c:pt>
                <c:pt idx="79">
                  <c:v>19.627282429739402</c:v>
                </c:pt>
                <c:pt idx="80">
                  <c:v>19.252034701723012</c:v>
                </c:pt>
                <c:pt idx="81">
                  <c:v>19.48633066046726</c:v>
                </c:pt>
                <c:pt idx="82">
                  <c:v>19.284783718368228</c:v>
                </c:pt>
                <c:pt idx="83">
                  <c:v>19.185491114190693</c:v>
                </c:pt>
                <c:pt idx="84">
                  <c:v>19.347994102851732</c:v>
                </c:pt>
                <c:pt idx="85">
                  <c:v>19.534161283658985</c:v>
                </c:pt>
                <c:pt idx="86">
                  <c:v>19.284716540262902</c:v>
                </c:pt>
                <c:pt idx="87">
                  <c:v>19.563756516861741</c:v>
                </c:pt>
                <c:pt idx="88">
                  <c:v>19.236546670596336</c:v>
                </c:pt>
                <c:pt idx="89">
                  <c:v>19.276811918350898</c:v>
                </c:pt>
                <c:pt idx="90">
                  <c:v>19.327497337575657</c:v>
                </c:pt>
                <c:pt idx="91">
                  <c:v>19.184431298443723</c:v>
                </c:pt>
                <c:pt idx="92">
                  <c:v>19.158923796991118</c:v>
                </c:pt>
                <c:pt idx="93">
                  <c:v>18.921710787290724</c:v>
                </c:pt>
                <c:pt idx="94">
                  <c:v>18.895201281590687</c:v>
                </c:pt>
                <c:pt idx="95">
                  <c:v>18.965546221829815</c:v>
                </c:pt>
                <c:pt idx="96">
                  <c:v>19.650693360304931</c:v>
                </c:pt>
                <c:pt idx="97">
                  <c:v>19.108358645234265</c:v>
                </c:pt>
                <c:pt idx="98">
                  <c:v>19.460647195467679</c:v>
                </c:pt>
                <c:pt idx="99">
                  <c:v>19.306213708313283</c:v>
                </c:pt>
                <c:pt idx="100">
                  <c:v>19.594381117164232</c:v>
                </c:pt>
                <c:pt idx="101">
                  <c:v>19.696051309697953</c:v>
                </c:pt>
                <c:pt idx="102">
                  <c:v>19.386961110819311</c:v>
                </c:pt>
                <c:pt idx="103">
                  <c:v>18.909968974184956</c:v>
                </c:pt>
                <c:pt idx="104">
                  <c:v>18.926291232509836</c:v>
                </c:pt>
                <c:pt idx="105">
                  <c:v>19.459825366272881</c:v>
                </c:pt>
                <c:pt idx="106">
                  <c:v>19.099150638187613</c:v>
                </c:pt>
                <c:pt idx="107">
                  <c:v>19.343456641606949</c:v>
                </c:pt>
                <c:pt idx="108">
                  <c:v>19.116247345351898</c:v>
                </c:pt>
                <c:pt idx="109">
                  <c:v>19.157038935059909</c:v>
                </c:pt>
                <c:pt idx="110">
                  <c:v>19.34988525291633</c:v>
                </c:pt>
                <c:pt idx="111">
                  <c:v>18.735520169512348</c:v>
                </c:pt>
                <c:pt idx="112">
                  <c:v>19.435265345452606</c:v>
                </c:pt>
                <c:pt idx="113">
                  <c:v>19.097217888468858</c:v>
                </c:pt>
                <c:pt idx="114">
                  <c:v>19.435689188844165</c:v>
                </c:pt>
                <c:pt idx="115">
                  <c:v>19.083212880143396</c:v>
                </c:pt>
                <c:pt idx="116">
                  <c:v>18.813527170323518</c:v>
                </c:pt>
                <c:pt idx="117">
                  <c:v>19.103646468951887</c:v>
                </c:pt>
                <c:pt idx="118">
                  <c:v>19.433903503360877</c:v>
                </c:pt>
                <c:pt idx="119">
                  <c:v>19.412340843514855</c:v>
                </c:pt>
                <c:pt idx="120">
                  <c:v>19.220561472130196</c:v>
                </c:pt>
                <c:pt idx="121">
                  <c:v>18.820712116019514</c:v>
                </c:pt>
                <c:pt idx="122">
                  <c:v>18.760173984172127</c:v>
                </c:pt>
                <c:pt idx="123">
                  <c:v>19.179420842702886</c:v>
                </c:pt>
                <c:pt idx="124">
                  <c:v>19.096215838228336</c:v>
                </c:pt>
                <c:pt idx="125">
                  <c:v>19.303584770904845</c:v>
                </c:pt>
                <c:pt idx="126">
                  <c:v>19.297136827053329</c:v>
                </c:pt>
                <c:pt idx="127">
                  <c:v>19.741454048071038</c:v>
                </c:pt>
                <c:pt idx="128">
                  <c:v>19.372237687929449</c:v>
                </c:pt>
                <c:pt idx="129">
                  <c:v>19.373316018301981</c:v>
                </c:pt>
                <c:pt idx="130">
                  <c:v>19.277161554551459</c:v>
                </c:pt>
                <c:pt idx="131">
                  <c:v>19.54137003235406</c:v>
                </c:pt>
                <c:pt idx="132">
                  <c:v>19.163234993594866</c:v>
                </c:pt>
                <c:pt idx="133">
                  <c:v>19.332154251610667</c:v>
                </c:pt>
                <c:pt idx="134">
                  <c:v>19.336973355824753</c:v>
                </c:pt>
                <c:pt idx="135">
                  <c:v>19.235679915176409</c:v>
                </c:pt>
                <c:pt idx="136">
                  <c:v>19.017074373548819</c:v>
                </c:pt>
                <c:pt idx="137">
                  <c:v>19.441094958674658</c:v>
                </c:pt>
                <c:pt idx="138">
                  <c:v>19.214884697340484</c:v>
                </c:pt>
                <c:pt idx="139">
                  <c:v>19.113512624810582</c:v>
                </c:pt>
                <c:pt idx="140">
                  <c:v>19.308022673497195</c:v>
                </c:pt>
                <c:pt idx="141">
                  <c:v>19.113553736926331</c:v>
                </c:pt>
                <c:pt idx="142">
                  <c:v>19.401736071407338</c:v>
                </c:pt>
                <c:pt idx="143">
                  <c:v>19.078279344816529</c:v>
                </c:pt>
                <c:pt idx="144">
                  <c:v>18.944812763650138</c:v>
                </c:pt>
                <c:pt idx="145">
                  <c:v>18.928272323831369</c:v>
                </c:pt>
                <c:pt idx="146">
                  <c:v>18.890351130178814</c:v>
                </c:pt>
                <c:pt idx="147">
                  <c:v>18.904562376676378</c:v>
                </c:pt>
                <c:pt idx="148">
                  <c:v>19.996951000860356</c:v>
                </c:pt>
                <c:pt idx="149">
                  <c:v>19.495286433002722</c:v>
                </c:pt>
                <c:pt idx="150">
                  <c:v>19.243875838112768</c:v>
                </c:pt>
                <c:pt idx="151">
                  <c:v>19.037893408319121</c:v>
                </c:pt>
                <c:pt idx="152">
                  <c:v>18.90761050214077</c:v>
                </c:pt>
                <c:pt idx="153">
                  <c:v>19.270906713241452</c:v>
                </c:pt>
                <c:pt idx="154">
                  <c:v>18.826046180426811</c:v>
                </c:pt>
                <c:pt idx="155">
                  <c:v>18.385952850950716</c:v>
                </c:pt>
                <c:pt idx="156">
                  <c:v>18.600727465268978</c:v>
                </c:pt>
                <c:pt idx="157">
                  <c:v>18.93055115164471</c:v>
                </c:pt>
                <c:pt idx="158">
                  <c:v>19.034962244702957</c:v>
                </c:pt>
                <c:pt idx="159">
                  <c:v>19.065081279395912</c:v>
                </c:pt>
                <c:pt idx="160">
                  <c:v>19.571932793448433</c:v>
                </c:pt>
                <c:pt idx="161">
                  <c:v>19.534946935127934</c:v>
                </c:pt>
                <c:pt idx="162">
                  <c:v>19.371691344589426</c:v>
                </c:pt>
                <c:pt idx="163">
                  <c:v>18.951587132801222</c:v>
                </c:pt>
                <c:pt idx="164">
                  <c:v>19.319869710716205</c:v>
                </c:pt>
                <c:pt idx="165">
                  <c:v>18.833222354451316</c:v>
                </c:pt>
                <c:pt idx="166">
                  <c:v>19.485595666993955</c:v>
                </c:pt>
                <c:pt idx="167">
                  <c:v>19.440300509421245</c:v>
                </c:pt>
                <c:pt idx="168">
                  <c:v>19.064420324768758</c:v>
                </c:pt>
                <c:pt idx="169">
                  <c:v>19.314032334007329</c:v>
                </c:pt>
                <c:pt idx="170">
                  <c:v>20.64303950574844</c:v>
                </c:pt>
                <c:pt idx="171">
                  <c:v>20.415455163274725</c:v>
                </c:pt>
                <c:pt idx="172">
                  <c:v>19.893420403119428</c:v>
                </c:pt>
                <c:pt idx="173">
                  <c:v>19.149026907493212</c:v>
                </c:pt>
                <c:pt idx="174">
                  <c:v>19.211516546306953</c:v>
                </c:pt>
                <c:pt idx="175">
                  <c:v>19.38283316572166</c:v>
                </c:pt>
                <c:pt idx="176">
                  <c:v>19.202141686363806</c:v>
                </c:pt>
                <c:pt idx="177">
                  <c:v>19.165957364232902</c:v>
                </c:pt>
                <c:pt idx="178">
                  <c:v>19.236518188891452</c:v>
                </c:pt>
                <c:pt idx="179">
                  <c:v>19.142813115668528</c:v>
                </c:pt>
                <c:pt idx="180">
                  <c:v>19.518206976408205</c:v>
                </c:pt>
                <c:pt idx="181">
                  <c:v>19.571204447598792</c:v>
                </c:pt>
                <c:pt idx="182">
                  <c:v>19.222135139384481</c:v>
                </c:pt>
                <c:pt idx="183">
                  <c:v>19.260999866641122</c:v>
                </c:pt>
                <c:pt idx="184">
                  <c:v>19.754097213768627</c:v>
                </c:pt>
                <c:pt idx="185">
                  <c:v>19.534737812263682</c:v>
                </c:pt>
                <c:pt idx="186">
                  <c:v>19.389870027099544</c:v>
                </c:pt>
                <c:pt idx="187">
                  <c:v>20.087043888597247</c:v>
                </c:pt>
                <c:pt idx="188">
                  <c:v>19.7211626908576</c:v>
                </c:pt>
                <c:pt idx="189">
                  <c:v>19.895674069784359</c:v>
                </c:pt>
                <c:pt idx="190">
                  <c:v>19.416582890506604</c:v>
                </c:pt>
                <c:pt idx="191">
                  <c:v>19.339077776018019</c:v>
                </c:pt>
                <c:pt idx="192">
                  <c:v>20.191223403399398</c:v>
                </c:pt>
                <c:pt idx="193">
                  <c:v>19.933341310820627</c:v>
                </c:pt>
                <c:pt idx="194">
                  <c:v>19.882130373262839</c:v>
                </c:pt>
                <c:pt idx="195">
                  <c:v>19.810538747748193</c:v>
                </c:pt>
                <c:pt idx="196">
                  <c:v>19.866230366212761</c:v>
                </c:pt>
                <c:pt idx="197">
                  <c:v>19.655148746915319</c:v>
                </c:pt>
                <c:pt idx="198">
                  <c:v>19.92598603100717</c:v>
                </c:pt>
                <c:pt idx="199">
                  <c:v>19.633811040165227</c:v>
                </c:pt>
                <c:pt idx="200">
                  <c:v>19.688681117026931</c:v>
                </c:pt>
                <c:pt idx="201">
                  <c:v>19.736774504574136</c:v>
                </c:pt>
                <c:pt idx="202">
                  <c:v>19.43642716023168</c:v>
                </c:pt>
                <c:pt idx="203">
                  <c:v>19.846809692266309</c:v>
                </c:pt>
                <c:pt idx="204">
                  <c:v>19.578074073732907</c:v>
                </c:pt>
                <c:pt idx="205">
                  <c:v>19.466220507216939</c:v>
                </c:pt>
                <c:pt idx="206">
                  <c:v>19.676093883354842</c:v>
                </c:pt>
                <c:pt idx="207">
                  <c:v>19.083243503003086</c:v>
                </c:pt>
                <c:pt idx="208">
                  <c:v>18.103673528625229</c:v>
                </c:pt>
                <c:pt idx="209">
                  <c:v>19.252521035020575</c:v>
                </c:pt>
                <c:pt idx="210">
                  <c:v>19.501757445645389</c:v>
                </c:pt>
                <c:pt idx="211">
                  <c:v>19.596352772589416</c:v>
                </c:pt>
                <c:pt idx="212">
                  <c:v>19.570230762135662</c:v>
                </c:pt>
                <c:pt idx="213">
                  <c:v>19.356066087833135</c:v>
                </c:pt>
                <c:pt idx="214">
                  <c:v>19.910556822105448</c:v>
                </c:pt>
                <c:pt idx="215">
                  <c:v>19.596575534428265</c:v>
                </c:pt>
                <c:pt idx="216">
                  <c:v>19.465721355214722</c:v>
                </c:pt>
                <c:pt idx="217">
                  <c:v>18.992247632143542</c:v>
                </c:pt>
                <c:pt idx="218">
                  <c:v>19.078960717085984</c:v>
                </c:pt>
                <c:pt idx="219">
                  <c:v>19.378651431792573</c:v>
                </c:pt>
                <c:pt idx="220">
                  <c:v>19.794278163986178</c:v>
                </c:pt>
                <c:pt idx="221">
                  <c:v>19.59560191670397</c:v>
                </c:pt>
                <c:pt idx="222">
                  <c:v>20.067993599012059</c:v>
                </c:pt>
                <c:pt idx="223">
                  <c:v>19.423472752737222</c:v>
                </c:pt>
                <c:pt idx="224">
                  <c:v>19.643611848642561</c:v>
                </c:pt>
                <c:pt idx="225">
                  <c:v>19.096005290734606</c:v>
                </c:pt>
                <c:pt idx="226">
                  <c:v>19.017939077312299</c:v>
                </c:pt>
                <c:pt idx="227">
                  <c:v>19.350748534812915</c:v>
                </c:pt>
                <c:pt idx="228">
                  <c:v>19.39953090234766</c:v>
                </c:pt>
                <c:pt idx="229">
                  <c:v>19.311376213970849</c:v>
                </c:pt>
                <c:pt idx="230">
                  <c:v>19.63609232530111</c:v>
                </c:pt>
                <c:pt idx="231">
                  <c:v>19.361874485794008</c:v>
                </c:pt>
                <c:pt idx="232">
                  <c:v>19.304322491085383</c:v>
                </c:pt>
                <c:pt idx="233">
                  <c:v>19.049627212977317</c:v>
                </c:pt>
                <c:pt idx="234">
                  <c:v>18.923037386924211</c:v>
                </c:pt>
                <c:pt idx="235">
                  <c:v>18.994244237405724</c:v>
                </c:pt>
                <c:pt idx="236">
                  <c:v>18.96640772741938</c:v>
                </c:pt>
                <c:pt idx="237">
                  <c:v>18.89489599186831</c:v>
                </c:pt>
                <c:pt idx="238">
                  <c:v>19.356412900642034</c:v>
                </c:pt>
                <c:pt idx="239">
                  <c:v>19.164607489463489</c:v>
                </c:pt>
                <c:pt idx="240">
                  <c:v>19.272199668813247</c:v>
                </c:pt>
                <c:pt idx="241">
                  <c:v>19.201355489087536</c:v>
                </c:pt>
                <c:pt idx="242">
                  <c:v>19.167307267752996</c:v>
                </c:pt>
                <c:pt idx="243">
                  <c:v>19.200047133653158</c:v>
                </c:pt>
                <c:pt idx="244">
                  <c:v>19.047725674721459</c:v>
                </c:pt>
                <c:pt idx="245">
                  <c:v>19.118944562167695</c:v>
                </c:pt>
                <c:pt idx="246">
                  <c:v>18.893099267492296</c:v>
                </c:pt>
                <c:pt idx="247">
                  <c:v>18.969605529090579</c:v>
                </c:pt>
                <c:pt idx="248">
                  <c:v>19.009042021510783</c:v>
                </c:pt>
                <c:pt idx="249">
                  <c:v>19.079978440446606</c:v>
                </c:pt>
                <c:pt idx="250">
                  <c:v>19.081230349875121</c:v>
                </c:pt>
                <c:pt idx="251">
                  <c:v>19.225757104182275</c:v>
                </c:pt>
                <c:pt idx="252">
                  <c:v>18.841761293945851</c:v>
                </c:pt>
                <c:pt idx="253">
                  <c:v>18.885268483709165</c:v>
                </c:pt>
                <c:pt idx="254">
                  <c:v>18.815576122085993</c:v>
                </c:pt>
                <c:pt idx="255">
                  <c:v>18.784809350204071</c:v>
                </c:pt>
                <c:pt idx="256">
                  <c:v>18.726066993492967</c:v>
                </c:pt>
                <c:pt idx="257">
                  <c:v>19.016100425344352</c:v>
                </c:pt>
                <c:pt idx="258">
                  <c:v>19.153724851289308</c:v>
                </c:pt>
                <c:pt idx="259">
                  <c:v>18.399987610273048</c:v>
                </c:pt>
                <c:pt idx="260">
                  <c:v>18.185074859347061</c:v>
                </c:pt>
                <c:pt idx="261">
                  <c:v>18.605881069778345</c:v>
                </c:pt>
                <c:pt idx="262">
                  <c:v>19.070417165363889</c:v>
                </c:pt>
                <c:pt idx="263">
                  <c:v>19.009059233691612</c:v>
                </c:pt>
                <c:pt idx="264">
                  <c:v>19.206086042419571</c:v>
                </c:pt>
                <c:pt idx="265">
                  <c:v>19.325360326577673</c:v>
                </c:pt>
              </c:numCache>
            </c:numRef>
          </c:xVal>
          <c:yVal>
            <c:numRef>
              <c:f>'1-4.1'!$R$2:$R$267</c:f>
              <c:numCache>
                <c:formatCode>General</c:formatCode>
                <c:ptCount val="266"/>
                <c:pt idx="0">
                  <c:v>6.8023947633243109</c:v>
                </c:pt>
                <c:pt idx="1">
                  <c:v>7.9793388952623276</c:v>
                </c:pt>
                <c:pt idx="2">
                  <c:v>8.727454116899434</c:v>
                </c:pt>
                <c:pt idx="3">
                  <c:v>7.3330230143864812</c:v>
                </c:pt>
                <c:pt idx="4">
                  <c:v>6.8977049431286357</c:v>
                </c:pt>
                <c:pt idx="5">
                  <c:v>7.9724660159745655</c:v>
                </c:pt>
                <c:pt idx="6">
                  <c:v>6.2344107257183712</c:v>
                </c:pt>
                <c:pt idx="7">
                  <c:v>7.2152399787300974</c:v>
                </c:pt>
                <c:pt idx="8">
                  <c:v>8.2558284272818305</c:v>
                </c:pt>
                <c:pt idx="9">
                  <c:v>7.352441100243583</c:v>
                </c:pt>
                <c:pt idx="10">
                  <c:v>8.174702882469461</c:v>
                </c:pt>
                <c:pt idx="11">
                  <c:v>6.1944053911046719</c:v>
                </c:pt>
                <c:pt idx="12">
                  <c:v>7.5652752818989315</c:v>
                </c:pt>
                <c:pt idx="13">
                  <c:v>7.3714892952142774</c:v>
                </c:pt>
                <c:pt idx="14">
                  <c:v>7.8359745817215662</c:v>
                </c:pt>
                <c:pt idx="15">
                  <c:v>6.9939329752231894</c:v>
                </c:pt>
                <c:pt idx="16">
                  <c:v>4.9416424226093039</c:v>
                </c:pt>
                <c:pt idx="17">
                  <c:v>7.122866658599083</c:v>
                </c:pt>
                <c:pt idx="18">
                  <c:v>8.0864102753237823</c:v>
                </c:pt>
                <c:pt idx="19">
                  <c:v>7.5806997522245627</c:v>
                </c:pt>
                <c:pt idx="20">
                  <c:v>4.7874917427820458</c:v>
                </c:pt>
                <c:pt idx="21">
                  <c:v>5.9914645471079817</c:v>
                </c:pt>
                <c:pt idx="22">
                  <c:v>4.2484952420493594</c:v>
                </c:pt>
                <c:pt idx="23">
                  <c:v>8.261009786023827</c:v>
                </c:pt>
                <c:pt idx="24">
                  <c:v>6.5652649700353614</c:v>
                </c:pt>
                <c:pt idx="25">
                  <c:v>6.8875525716646173</c:v>
                </c:pt>
                <c:pt idx="26">
                  <c:v>6.6970342476664841</c:v>
                </c:pt>
                <c:pt idx="27">
                  <c:v>5.3471075307174685</c:v>
                </c:pt>
                <c:pt idx="28">
                  <c:v>8.1226680233464066</c:v>
                </c:pt>
                <c:pt idx="29">
                  <c:v>6.6970342476664841</c:v>
                </c:pt>
                <c:pt idx="30">
                  <c:v>6.4457198193855785</c:v>
                </c:pt>
                <c:pt idx="31">
                  <c:v>7.7621706071382048</c:v>
                </c:pt>
                <c:pt idx="32">
                  <c:v>5.7990926544605257</c:v>
                </c:pt>
                <c:pt idx="33">
                  <c:v>8.2214789472671921</c:v>
                </c:pt>
                <c:pt idx="34">
                  <c:v>8.8232062205527413</c:v>
                </c:pt>
                <c:pt idx="35">
                  <c:v>7.6496926237115144</c:v>
                </c:pt>
                <c:pt idx="36">
                  <c:v>6.8023947633243109</c:v>
                </c:pt>
                <c:pt idx="37">
                  <c:v>5.6347896031692493</c:v>
                </c:pt>
                <c:pt idx="38">
                  <c:v>8.2532276455817719</c:v>
                </c:pt>
                <c:pt idx="39">
                  <c:v>7.1701195434496281</c:v>
                </c:pt>
                <c:pt idx="40">
                  <c:v>6.3099182782265162</c:v>
                </c:pt>
                <c:pt idx="41">
                  <c:v>6.3456363608285962</c:v>
                </c:pt>
                <c:pt idx="42">
                  <c:v>5.768320995793772</c:v>
                </c:pt>
                <c:pt idx="43">
                  <c:v>8.4846699997106771</c:v>
                </c:pt>
                <c:pt idx="44">
                  <c:v>10.946058450320614</c:v>
                </c:pt>
                <c:pt idx="45">
                  <c:v>10.705713328122311</c:v>
                </c:pt>
                <c:pt idx="46">
                  <c:v>9.1116243990370247</c:v>
                </c:pt>
                <c:pt idx="47">
                  <c:v>8.0030286663847328</c:v>
                </c:pt>
                <c:pt idx="48">
                  <c:v>8.987196820661973</c:v>
                </c:pt>
                <c:pt idx="49">
                  <c:v>7.4843686432861309</c:v>
                </c:pt>
                <c:pt idx="50">
                  <c:v>8.3428398042714598</c:v>
                </c:pt>
                <c:pt idx="51">
                  <c:v>7.5908521236885811</c:v>
                </c:pt>
                <c:pt idx="52">
                  <c:v>8.3802273363430793</c:v>
                </c:pt>
                <c:pt idx="53">
                  <c:v>7.1929342212157996</c:v>
                </c:pt>
                <c:pt idx="54">
                  <c:v>8.3428398042714598</c:v>
                </c:pt>
                <c:pt idx="55">
                  <c:v>7.4265490723973047</c:v>
                </c:pt>
                <c:pt idx="56">
                  <c:v>5.1357984370502621</c:v>
                </c:pt>
                <c:pt idx="57">
                  <c:v>5.9914645471079817</c:v>
                </c:pt>
                <c:pt idx="58">
                  <c:v>7.4265490723973047</c:v>
                </c:pt>
                <c:pt idx="59">
                  <c:v>5.4806389233419912</c:v>
                </c:pt>
                <c:pt idx="60">
                  <c:v>6.7452363494843626</c:v>
                </c:pt>
                <c:pt idx="61">
                  <c:v>8.3546742619184631</c:v>
                </c:pt>
                <c:pt idx="62">
                  <c:v>9.6620527312496662</c:v>
                </c:pt>
                <c:pt idx="63">
                  <c:v>7.1701195434496281</c:v>
                </c:pt>
                <c:pt idx="64">
                  <c:v>6.9373140812236818</c:v>
                </c:pt>
                <c:pt idx="65">
                  <c:v>6.2344107257183712</c:v>
                </c:pt>
                <c:pt idx="66">
                  <c:v>8.1256309884770648</c:v>
                </c:pt>
                <c:pt idx="67">
                  <c:v>8.1942293048198174</c:v>
                </c:pt>
                <c:pt idx="68">
                  <c:v>6.3456363608285962</c:v>
                </c:pt>
                <c:pt idx="69">
                  <c:v>5.0106352940962555</c:v>
                </c:pt>
                <c:pt idx="70">
                  <c:v>7.1701195434496281</c:v>
                </c:pt>
                <c:pt idx="71">
                  <c:v>7.9373746961632952</c:v>
                </c:pt>
                <c:pt idx="72">
                  <c:v>6.6592939196836376</c:v>
                </c:pt>
                <c:pt idx="73">
                  <c:v>6.633318433280377</c:v>
                </c:pt>
                <c:pt idx="74">
                  <c:v>6.5366915975913047</c:v>
                </c:pt>
                <c:pt idx="75">
                  <c:v>5.598421958998375</c:v>
                </c:pt>
                <c:pt idx="76">
                  <c:v>7.3264656138403224</c:v>
                </c:pt>
                <c:pt idx="77">
                  <c:v>7.7231200922663312</c:v>
                </c:pt>
                <c:pt idx="78">
                  <c:v>7.0983756385907864</c:v>
                </c:pt>
                <c:pt idx="79">
                  <c:v>7.2930176797727819</c:v>
                </c:pt>
                <c:pt idx="80">
                  <c:v>8.0709060887878188</c:v>
                </c:pt>
                <c:pt idx="81">
                  <c:v>8.4616804814859794</c:v>
                </c:pt>
                <c:pt idx="82">
                  <c:v>7.992944547318106</c:v>
                </c:pt>
                <c:pt idx="83">
                  <c:v>8.0894824743607536</c:v>
                </c:pt>
                <c:pt idx="84">
                  <c:v>4.499809670330265</c:v>
                </c:pt>
                <c:pt idx="85">
                  <c:v>8.7749313874949468</c:v>
                </c:pt>
                <c:pt idx="86">
                  <c:v>8.3187422526923989</c:v>
                </c:pt>
                <c:pt idx="87">
                  <c:v>8.2453844681207471</c:v>
                </c:pt>
                <c:pt idx="88">
                  <c:v>7.8079166289264084</c:v>
                </c:pt>
                <c:pt idx="89">
                  <c:v>8.7718354097898175</c:v>
                </c:pt>
                <c:pt idx="90">
                  <c:v>8.8650291866877655</c:v>
                </c:pt>
                <c:pt idx="91">
                  <c:v>8.9266503207939394</c:v>
                </c:pt>
                <c:pt idx="92">
                  <c:v>7.4787348255678747</c:v>
                </c:pt>
                <c:pt idx="93">
                  <c:v>7.9266025991813844</c:v>
                </c:pt>
                <c:pt idx="94">
                  <c:v>7.5857888217320344</c:v>
                </c:pt>
                <c:pt idx="95">
                  <c:v>8.8143304226387738</c:v>
                </c:pt>
                <c:pt idx="96">
                  <c:v>8.7656145499147158</c:v>
                </c:pt>
                <c:pt idx="97">
                  <c:v>9.8537719602901959</c:v>
                </c:pt>
                <c:pt idx="98">
                  <c:v>8.6928257600593959</c:v>
                </c:pt>
                <c:pt idx="99">
                  <c:v>7.9585769038138983</c:v>
                </c:pt>
                <c:pt idx="100">
                  <c:v>7.9861648603327273</c:v>
                </c:pt>
                <c:pt idx="101">
                  <c:v>8.3961548630391807</c:v>
                </c:pt>
                <c:pt idx="102">
                  <c:v>8.6860917278780505</c:v>
                </c:pt>
                <c:pt idx="103">
                  <c:v>7.8555446779156632</c:v>
                </c:pt>
                <c:pt idx="104">
                  <c:v>9.3404910564412287</c:v>
                </c:pt>
                <c:pt idx="105">
                  <c:v>9.0057732062349078</c:v>
                </c:pt>
                <c:pt idx="106">
                  <c:v>8.2532276455817719</c:v>
                </c:pt>
                <c:pt idx="107">
                  <c:v>7.6824824465345056</c:v>
                </c:pt>
                <c:pt idx="108">
                  <c:v>7.7142311448490855</c:v>
                </c:pt>
                <c:pt idx="109">
                  <c:v>8.9065289175945175</c:v>
                </c:pt>
                <c:pt idx="110">
                  <c:v>7.3264656138403224</c:v>
                </c:pt>
                <c:pt idx="111">
                  <c:v>6.6720329454610674</c:v>
                </c:pt>
                <c:pt idx="112">
                  <c:v>6.6066501861982152</c:v>
                </c:pt>
                <c:pt idx="113">
                  <c:v>8.1373958300566507</c:v>
                </c:pt>
                <c:pt idx="114">
                  <c:v>5.598421958998375</c:v>
                </c:pt>
                <c:pt idx="115">
                  <c:v>5.0106352940962555</c:v>
                </c:pt>
                <c:pt idx="116">
                  <c:v>9.2360081187247598</c:v>
                </c:pt>
                <c:pt idx="117">
                  <c:v>8.87346805533363</c:v>
                </c:pt>
                <c:pt idx="118">
                  <c:v>6.9373140812236818</c:v>
                </c:pt>
                <c:pt idx="119">
                  <c:v>8.2763947048633071</c:v>
                </c:pt>
                <c:pt idx="120">
                  <c:v>9.4509308368941127</c:v>
                </c:pt>
                <c:pt idx="121">
                  <c:v>7.9373746961632952</c:v>
                </c:pt>
                <c:pt idx="122">
                  <c:v>7.7873820264847007</c:v>
                </c:pt>
                <c:pt idx="123">
                  <c:v>7.9480319906372836</c:v>
                </c:pt>
                <c:pt idx="124">
                  <c:v>8.7209500289302575</c:v>
                </c:pt>
                <c:pt idx="125">
                  <c:v>8.0614868668713271</c:v>
                </c:pt>
                <c:pt idx="126">
                  <c:v>7.6108527903952501</c:v>
                </c:pt>
                <c:pt idx="127">
                  <c:v>6.5652649700353614</c:v>
                </c:pt>
                <c:pt idx="128">
                  <c:v>6.1527326947041043</c:v>
                </c:pt>
                <c:pt idx="129">
                  <c:v>6.956545443151569</c:v>
                </c:pt>
                <c:pt idx="130">
                  <c:v>6.9373140812236818</c:v>
                </c:pt>
                <c:pt idx="131">
                  <c:v>6.8023947633243109</c:v>
                </c:pt>
                <c:pt idx="132">
                  <c:v>4.2484952420493594</c:v>
                </c:pt>
                <c:pt idx="133">
                  <c:v>7.9861648603327273</c:v>
                </c:pt>
                <c:pt idx="134">
                  <c:v>7.3588308983423536</c:v>
                </c:pt>
                <c:pt idx="135">
                  <c:v>7.0030654587864616</c:v>
                </c:pt>
                <c:pt idx="136">
                  <c:v>8.4887937168945395</c:v>
                </c:pt>
                <c:pt idx="137">
                  <c:v>7.3588308983423536</c:v>
                </c:pt>
                <c:pt idx="138">
                  <c:v>7.9861648603327273</c:v>
                </c:pt>
                <c:pt idx="139">
                  <c:v>6.1092475827643655</c:v>
                </c:pt>
                <c:pt idx="140">
                  <c:v>7.8477625374736082</c:v>
                </c:pt>
                <c:pt idx="141">
                  <c:v>8.6233533872446273</c:v>
                </c:pt>
                <c:pt idx="142">
                  <c:v>7.7406644019172415</c:v>
                </c:pt>
                <c:pt idx="143">
                  <c:v>7.3198649298089702</c:v>
                </c:pt>
                <c:pt idx="144">
                  <c:v>6.2728770065461674</c:v>
                </c:pt>
                <c:pt idx="145">
                  <c:v>7.5010821242598711</c:v>
                </c:pt>
                <c:pt idx="146">
                  <c:v>6.2344107257183712</c:v>
                </c:pt>
                <c:pt idx="147">
                  <c:v>8.6844011104001435</c:v>
                </c:pt>
                <c:pt idx="148">
                  <c:v>7.9337968748154113</c:v>
                </c:pt>
                <c:pt idx="149">
                  <c:v>7.4383835300443071</c:v>
                </c:pt>
                <c:pt idx="150">
                  <c:v>8.0519780789022999</c:v>
                </c:pt>
                <c:pt idx="151">
                  <c:v>6.3456363608285962</c:v>
                </c:pt>
                <c:pt idx="152">
                  <c:v>7.696212639346407</c:v>
                </c:pt>
                <c:pt idx="153">
                  <c:v>7.0475172213572961</c:v>
                </c:pt>
                <c:pt idx="154">
                  <c:v>7.6916568228105469</c:v>
                </c:pt>
                <c:pt idx="155">
                  <c:v>6.9660241871061128</c:v>
                </c:pt>
                <c:pt idx="156">
                  <c:v>3.6888794541139363</c:v>
                </c:pt>
                <c:pt idx="157">
                  <c:v>7.3330230143864812</c:v>
                </c:pt>
                <c:pt idx="158">
                  <c:v>8.722580021141189</c:v>
                </c:pt>
                <c:pt idx="159">
                  <c:v>8.5885831875029108</c:v>
                </c:pt>
                <c:pt idx="160">
                  <c:v>7.7142311448490855</c:v>
                </c:pt>
                <c:pt idx="161">
                  <c:v>6.8458798752640497</c:v>
                </c:pt>
                <c:pt idx="162">
                  <c:v>8.3710106812381557</c:v>
                </c:pt>
                <c:pt idx="163">
                  <c:v>7.8038433035387724</c:v>
                </c:pt>
                <c:pt idx="164">
                  <c:v>7.4673710669175595</c:v>
                </c:pt>
                <c:pt idx="165">
                  <c:v>7.3460102099132927</c:v>
                </c:pt>
                <c:pt idx="166">
                  <c:v>7.9827577020111127</c:v>
                </c:pt>
                <c:pt idx="167">
                  <c:v>8.0487882835341988</c:v>
                </c:pt>
                <c:pt idx="168">
                  <c:v>8.3938949750717438</c:v>
                </c:pt>
                <c:pt idx="169">
                  <c:v>7.696212639346407</c:v>
                </c:pt>
                <c:pt idx="170">
                  <c:v>6.7912214627261855</c:v>
                </c:pt>
                <c:pt idx="171">
                  <c:v>6.3969296552161463</c:v>
                </c:pt>
                <c:pt idx="172">
                  <c:v>8.5885831875029108</c:v>
                </c:pt>
                <c:pt idx="173">
                  <c:v>5.598421958998375</c:v>
                </c:pt>
                <c:pt idx="174">
                  <c:v>6.3099182782265162</c:v>
                </c:pt>
                <c:pt idx="175">
                  <c:v>7.1066061377273027</c:v>
                </c:pt>
                <c:pt idx="176">
                  <c:v>8.6161331392711418</c:v>
                </c:pt>
                <c:pt idx="177">
                  <c:v>7.4024515208182438</c:v>
                </c:pt>
                <c:pt idx="178">
                  <c:v>7.8200379894587533</c:v>
                </c:pt>
                <c:pt idx="179">
                  <c:v>4.7004803657924166</c:v>
                </c:pt>
                <c:pt idx="180">
                  <c:v>5.4380793089231956</c:v>
                </c:pt>
                <c:pt idx="181">
                  <c:v>6.8134445995108956</c:v>
                </c:pt>
                <c:pt idx="182">
                  <c:v>5.7990926544605257</c:v>
                </c:pt>
                <c:pt idx="183">
                  <c:v>7.0210839642891401</c:v>
                </c:pt>
                <c:pt idx="184">
                  <c:v>6.5072777123850116</c:v>
                </c:pt>
                <c:pt idx="185">
                  <c:v>6.633318433280377</c:v>
                </c:pt>
                <c:pt idx="186">
                  <c:v>6.7214257007906433</c:v>
                </c:pt>
                <c:pt idx="187">
                  <c:v>5.4380793089231956</c:v>
                </c:pt>
                <c:pt idx="188">
                  <c:v>5.7037824746562009</c:v>
                </c:pt>
                <c:pt idx="189">
                  <c:v>5.9914645471079817</c:v>
                </c:pt>
                <c:pt idx="190">
                  <c:v>7.3901814282264295</c:v>
                </c:pt>
                <c:pt idx="191">
                  <c:v>6.0161571596983539</c:v>
                </c:pt>
                <c:pt idx="192">
                  <c:v>6.5366915975913047</c:v>
                </c:pt>
                <c:pt idx="193">
                  <c:v>7.6496926237115144</c:v>
                </c:pt>
                <c:pt idx="194">
                  <c:v>7.3963352938008082</c:v>
                </c:pt>
                <c:pt idx="195">
                  <c:v>7.8823149189802679</c:v>
                </c:pt>
                <c:pt idx="196">
                  <c:v>6.4922398350204711</c:v>
                </c:pt>
                <c:pt idx="197">
                  <c:v>7.5704432520573741</c:v>
                </c:pt>
                <c:pt idx="198">
                  <c:v>6.8977049431286357</c:v>
                </c:pt>
                <c:pt idx="199">
                  <c:v>6.4457198193855785</c:v>
                </c:pt>
                <c:pt idx="200">
                  <c:v>7.1066061377273027</c:v>
                </c:pt>
                <c:pt idx="201">
                  <c:v>6.4769723628896827</c:v>
                </c:pt>
                <c:pt idx="202">
                  <c:v>6.9939329752231894</c:v>
                </c:pt>
                <c:pt idx="203">
                  <c:v>7.1546153569136628</c:v>
                </c:pt>
                <c:pt idx="204">
                  <c:v>6.6970342476664841</c:v>
                </c:pt>
                <c:pt idx="205">
                  <c:v>6.9077552789821368</c:v>
                </c:pt>
                <c:pt idx="206">
                  <c:v>8.2024824465765374</c:v>
                </c:pt>
                <c:pt idx="207">
                  <c:v>7.2078598714324755</c:v>
                </c:pt>
                <c:pt idx="208">
                  <c:v>6.3099182782265162</c:v>
                </c:pt>
                <c:pt idx="209">
                  <c:v>8.3802273363430793</c:v>
                </c:pt>
                <c:pt idx="210">
                  <c:v>10.385913701780421</c:v>
                </c:pt>
                <c:pt idx="211">
                  <c:v>12.657753177435302</c:v>
                </c:pt>
                <c:pt idx="212">
                  <c:v>8.8692575227972874</c:v>
                </c:pt>
                <c:pt idx="213">
                  <c:v>10.399707023912757</c:v>
                </c:pt>
                <c:pt idx="214">
                  <c:v>7.3395376954076745</c:v>
                </c:pt>
                <c:pt idx="215">
                  <c:v>8.8776609335936669</c:v>
                </c:pt>
                <c:pt idx="216">
                  <c:v>7.5755846515577927</c:v>
                </c:pt>
                <c:pt idx="217">
                  <c:v>7.8632667240095735</c:v>
                </c:pt>
                <c:pt idx="218">
                  <c:v>8.0163178985034147</c:v>
                </c:pt>
                <c:pt idx="219">
                  <c:v>6.8977049431286357</c:v>
                </c:pt>
                <c:pt idx="220">
                  <c:v>6.6463905148477291</c:v>
                </c:pt>
                <c:pt idx="221">
                  <c:v>8.0359263698917918</c:v>
                </c:pt>
                <c:pt idx="222">
                  <c:v>9.8979723718480184</c:v>
                </c:pt>
                <c:pt idx="223">
                  <c:v>7.2861917147023822</c:v>
                </c:pt>
                <c:pt idx="224">
                  <c:v>7.3198649298089702</c:v>
                </c:pt>
                <c:pt idx="225">
                  <c:v>6.5366915975913047</c:v>
                </c:pt>
                <c:pt idx="226">
                  <c:v>7.1066061377273027</c:v>
                </c:pt>
                <c:pt idx="227">
                  <c:v>6.3456363608285962</c:v>
                </c:pt>
                <c:pt idx="228">
                  <c:v>6.8564619845945867</c:v>
                </c:pt>
                <c:pt idx="229">
                  <c:v>7.2513449833722143</c:v>
                </c:pt>
                <c:pt idx="230">
                  <c:v>6.8023947633243109</c:v>
                </c:pt>
                <c:pt idx="231">
                  <c:v>7.4955419438842563</c:v>
                </c:pt>
                <c:pt idx="232">
                  <c:v>7.5229409180723703</c:v>
                </c:pt>
                <c:pt idx="233">
                  <c:v>8.9345868703896762</c:v>
                </c:pt>
                <c:pt idx="234">
                  <c:v>7.4265490723973047</c:v>
                </c:pt>
                <c:pt idx="235">
                  <c:v>9.3038307150635209</c:v>
                </c:pt>
                <c:pt idx="236">
                  <c:v>8.560252680876685</c:v>
                </c:pt>
                <c:pt idx="237">
                  <c:v>7.2513449833722143</c:v>
                </c:pt>
                <c:pt idx="238">
                  <c:v>8.7702838190983989</c:v>
                </c:pt>
                <c:pt idx="239">
                  <c:v>8.6827076298938106</c:v>
                </c:pt>
                <c:pt idx="240">
                  <c:v>6.9939329752231894</c:v>
                </c:pt>
                <c:pt idx="241">
                  <c:v>6.9077552789821368</c:v>
                </c:pt>
                <c:pt idx="242">
                  <c:v>8.6604273595021457</c:v>
                </c:pt>
                <c:pt idx="243">
                  <c:v>8.5621665570589691</c:v>
                </c:pt>
                <c:pt idx="244">
                  <c:v>7.9585769038138983</c:v>
                </c:pt>
                <c:pt idx="245">
                  <c:v>6.3456363608285962</c:v>
                </c:pt>
                <c:pt idx="246">
                  <c:v>8.3570244392634159</c:v>
                </c:pt>
                <c:pt idx="247">
                  <c:v>7.7319307219484861</c:v>
                </c:pt>
                <c:pt idx="248">
                  <c:v>8.0864102753237823</c:v>
                </c:pt>
                <c:pt idx="249">
                  <c:v>8.3260326859550791</c:v>
                </c:pt>
                <c:pt idx="250">
                  <c:v>7.2152399787300974</c:v>
                </c:pt>
                <c:pt idx="251">
                  <c:v>7.5175208506030309</c:v>
                </c:pt>
                <c:pt idx="252">
                  <c:v>7.5390270558239951</c:v>
                </c:pt>
                <c:pt idx="253">
                  <c:v>6.8023947633243109</c:v>
                </c:pt>
                <c:pt idx="254">
                  <c:v>8.6961758469446782</c:v>
                </c:pt>
                <c:pt idx="255">
                  <c:v>8.4272684838882501</c:v>
                </c:pt>
                <c:pt idx="256">
                  <c:v>11.326234375658331</c:v>
                </c:pt>
                <c:pt idx="257">
                  <c:v>10.224483504017842</c:v>
                </c:pt>
                <c:pt idx="258">
                  <c:v>10.085809109330082</c:v>
                </c:pt>
                <c:pt idx="259">
                  <c:v>9.768240403128102</c:v>
                </c:pt>
                <c:pt idx="260">
                  <c:v>10.555812738575819</c:v>
                </c:pt>
                <c:pt idx="261">
                  <c:v>9.041921720351219</c:v>
                </c:pt>
                <c:pt idx="262">
                  <c:v>9.149528232579426</c:v>
                </c:pt>
                <c:pt idx="263">
                  <c:v>11.189408939509232</c:v>
                </c:pt>
                <c:pt idx="264">
                  <c:v>10.066881099444563</c:v>
                </c:pt>
                <c:pt idx="265">
                  <c:v>8.7978506489310533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24-4B08-94D6-3E6B730F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988368"/>
        <c:axId val="1775983792"/>
      </c:scatterChart>
      <c:valAx>
        <c:axId val="177598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Ло</a:t>
                </a:r>
                <a:r>
                  <a:rPr lang="ru-RU" baseline="0"/>
                  <a:t> Сбербанк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5983792"/>
        <c:crosses val="autoZero"/>
        <c:crossBetween val="midCat"/>
      </c:valAx>
      <c:valAx>
        <c:axId val="177598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Ло Росбанк ао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598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рассеивания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'1-4.1'!$S$1</c:f>
              <c:strCache>
                <c:ptCount val="1"/>
                <c:pt idx="0">
                  <c:v>ЛО МОЭСК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'1-4.1'!$Q$2:$Q$267</c:f>
              <c:numCache>
                <c:formatCode>General</c:formatCode>
                <c:ptCount val="266"/>
                <c:pt idx="0">
                  <c:v>19.876173502104052</c:v>
                </c:pt>
                <c:pt idx="1">
                  <c:v>20.43195078654799</c:v>
                </c:pt>
                <c:pt idx="2">
                  <c:v>20.350189871399621</c:v>
                </c:pt>
                <c:pt idx="3">
                  <c:v>20.533835214519723</c:v>
                </c:pt>
                <c:pt idx="4">
                  <c:v>20.467030737711436</c:v>
                </c:pt>
                <c:pt idx="5">
                  <c:v>20.959820211825047</c:v>
                </c:pt>
                <c:pt idx="6">
                  <c:v>20.751888356351749</c:v>
                </c:pt>
                <c:pt idx="7">
                  <c:v>20.05757303228312</c:v>
                </c:pt>
                <c:pt idx="8">
                  <c:v>20.275583558387517</c:v>
                </c:pt>
                <c:pt idx="9">
                  <c:v>20.095726661671932</c:v>
                </c:pt>
                <c:pt idx="10">
                  <c:v>20.395017015174325</c:v>
                </c:pt>
                <c:pt idx="11">
                  <c:v>20.303456688213316</c:v>
                </c:pt>
                <c:pt idx="12">
                  <c:v>20.246022028745958</c:v>
                </c:pt>
                <c:pt idx="13">
                  <c:v>20.522507127611153</c:v>
                </c:pt>
                <c:pt idx="14">
                  <c:v>20.485691257430787</c:v>
                </c:pt>
                <c:pt idx="15">
                  <c:v>20.509403209314058</c:v>
                </c:pt>
                <c:pt idx="16">
                  <c:v>19.850324231702583</c:v>
                </c:pt>
                <c:pt idx="17">
                  <c:v>19.964565562076881</c:v>
                </c:pt>
                <c:pt idx="18">
                  <c:v>19.71358018748176</c:v>
                </c:pt>
                <c:pt idx="19">
                  <c:v>20.081485137095832</c:v>
                </c:pt>
                <c:pt idx="20">
                  <c:v>19.972366209673332</c:v>
                </c:pt>
                <c:pt idx="21">
                  <c:v>19.995652131350283</c:v>
                </c:pt>
                <c:pt idx="22">
                  <c:v>19.848452764597226</c:v>
                </c:pt>
                <c:pt idx="23">
                  <c:v>19.990939228780924</c:v>
                </c:pt>
                <c:pt idx="24">
                  <c:v>19.607077999201394</c:v>
                </c:pt>
                <c:pt idx="25">
                  <c:v>19.857450871624973</c:v>
                </c:pt>
                <c:pt idx="26">
                  <c:v>20.180243053031539</c:v>
                </c:pt>
                <c:pt idx="27">
                  <c:v>20.156024946667493</c:v>
                </c:pt>
                <c:pt idx="28">
                  <c:v>20.075611160675969</c:v>
                </c:pt>
                <c:pt idx="29">
                  <c:v>20.469216457808919</c:v>
                </c:pt>
                <c:pt idx="30">
                  <c:v>20.102724932988192</c:v>
                </c:pt>
                <c:pt idx="31">
                  <c:v>19.919081101235157</c:v>
                </c:pt>
                <c:pt idx="32">
                  <c:v>20.057976148142036</c:v>
                </c:pt>
                <c:pt idx="33">
                  <c:v>20.544080413341913</c:v>
                </c:pt>
                <c:pt idx="34">
                  <c:v>20.233417134383675</c:v>
                </c:pt>
                <c:pt idx="35">
                  <c:v>19.768407442634931</c:v>
                </c:pt>
                <c:pt idx="36">
                  <c:v>19.950954575940287</c:v>
                </c:pt>
                <c:pt idx="37">
                  <c:v>19.951342599505338</c:v>
                </c:pt>
                <c:pt idx="38">
                  <c:v>19.918399344143619</c:v>
                </c:pt>
                <c:pt idx="39">
                  <c:v>20.529276661444207</c:v>
                </c:pt>
                <c:pt idx="40">
                  <c:v>20.281144623066325</c:v>
                </c:pt>
                <c:pt idx="41">
                  <c:v>20.133744961169505</c:v>
                </c:pt>
                <c:pt idx="42">
                  <c:v>20.246624627624435</c:v>
                </c:pt>
                <c:pt idx="43">
                  <c:v>19.993053803296004</c:v>
                </c:pt>
                <c:pt idx="44">
                  <c:v>19.772181414179389</c:v>
                </c:pt>
                <c:pt idx="45">
                  <c:v>20.381714143700094</c:v>
                </c:pt>
                <c:pt idx="46">
                  <c:v>20.246656051018586</c:v>
                </c:pt>
                <c:pt idx="47">
                  <c:v>19.989249619093052</c:v>
                </c:pt>
                <c:pt idx="48">
                  <c:v>20.12477755142363</c:v>
                </c:pt>
                <c:pt idx="49">
                  <c:v>20.008083209402653</c:v>
                </c:pt>
                <c:pt idx="50">
                  <c:v>19.522416715505955</c:v>
                </c:pt>
                <c:pt idx="51">
                  <c:v>18.816071206147232</c:v>
                </c:pt>
                <c:pt idx="52">
                  <c:v>18.764604080624267</c:v>
                </c:pt>
                <c:pt idx="53">
                  <c:v>20.0004209320957</c:v>
                </c:pt>
                <c:pt idx="54">
                  <c:v>20.367720683125835</c:v>
                </c:pt>
                <c:pt idx="55">
                  <c:v>20.412571208485183</c:v>
                </c:pt>
                <c:pt idx="56">
                  <c:v>20.097425691649732</c:v>
                </c:pt>
                <c:pt idx="57">
                  <c:v>20.095593389141147</c:v>
                </c:pt>
                <c:pt idx="58">
                  <c:v>20.235196480719445</c:v>
                </c:pt>
                <c:pt idx="59">
                  <c:v>19.831065878056915</c:v>
                </c:pt>
                <c:pt idx="60">
                  <c:v>19.966231101990729</c:v>
                </c:pt>
                <c:pt idx="61">
                  <c:v>19.531771748570876</c:v>
                </c:pt>
                <c:pt idx="62">
                  <c:v>20.024076499263824</c:v>
                </c:pt>
                <c:pt idx="63">
                  <c:v>19.932939140461574</c:v>
                </c:pt>
                <c:pt idx="64">
                  <c:v>19.877678296461266</c:v>
                </c:pt>
                <c:pt idx="65">
                  <c:v>19.894156059349513</c:v>
                </c:pt>
                <c:pt idx="66">
                  <c:v>20.095241138235785</c:v>
                </c:pt>
                <c:pt idx="67">
                  <c:v>20.243832640746447</c:v>
                </c:pt>
                <c:pt idx="68">
                  <c:v>19.890174080334791</c:v>
                </c:pt>
                <c:pt idx="69">
                  <c:v>19.16884423735792</c:v>
                </c:pt>
                <c:pt idx="70">
                  <c:v>19.510857049563668</c:v>
                </c:pt>
                <c:pt idx="71">
                  <c:v>19.546180924877113</c:v>
                </c:pt>
                <c:pt idx="72">
                  <c:v>19.901980738507042</c:v>
                </c:pt>
                <c:pt idx="73">
                  <c:v>19.606244557819021</c:v>
                </c:pt>
                <c:pt idx="74">
                  <c:v>19.700444516256852</c:v>
                </c:pt>
                <c:pt idx="75">
                  <c:v>19.595262254906363</c:v>
                </c:pt>
                <c:pt idx="76">
                  <c:v>19.546777354517722</c:v>
                </c:pt>
                <c:pt idx="77">
                  <c:v>19.87339443450551</c:v>
                </c:pt>
                <c:pt idx="78">
                  <c:v>19.538981372340327</c:v>
                </c:pt>
                <c:pt idx="79">
                  <c:v>19.627282429739402</c:v>
                </c:pt>
                <c:pt idx="80">
                  <c:v>19.252034701723012</c:v>
                </c:pt>
                <c:pt idx="81">
                  <c:v>19.48633066046726</c:v>
                </c:pt>
                <c:pt idx="82">
                  <c:v>19.284783718368228</c:v>
                </c:pt>
                <c:pt idx="83">
                  <c:v>19.185491114190693</c:v>
                </c:pt>
                <c:pt idx="84">
                  <c:v>19.347994102851732</c:v>
                </c:pt>
                <c:pt idx="85">
                  <c:v>19.534161283658985</c:v>
                </c:pt>
                <c:pt idx="86">
                  <c:v>19.284716540262902</c:v>
                </c:pt>
                <c:pt idx="87">
                  <c:v>19.563756516861741</c:v>
                </c:pt>
                <c:pt idx="88">
                  <c:v>19.236546670596336</c:v>
                </c:pt>
                <c:pt idx="89">
                  <c:v>19.276811918350898</c:v>
                </c:pt>
                <c:pt idx="90">
                  <c:v>19.327497337575657</c:v>
                </c:pt>
                <c:pt idx="91">
                  <c:v>19.184431298443723</c:v>
                </c:pt>
                <c:pt idx="92">
                  <c:v>19.158923796991118</c:v>
                </c:pt>
                <c:pt idx="93">
                  <c:v>18.921710787290724</c:v>
                </c:pt>
                <c:pt idx="94">
                  <c:v>18.895201281590687</c:v>
                </c:pt>
                <c:pt idx="95">
                  <c:v>18.965546221829815</c:v>
                </c:pt>
                <c:pt idx="96">
                  <c:v>19.650693360304931</c:v>
                </c:pt>
                <c:pt idx="97">
                  <c:v>19.108358645234265</c:v>
                </c:pt>
                <c:pt idx="98">
                  <c:v>19.460647195467679</c:v>
                </c:pt>
                <c:pt idx="99">
                  <c:v>19.306213708313283</c:v>
                </c:pt>
                <c:pt idx="100">
                  <c:v>19.594381117164232</c:v>
                </c:pt>
                <c:pt idx="101">
                  <c:v>19.696051309697953</c:v>
                </c:pt>
                <c:pt idx="102">
                  <c:v>19.386961110819311</c:v>
                </c:pt>
                <c:pt idx="103">
                  <c:v>18.909968974184956</c:v>
                </c:pt>
                <c:pt idx="104">
                  <c:v>18.926291232509836</c:v>
                </c:pt>
                <c:pt idx="105">
                  <c:v>19.459825366272881</c:v>
                </c:pt>
                <c:pt idx="106">
                  <c:v>19.099150638187613</c:v>
                </c:pt>
                <c:pt idx="107">
                  <c:v>19.343456641606949</c:v>
                </c:pt>
                <c:pt idx="108">
                  <c:v>19.116247345351898</c:v>
                </c:pt>
                <c:pt idx="109">
                  <c:v>19.157038935059909</c:v>
                </c:pt>
                <c:pt idx="110">
                  <c:v>19.34988525291633</c:v>
                </c:pt>
                <c:pt idx="111">
                  <c:v>18.735520169512348</c:v>
                </c:pt>
                <c:pt idx="112">
                  <c:v>19.435265345452606</c:v>
                </c:pt>
                <c:pt idx="113">
                  <c:v>19.097217888468858</c:v>
                </c:pt>
                <c:pt idx="114">
                  <c:v>19.435689188844165</c:v>
                </c:pt>
                <c:pt idx="115">
                  <c:v>19.083212880143396</c:v>
                </c:pt>
                <c:pt idx="116">
                  <c:v>18.813527170323518</c:v>
                </c:pt>
                <c:pt idx="117">
                  <c:v>19.103646468951887</c:v>
                </c:pt>
                <c:pt idx="118">
                  <c:v>19.433903503360877</c:v>
                </c:pt>
                <c:pt idx="119">
                  <c:v>19.412340843514855</c:v>
                </c:pt>
                <c:pt idx="120">
                  <c:v>19.220561472130196</c:v>
                </c:pt>
                <c:pt idx="121">
                  <c:v>18.820712116019514</c:v>
                </c:pt>
                <c:pt idx="122">
                  <c:v>18.760173984172127</c:v>
                </c:pt>
                <c:pt idx="123">
                  <c:v>19.179420842702886</c:v>
                </c:pt>
                <c:pt idx="124">
                  <c:v>19.096215838228336</c:v>
                </c:pt>
                <c:pt idx="125">
                  <c:v>19.303584770904845</c:v>
                </c:pt>
                <c:pt idx="126">
                  <c:v>19.297136827053329</c:v>
                </c:pt>
                <c:pt idx="127">
                  <c:v>19.741454048071038</c:v>
                </c:pt>
                <c:pt idx="128">
                  <c:v>19.372237687929449</c:v>
                </c:pt>
                <c:pt idx="129">
                  <c:v>19.373316018301981</c:v>
                </c:pt>
                <c:pt idx="130">
                  <c:v>19.277161554551459</c:v>
                </c:pt>
                <c:pt idx="131">
                  <c:v>19.54137003235406</c:v>
                </c:pt>
                <c:pt idx="132">
                  <c:v>19.163234993594866</c:v>
                </c:pt>
                <c:pt idx="133">
                  <c:v>19.332154251610667</c:v>
                </c:pt>
                <c:pt idx="134">
                  <c:v>19.336973355824753</c:v>
                </c:pt>
                <c:pt idx="135">
                  <c:v>19.235679915176409</c:v>
                </c:pt>
                <c:pt idx="136">
                  <c:v>19.017074373548819</c:v>
                </c:pt>
                <c:pt idx="137">
                  <c:v>19.441094958674658</c:v>
                </c:pt>
                <c:pt idx="138">
                  <c:v>19.214884697340484</c:v>
                </c:pt>
                <c:pt idx="139">
                  <c:v>19.113512624810582</c:v>
                </c:pt>
                <c:pt idx="140">
                  <c:v>19.308022673497195</c:v>
                </c:pt>
                <c:pt idx="141">
                  <c:v>19.113553736926331</c:v>
                </c:pt>
                <c:pt idx="142">
                  <c:v>19.401736071407338</c:v>
                </c:pt>
                <c:pt idx="143">
                  <c:v>19.078279344816529</c:v>
                </c:pt>
                <c:pt idx="144">
                  <c:v>18.944812763650138</c:v>
                </c:pt>
                <c:pt idx="145">
                  <c:v>18.928272323831369</c:v>
                </c:pt>
                <c:pt idx="146">
                  <c:v>18.890351130178814</c:v>
                </c:pt>
                <c:pt idx="147">
                  <c:v>18.904562376676378</c:v>
                </c:pt>
                <c:pt idx="148">
                  <c:v>19.996951000860356</c:v>
                </c:pt>
                <c:pt idx="149">
                  <c:v>19.495286433002722</c:v>
                </c:pt>
                <c:pt idx="150">
                  <c:v>19.243875838112768</c:v>
                </c:pt>
                <c:pt idx="151">
                  <c:v>19.037893408319121</c:v>
                </c:pt>
                <c:pt idx="152">
                  <c:v>18.90761050214077</c:v>
                </c:pt>
                <c:pt idx="153">
                  <c:v>19.270906713241452</c:v>
                </c:pt>
                <c:pt idx="154">
                  <c:v>18.826046180426811</c:v>
                </c:pt>
                <c:pt idx="155">
                  <c:v>18.385952850950716</c:v>
                </c:pt>
                <c:pt idx="156">
                  <c:v>18.600727465268978</c:v>
                </c:pt>
                <c:pt idx="157">
                  <c:v>18.93055115164471</c:v>
                </c:pt>
                <c:pt idx="158">
                  <c:v>19.034962244702957</c:v>
                </c:pt>
                <c:pt idx="159">
                  <c:v>19.065081279395912</c:v>
                </c:pt>
                <c:pt idx="160">
                  <c:v>19.571932793448433</c:v>
                </c:pt>
                <c:pt idx="161">
                  <c:v>19.534946935127934</c:v>
                </c:pt>
                <c:pt idx="162">
                  <c:v>19.371691344589426</c:v>
                </c:pt>
                <c:pt idx="163">
                  <c:v>18.951587132801222</c:v>
                </c:pt>
                <c:pt idx="164">
                  <c:v>19.319869710716205</c:v>
                </c:pt>
                <c:pt idx="165">
                  <c:v>18.833222354451316</c:v>
                </c:pt>
                <c:pt idx="166">
                  <c:v>19.485595666993955</c:v>
                </c:pt>
                <c:pt idx="167">
                  <c:v>19.440300509421245</c:v>
                </c:pt>
                <c:pt idx="168">
                  <c:v>19.064420324768758</c:v>
                </c:pt>
                <c:pt idx="169">
                  <c:v>19.314032334007329</c:v>
                </c:pt>
                <c:pt idx="170">
                  <c:v>20.64303950574844</c:v>
                </c:pt>
                <c:pt idx="171">
                  <c:v>20.415455163274725</c:v>
                </c:pt>
                <c:pt idx="172">
                  <c:v>19.893420403119428</c:v>
                </c:pt>
                <c:pt idx="173">
                  <c:v>19.149026907493212</c:v>
                </c:pt>
                <c:pt idx="174">
                  <c:v>19.211516546306953</c:v>
                </c:pt>
                <c:pt idx="175">
                  <c:v>19.38283316572166</c:v>
                </c:pt>
                <c:pt idx="176">
                  <c:v>19.202141686363806</c:v>
                </c:pt>
                <c:pt idx="177">
                  <c:v>19.165957364232902</c:v>
                </c:pt>
                <c:pt idx="178">
                  <c:v>19.236518188891452</c:v>
                </c:pt>
                <c:pt idx="179">
                  <c:v>19.142813115668528</c:v>
                </c:pt>
                <c:pt idx="180">
                  <c:v>19.518206976408205</c:v>
                </c:pt>
                <c:pt idx="181">
                  <c:v>19.571204447598792</c:v>
                </c:pt>
                <c:pt idx="182">
                  <c:v>19.222135139384481</c:v>
                </c:pt>
                <c:pt idx="183">
                  <c:v>19.260999866641122</c:v>
                </c:pt>
                <c:pt idx="184">
                  <c:v>19.754097213768627</c:v>
                </c:pt>
                <c:pt idx="185">
                  <c:v>19.534737812263682</c:v>
                </c:pt>
                <c:pt idx="186">
                  <c:v>19.389870027099544</c:v>
                </c:pt>
                <c:pt idx="187">
                  <c:v>20.087043888597247</c:v>
                </c:pt>
                <c:pt idx="188">
                  <c:v>19.7211626908576</c:v>
                </c:pt>
                <c:pt idx="189">
                  <c:v>19.895674069784359</c:v>
                </c:pt>
                <c:pt idx="190">
                  <c:v>19.416582890506604</c:v>
                </c:pt>
                <c:pt idx="191">
                  <c:v>19.339077776018019</c:v>
                </c:pt>
                <c:pt idx="192">
                  <c:v>20.191223403399398</c:v>
                </c:pt>
                <c:pt idx="193">
                  <c:v>19.933341310820627</c:v>
                </c:pt>
                <c:pt idx="194">
                  <c:v>19.882130373262839</c:v>
                </c:pt>
                <c:pt idx="195">
                  <c:v>19.810538747748193</c:v>
                </c:pt>
                <c:pt idx="196">
                  <c:v>19.866230366212761</c:v>
                </c:pt>
                <c:pt idx="197">
                  <c:v>19.655148746915319</c:v>
                </c:pt>
                <c:pt idx="198">
                  <c:v>19.92598603100717</c:v>
                </c:pt>
                <c:pt idx="199">
                  <c:v>19.633811040165227</c:v>
                </c:pt>
                <c:pt idx="200">
                  <c:v>19.688681117026931</c:v>
                </c:pt>
                <c:pt idx="201">
                  <c:v>19.736774504574136</c:v>
                </c:pt>
                <c:pt idx="202">
                  <c:v>19.43642716023168</c:v>
                </c:pt>
                <c:pt idx="203">
                  <c:v>19.846809692266309</c:v>
                </c:pt>
                <c:pt idx="204">
                  <c:v>19.578074073732907</c:v>
                </c:pt>
                <c:pt idx="205">
                  <c:v>19.466220507216939</c:v>
                </c:pt>
                <c:pt idx="206">
                  <c:v>19.676093883354842</c:v>
                </c:pt>
                <c:pt idx="207">
                  <c:v>19.083243503003086</c:v>
                </c:pt>
                <c:pt idx="208">
                  <c:v>18.103673528625229</c:v>
                </c:pt>
                <c:pt idx="209">
                  <c:v>19.252521035020575</c:v>
                </c:pt>
                <c:pt idx="210">
                  <c:v>19.501757445645389</c:v>
                </c:pt>
                <c:pt idx="211">
                  <c:v>19.596352772589416</c:v>
                </c:pt>
                <c:pt idx="212">
                  <c:v>19.570230762135662</c:v>
                </c:pt>
                <c:pt idx="213">
                  <c:v>19.356066087833135</c:v>
                </c:pt>
                <c:pt idx="214">
                  <c:v>19.910556822105448</c:v>
                </c:pt>
                <c:pt idx="215">
                  <c:v>19.596575534428265</c:v>
                </c:pt>
                <c:pt idx="216">
                  <c:v>19.465721355214722</c:v>
                </c:pt>
                <c:pt idx="217">
                  <c:v>18.992247632143542</c:v>
                </c:pt>
                <c:pt idx="218">
                  <c:v>19.078960717085984</c:v>
                </c:pt>
                <c:pt idx="219">
                  <c:v>19.378651431792573</c:v>
                </c:pt>
                <c:pt idx="220">
                  <c:v>19.794278163986178</c:v>
                </c:pt>
                <c:pt idx="221">
                  <c:v>19.59560191670397</c:v>
                </c:pt>
                <c:pt idx="222">
                  <c:v>20.067993599012059</c:v>
                </c:pt>
                <c:pt idx="223">
                  <c:v>19.423472752737222</c:v>
                </c:pt>
                <c:pt idx="224">
                  <c:v>19.643611848642561</c:v>
                </c:pt>
                <c:pt idx="225">
                  <c:v>19.096005290734606</c:v>
                </c:pt>
                <c:pt idx="226">
                  <c:v>19.017939077312299</c:v>
                </c:pt>
                <c:pt idx="227">
                  <c:v>19.350748534812915</c:v>
                </c:pt>
                <c:pt idx="228">
                  <c:v>19.39953090234766</c:v>
                </c:pt>
                <c:pt idx="229">
                  <c:v>19.311376213970849</c:v>
                </c:pt>
                <c:pt idx="230">
                  <c:v>19.63609232530111</c:v>
                </c:pt>
                <c:pt idx="231">
                  <c:v>19.361874485794008</c:v>
                </c:pt>
                <c:pt idx="232">
                  <c:v>19.304322491085383</c:v>
                </c:pt>
                <c:pt idx="233">
                  <c:v>19.049627212977317</c:v>
                </c:pt>
                <c:pt idx="234">
                  <c:v>18.923037386924211</c:v>
                </c:pt>
                <c:pt idx="235">
                  <c:v>18.994244237405724</c:v>
                </c:pt>
                <c:pt idx="236">
                  <c:v>18.96640772741938</c:v>
                </c:pt>
                <c:pt idx="237">
                  <c:v>18.89489599186831</c:v>
                </c:pt>
                <c:pt idx="238">
                  <c:v>19.356412900642034</c:v>
                </c:pt>
                <c:pt idx="239">
                  <c:v>19.164607489463489</c:v>
                </c:pt>
                <c:pt idx="240">
                  <c:v>19.272199668813247</c:v>
                </c:pt>
                <c:pt idx="241">
                  <c:v>19.201355489087536</c:v>
                </c:pt>
                <c:pt idx="242">
                  <c:v>19.167307267752996</c:v>
                </c:pt>
                <c:pt idx="243">
                  <c:v>19.200047133653158</c:v>
                </c:pt>
                <c:pt idx="244">
                  <c:v>19.047725674721459</c:v>
                </c:pt>
                <c:pt idx="245">
                  <c:v>19.118944562167695</c:v>
                </c:pt>
                <c:pt idx="246">
                  <c:v>18.893099267492296</c:v>
                </c:pt>
                <c:pt idx="247">
                  <c:v>18.969605529090579</c:v>
                </c:pt>
                <c:pt idx="248">
                  <c:v>19.009042021510783</c:v>
                </c:pt>
                <c:pt idx="249">
                  <c:v>19.079978440446606</c:v>
                </c:pt>
                <c:pt idx="250">
                  <c:v>19.081230349875121</c:v>
                </c:pt>
                <c:pt idx="251">
                  <c:v>19.225757104182275</c:v>
                </c:pt>
                <c:pt idx="252">
                  <c:v>18.841761293945851</c:v>
                </c:pt>
                <c:pt idx="253">
                  <c:v>18.885268483709165</c:v>
                </c:pt>
                <c:pt idx="254">
                  <c:v>18.815576122085993</c:v>
                </c:pt>
                <c:pt idx="255">
                  <c:v>18.784809350204071</c:v>
                </c:pt>
                <c:pt idx="256">
                  <c:v>18.726066993492967</c:v>
                </c:pt>
                <c:pt idx="257">
                  <c:v>19.016100425344352</c:v>
                </c:pt>
                <c:pt idx="258">
                  <c:v>19.153724851289308</c:v>
                </c:pt>
                <c:pt idx="259">
                  <c:v>18.399987610273048</c:v>
                </c:pt>
                <c:pt idx="260">
                  <c:v>18.185074859347061</c:v>
                </c:pt>
                <c:pt idx="261">
                  <c:v>18.605881069778345</c:v>
                </c:pt>
                <c:pt idx="262">
                  <c:v>19.070417165363889</c:v>
                </c:pt>
                <c:pt idx="263">
                  <c:v>19.009059233691612</c:v>
                </c:pt>
                <c:pt idx="264">
                  <c:v>19.206086042419571</c:v>
                </c:pt>
                <c:pt idx="265">
                  <c:v>19.325360326577673</c:v>
                </c:pt>
              </c:numCache>
            </c:numRef>
          </c:xVal>
          <c:yVal>
            <c:numRef>
              <c:f>'1-4.1'!$S$2:$S$267</c:f>
              <c:numCache>
                <c:formatCode>General</c:formatCode>
                <c:ptCount val="266"/>
                <c:pt idx="0">
                  <c:v>12.950388112664518</c:v>
                </c:pt>
                <c:pt idx="1">
                  <c:v>13.403020834919145</c:v>
                </c:pt>
                <c:pt idx="2">
                  <c:v>13.618278388434565</c:v>
                </c:pt>
                <c:pt idx="3">
                  <c:v>13.592367006650065</c:v>
                </c:pt>
                <c:pt idx="4">
                  <c:v>13.684262271354321</c:v>
                </c:pt>
                <c:pt idx="5">
                  <c:v>14.728596158889481</c:v>
                </c:pt>
                <c:pt idx="6">
                  <c:v>14.632201924615675</c:v>
                </c:pt>
                <c:pt idx="7">
                  <c:v>14.892218011244333</c:v>
                </c:pt>
                <c:pt idx="8">
                  <c:v>13.920771068621766</c:v>
                </c:pt>
                <c:pt idx="9">
                  <c:v>12.985397522331171</c:v>
                </c:pt>
                <c:pt idx="10">
                  <c:v>13.482831119581757</c:v>
                </c:pt>
                <c:pt idx="11">
                  <c:v>14.817611946251541</c:v>
                </c:pt>
                <c:pt idx="12">
                  <c:v>14.934252217927549</c:v>
                </c:pt>
                <c:pt idx="13">
                  <c:v>14.778303123489849</c:v>
                </c:pt>
                <c:pt idx="14">
                  <c:v>14.292986202048711</c:v>
                </c:pt>
                <c:pt idx="15">
                  <c:v>14.598955376505</c:v>
                </c:pt>
                <c:pt idx="16">
                  <c:v>15.504314025779115</c:v>
                </c:pt>
                <c:pt idx="17">
                  <c:v>14.754345254273323</c:v>
                </c:pt>
                <c:pt idx="18">
                  <c:v>14.926709962137855</c:v>
                </c:pt>
                <c:pt idx="19">
                  <c:v>14.724978064490303</c:v>
                </c:pt>
                <c:pt idx="20">
                  <c:v>15.887423833223318</c:v>
                </c:pt>
                <c:pt idx="21">
                  <c:v>15.459156641728111</c:v>
                </c:pt>
                <c:pt idx="22">
                  <c:v>15.485290699404537</c:v>
                </c:pt>
                <c:pt idx="23">
                  <c:v>16.017390946836688</c:v>
                </c:pt>
                <c:pt idx="24">
                  <c:v>15.994231663735933</c:v>
                </c:pt>
                <c:pt idx="25">
                  <c:v>16.008169171579716</c:v>
                </c:pt>
                <c:pt idx="26">
                  <c:v>15.564536484605428</c:v>
                </c:pt>
                <c:pt idx="27">
                  <c:v>15.073403204279641</c:v>
                </c:pt>
                <c:pt idx="28">
                  <c:v>15.138066078117157</c:v>
                </c:pt>
                <c:pt idx="29">
                  <c:v>15.262900018443975</c:v>
                </c:pt>
                <c:pt idx="30">
                  <c:v>15.038697581214015</c:v>
                </c:pt>
                <c:pt idx="31">
                  <c:v>15.301423984112876</c:v>
                </c:pt>
                <c:pt idx="32">
                  <c:v>15.683150237527647</c:v>
                </c:pt>
                <c:pt idx="33">
                  <c:v>16.598358969141671</c:v>
                </c:pt>
                <c:pt idx="34">
                  <c:v>15.991624986904371</c:v>
                </c:pt>
                <c:pt idx="35">
                  <c:v>15.272496347206697</c:v>
                </c:pt>
                <c:pt idx="36">
                  <c:v>15.390149964855679</c:v>
                </c:pt>
                <c:pt idx="37">
                  <c:v>15.813199597771851</c:v>
                </c:pt>
                <c:pt idx="38">
                  <c:v>15.343521471702646</c:v>
                </c:pt>
                <c:pt idx="39">
                  <c:v>16.280044417944339</c:v>
                </c:pt>
                <c:pt idx="40">
                  <c:v>15.579213429409803</c:v>
                </c:pt>
                <c:pt idx="41">
                  <c:v>16.167552259670913</c:v>
                </c:pt>
                <c:pt idx="42">
                  <c:v>16.716162625267994</c:v>
                </c:pt>
                <c:pt idx="43">
                  <c:v>16.023235369934358</c:v>
                </c:pt>
                <c:pt idx="44">
                  <c:v>16.446247655963813</c:v>
                </c:pt>
                <c:pt idx="45">
                  <c:v>16.086192101945311</c:v>
                </c:pt>
                <c:pt idx="46">
                  <c:v>16.57381017546961</c:v>
                </c:pt>
                <c:pt idx="47">
                  <c:v>16.074039264761399</c:v>
                </c:pt>
                <c:pt idx="48">
                  <c:v>15.871683472704756</c:v>
                </c:pt>
                <c:pt idx="49">
                  <c:v>16.278001168467942</c:v>
                </c:pt>
                <c:pt idx="50">
                  <c:v>15.781923369346105</c:v>
                </c:pt>
                <c:pt idx="51">
                  <c:v>15.081894622411607</c:v>
                </c:pt>
                <c:pt idx="52">
                  <c:v>14.99723775334289</c:v>
                </c:pt>
                <c:pt idx="53">
                  <c:v>15.476591703550213</c:v>
                </c:pt>
                <c:pt idx="54">
                  <c:v>15.633262607466582</c:v>
                </c:pt>
                <c:pt idx="55">
                  <c:v>15.197545862163782</c:v>
                </c:pt>
                <c:pt idx="56">
                  <c:v>15.871171570978706</c:v>
                </c:pt>
                <c:pt idx="57">
                  <c:v>15.171861042711093</c:v>
                </c:pt>
                <c:pt idx="58">
                  <c:v>15.234997886439929</c:v>
                </c:pt>
                <c:pt idx="59">
                  <c:v>15.580412573022446</c:v>
                </c:pt>
                <c:pt idx="60">
                  <c:v>15.662231585266303</c:v>
                </c:pt>
                <c:pt idx="61">
                  <c:v>15.734783347491289</c:v>
                </c:pt>
                <c:pt idx="62">
                  <c:v>16.533181002443474</c:v>
                </c:pt>
                <c:pt idx="63">
                  <c:v>16.565661935085121</c:v>
                </c:pt>
                <c:pt idx="64">
                  <c:v>16.618810330973581</c:v>
                </c:pt>
                <c:pt idx="65">
                  <c:v>17.843109721239902</c:v>
                </c:pt>
                <c:pt idx="66">
                  <c:v>17.576129109233186</c:v>
                </c:pt>
                <c:pt idx="67">
                  <c:v>17.254645778966822</c:v>
                </c:pt>
                <c:pt idx="68">
                  <c:v>18.354594358824507</c:v>
                </c:pt>
                <c:pt idx="69">
                  <c:v>17.936561963014938</c:v>
                </c:pt>
                <c:pt idx="70">
                  <c:v>18.696113093975228</c:v>
                </c:pt>
                <c:pt idx="71">
                  <c:v>16.879835622983876</c:v>
                </c:pt>
                <c:pt idx="72">
                  <c:v>16.94354221553175</c:v>
                </c:pt>
                <c:pt idx="73">
                  <c:v>17.456564382595605</c:v>
                </c:pt>
                <c:pt idx="74">
                  <c:v>17.123458967406798</c:v>
                </c:pt>
                <c:pt idx="75">
                  <c:v>16.632175972444806</c:v>
                </c:pt>
                <c:pt idx="76">
                  <c:v>18.146835828288605</c:v>
                </c:pt>
                <c:pt idx="77">
                  <c:v>17.232581288782718</c:v>
                </c:pt>
                <c:pt idx="78">
                  <c:v>17.134702195345568</c:v>
                </c:pt>
                <c:pt idx="79">
                  <c:v>17.024861161607404</c:v>
                </c:pt>
                <c:pt idx="80">
                  <c:v>16.634147593695893</c:v>
                </c:pt>
                <c:pt idx="81">
                  <c:v>17.515626644004197</c:v>
                </c:pt>
                <c:pt idx="82">
                  <c:v>17.222656876228839</c:v>
                </c:pt>
                <c:pt idx="83">
                  <c:v>17.303863750629411</c:v>
                </c:pt>
                <c:pt idx="84">
                  <c:v>17.133471247722628</c:v>
                </c:pt>
                <c:pt idx="85">
                  <c:v>17.451911805433006</c:v>
                </c:pt>
                <c:pt idx="86">
                  <c:v>17.898086136586375</c:v>
                </c:pt>
                <c:pt idx="87">
                  <c:v>17.503489606835046</c:v>
                </c:pt>
                <c:pt idx="88">
                  <c:v>17.791972079529657</c:v>
                </c:pt>
                <c:pt idx="89">
                  <c:v>17.318542245507697</c:v>
                </c:pt>
                <c:pt idx="90">
                  <c:v>16.824899157965749</c:v>
                </c:pt>
                <c:pt idx="91">
                  <c:v>16.499131445143309</c:v>
                </c:pt>
                <c:pt idx="92">
                  <c:v>16.253674945200142</c:v>
                </c:pt>
                <c:pt idx="93">
                  <c:v>16.747077574042478</c:v>
                </c:pt>
                <c:pt idx="94">
                  <c:v>17.856260935164958</c:v>
                </c:pt>
                <c:pt idx="95">
                  <c:v>17.75210909595846</c:v>
                </c:pt>
                <c:pt idx="96">
                  <c:v>17.273214289066736</c:v>
                </c:pt>
                <c:pt idx="97">
                  <c:v>17.423938887680585</c:v>
                </c:pt>
                <c:pt idx="98">
                  <c:v>17.281090198555699</c:v>
                </c:pt>
                <c:pt idx="99">
                  <c:v>17.996720653207955</c:v>
                </c:pt>
                <c:pt idx="100">
                  <c:v>18.552673453410861</c:v>
                </c:pt>
                <c:pt idx="101">
                  <c:v>18.642295126684026</c:v>
                </c:pt>
                <c:pt idx="102">
                  <c:v>18.615260198141822</c:v>
                </c:pt>
                <c:pt idx="103">
                  <c:v>18.847352721704929</c:v>
                </c:pt>
                <c:pt idx="104">
                  <c:v>17.17041964317432</c:v>
                </c:pt>
                <c:pt idx="105">
                  <c:v>17.642106385442045</c:v>
                </c:pt>
                <c:pt idx="106">
                  <c:v>17.44325901207398</c:v>
                </c:pt>
                <c:pt idx="107">
                  <c:v>17.643238493897019</c:v>
                </c:pt>
                <c:pt idx="108">
                  <c:v>17.967840969385026</c:v>
                </c:pt>
                <c:pt idx="109">
                  <c:v>17.901184303738745</c:v>
                </c:pt>
                <c:pt idx="110">
                  <c:v>17.238893346761657</c:v>
                </c:pt>
                <c:pt idx="111">
                  <c:v>17.521787789254631</c:v>
                </c:pt>
                <c:pt idx="112">
                  <c:v>17.270911993639942</c:v>
                </c:pt>
                <c:pt idx="113">
                  <c:v>18.305022948372613</c:v>
                </c:pt>
                <c:pt idx="114">
                  <c:v>18.264307596272008</c:v>
                </c:pt>
                <c:pt idx="115">
                  <c:v>17.2745679591354</c:v>
                </c:pt>
                <c:pt idx="116">
                  <c:v>16.952308271796866</c:v>
                </c:pt>
                <c:pt idx="117">
                  <c:v>17.152240527071694</c:v>
                </c:pt>
                <c:pt idx="118">
                  <c:v>16.32250480421628</c:v>
                </c:pt>
                <c:pt idx="119">
                  <c:v>16.142105103418672</c:v>
                </c:pt>
                <c:pt idx="120">
                  <c:v>16.82568799594976</c:v>
                </c:pt>
                <c:pt idx="121">
                  <c:v>16.174286930608062</c:v>
                </c:pt>
                <c:pt idx="122">
                  <c:v>14.858610136702126</c:v>
                </c:pt>
                <c:pt idx="123">
                  <c:v>17.278273295284585</c:v>
                </c:pt>
                <c:pt idx="124">
                  <c:v>16.298164672698981</c:v>
                </c:pt>
                <c:pt idx="125">
                  <c:v>16.9536967993132</c:v>
                </c:pt>
                <c:pt idx="126">
                  <c:v>17.001160464933847</c:v>
                </c:pt>
                <c:pt idx="127">
                  <c:v>17.481019025754971</c:v>
                </c:pt>
                <c:pt idx="128">
                  <c:v>17.014714147034955</c:v>
                </c:pt>
                <c:pt idx="129">
                  <c:v>16.637543992015196</c:v>
                </c:pt>
                <c:pt idx="130">
                  <c:v>16.790682917552903</c:v>
                </c:pt>
                <c:pt idx="131">
                  <c:v>16.810442511347496</c:v>
                </c:pt>
                <c:pt idx="132">
                  <c:v>16.609799615516724</c:v>
                </c:pt>
                <c:pt idx="133">
                  <c:v>17.740153594748524</c:v>
                </c:pt>
                <c:pt idx="134">
                  <c:v>16.449196343777622</c:v>
                </c:pt>
                <c:pt idx="135">
                  <c:v>16.544800262058903</c:v>
                </c:pt>
                <c:pt idx="136">
                  <c:v>17.17730854384369</c:v>
                </c:pt>
                <c:pt idx="137">
                  <c:v>17.507235958528128</c:v>
                </c:pt>
                <c:pt idx="138">
                  <c:v>17.848387434758326</c:v>
                </c:pt>
                <c:pt idx="139">
                  <c:v>16.961557592177133</c:v>
                </c:pt>
                <c:pt idx="140">
                  <c:v>16.109559319936032</c:v>
                </c:pt>
                <c:pt idx="141">
                  <c:v>16.877919689782544</c:v>
                </c:pt>
                <c:pt idx="142">
                  <c:v>15.775605342011543</c:v>
                </c:pt>
                <c:pt idx="143">
                  <c:v>16.710372221133291</c:v>
                </c:pt>
                <c:pt idx="144">
                  <c:v>16.374209653942437</c:v>
                </c:pt>
                <c:pt idx="145">
                  <c:v>17.062351683114176</c:v>
                </c:pt>
                <c:pt idx="146">
                  <c:v>16.688227380621719</c:v>
                </c:pt>
                <c:pt idx="147">
                  <c:v>16.318011516153227</c:v>
                </c:pt>
                <c:pt idx="148">
                  <c:v>15.84549921592458</c:v>
                </c:pt>
                <c:pt idx="149">
                  <c:v>17.863689010173466</c:v>
                </c:pt>
                <c:pt idx="150">
                  <c:v>16.076127166135819</c:v>
                </c:pt>
                <c:pt idx="151">
                  <c:v>15.733462052430088</c:v>
                </c:pt>
                <c:pt idx="152">
                  <c:v>16.265394337979199</c:v>
                </c:pt>
                <c:pt idx="153">
                  <c:v>17.357773379905034</c:v>
                </c:pt>
                <c:pt idx="154">
                  <c:v>17.670603358804875</c:v>
                </c:pt>
                <c:pt idx="155">
                  <c:v>18.44735188576718</c:v>
                </c:pt>
                <c:pt idx="156">
                  <c:v>15.44259190557097</c:v>
                </c:pt>
                <c:pt idx="157">
                  <c:v>16.758738277536114</c:v>
                </c:pt>
                <c:pt idx="158">
                  <c:v>16.838176832758347</c:v>
                </c:pt>
                <c:pt idx="159">
                  <c:v>16.400639545553979</c:v>
                </c:pt>
                <c:pt idx="160">
                  <c:v>16.430055615869623</c:v>
                </c:pt>
                <c:pt idx="161">
                  <c:v>16.74654429757933</c:v>
                </c:pt>
                <c:pt idx="162">
                  <c:v>16.577859532473862</c:v>
                </c:pt>
                <c:pt idx="163">
                  <c:v>16.649135581974551</c:v>
                </c:pt>
                <c:pt idx="164">
                  <c:v>16.4672020253971</c:v>
                </c:pt>
                <c:pt idx="165">
                  <c:v>17.320226760404886</c:v>
                </c:pt>
                <c:pt idx="166">
                  <c:v>16.146683107810233</c:v>
                </c:pt>
                <c:pt idx="167">
                  <c:v>16.219207152326732</c:v>
                </c:pt>
                <c:pt idx="168">
                  <c:v>15.974917881281991</c:v>
                </c:pt>
                <c:pt idx="169">
                  <c:v>17.014061219037874</c:v>
                </c:pt>
                <c:pt idx="170">
                  <c:v>17.155116183619789</c:v>
                </c:pt>
                <c:pt idx="171">
                  <c:v>17.253650418548148</c:v>
                </c:pt>
                <c:pt idx="172">
                  <c:v>16.207387758437083</c:v>
                </c:pt>
                <c:pt idx="173">
                  <c:v>15.947425946904813</c:v>
                </c:pt>
                <c:pt idx="174">
                  <c:v>16.233386695293053</c:v>
                </c:pt>
                <c:pt idx="175">
                  <c:v>15.582464908273359</c:v>
                </c:pt>
                <c:pt idx="176">
                  <c:v>15.439640019141365</c:v>
                </c:pt>
                <c:pt idx="177">
                  <c:v>15.699697267438257</c:v>
                </c:pt>
                <c:pt idx="178">
                  <c:v>16.990016435096535</c:v>
                </c:pt>
                <c:pt idx="179">
                  <c:v>17.231399488369419</c:v>
                </c:pt>
                <c:pt idx="180">
                  <c:v>16.743392164610089</c:v>
                </c:pt>
                <c:pt idx="181">
                  <c:v>16.686302996962414</c:v>
                </c:pt>
                <c:pt idx="182">
                  <c:v>16.663090790494408</c:v>
                </c:pt>
                <c:pt idx="183">
                  <c:v>16.948959204882097</c:v>
                </c:pt>
                <c:pt idx="184">
                  <c:v>17.342135753434366</c:v>
                </c:pt>
                <c:pt idx="185">
                  <c:v>17.148250638981523</c:v>
                </c:pt>
                <c:pt idx="186">
                  <c:v>16.371496789433227</c:v>
                </c:pt>
                <c:pt idx="187">
                  <c:v>16.311109837291017</c:v>
                </c:pt>
                <c:pt idx="188">
                  <c:v>16.543363386362664</c:v>
                </c:pt>
                <c:pt idx="189">
                  <c:v>16.184070639881853</c:v>
                </c:pt>
                <c:pt idx="190">
                  <c:v>16.191253171576047</c:v>
                </c:pt>
                <c:pt idx="191">
                  <c:v>15.766976672590269</c:v>
                </c:pt>
                <c:pt idx="192">
                  <c:v>16.28766963492977</c:v>
                </c:pt>
                <c:pt idx="193">
                  <c:v>16.599410071349922</c:v>
                </c:pt>
                <c:pt idx="194">
                  <c:v>17.25656947305156</c:v>
                </c:pt>
                <c:pt idx="195">
                  <c:v>16.394438678740109</c:v>
                </c:pt>
                <c:pt idx="196">
                  <c:v>16.496189562270352</c:v>
                </c:pt>
                <c:pt idx="197">
                  <c:v>16.287416395575022</c:v>
                </c:pt>
                <c:pt idx="198">
                  <c:v>16.624973492476212</c:v>
                </c:pt>
                <c:pt idx="199">
                  <c:v>16.9285813239355</c:v>
                </c:pt>
                <c:pt idx="200">
                  <c:v>15.218907826983827</c:v>
                </c:pt>
                <c:pt idx="201">
                  <c:v>15.52858750515786</c:v>
                </c:pt>
                <c:pt idx="202">
                  <c:v>16.701204726309328</c:v>
                </c:pt>
                <c:pt idx="203">
                  <c:v>15.811570490705058</c:v>
                </c:pt>
                <c:pt idx="204">
                  <c:v>16.065749170586109</c:v>
                </c:pt>
                <c:pt idx="205">
                  <c:v>15.653039761436517</c:v>
                </c:pt>
                <c:pt idx="206">
                  <c:v>16.466637611666862</c:v>
                </c:pt>
                <c:pt idx="207">
                  <c:v>16.015287430976638</c:v>
                </c:pt>
                <c:pt idx="208">
                  <c:v>14.340239086899256</c:v>
                </c:pt>
                <c:pt idx="209">
                  <c:v>16.137407961990693</c:v>
                </c:pt>
                <c:pt idx="210">
                  <c:v>16.321770919077132</c:v>
                </c:pt>
                <c:pt idx="211">
                  <c:v>16.858412635994654</c:v>
                </c:pt>
                <c:pt idx="212">
                  <c:v>16.539368489271997</c:v>
                </c:pt>
                <c:pt idx="213">
                  <c:v>16.067644107462222</c:v>
                </c:pt>
                <c:pt idx="214">
                  <c:v>16.029373720897514</c:v>
                </c:pt>
                <c:pt idx="215">
                  <c:v>16.757367258548946</c:v>
                </c:pt>
                <c:pt idx="216">
                  <c:v>16.777272311947112</c:v>
                </c:pt>
                <c:pt idx="217">
                  <c:v>16.279704166154733</c:v>
                </c:pt>
                <c:pt idx="218">
                  <c:v>16.629780905136194</c:v>
                </c:pt>
                <c:pt idx="219">
                  <c:v>17.124190523092523</c:v>
                </c:pt>
                <c:pt idx="220">
                  <c:v>16.261849614603015</c:v>
                </c:pt>
                <c:pt idx="221">
                  <c:v>16.401167110852416</c:v>
                </c:pt>
                <c:pt idx="222">
                  <c:v>15.724163778663829</c:v>
                </c:pt>
                <c:pt idx="223">
                  <c:v>15.821574629839334</c:v>
                </c:pt>
                <c:pt idx="224">
                  <c:v>16.597925841021791</c:v>
                </c:pt>
                <c:pt idx="225">
                  <c:v>15.516980555844869</c:v>
                </c:pt>
                <c:pt idx="226">
                  <c:v>15.895951599977193</c:v>
                </c:pt>
                <c:pt idx="227">
                  <c:v>16.755782974313899</c:v>
                </c:pt>
                <c:pt idx="228">
                  <c:v>16.113685942469619</c:v>
                </c:pt>
                <c:pt idx="229">
                  <c:v>16.453781864458566</c:v>
                </c:pt>
                <c:pt idx="230">
                  <c:v>16.919244855319544</c:v>
                </c:pt>
                <c:pt idx="231">
                  <c:v>17.3094997996084</c:v>
                </c:pt>
                <c:pt idx="232">
                  <c:v>18.221607660517122</c:v>
                </c:pt>
                <c:pt idx="233">
                  <c:v>17.674870910809116</c:v>
                </c:pt>
                <c:pt idx="234">
                  <c:v>16.635579062388377</c:v>
                </c:pt>
                <c:pt idx="235">
                  <c:v>17.295549926723446</c:v>
                </c:pt>
                <c:pt idx="236">
                  <c:v>16.092982950143245</c:v>
                </c:pt>
                <c:pt idx="237">
                  <c:v>16.034387901884834</c:v>
                </c:pt>
                <c:pt idx="238">
                  <c:v>17.364610569549924</c:v>
                </c:pt>
                <c:pt idx="239">
                  <c:v>17.574102624489512</c:v>
                </c:pt>
                <c:pt idx="240">
                  <c:v>17.108862858509003</c:v>
                </c:pt>
                <c:pt idx="241">
                  <c:v>17.360202039265157</c:v>
                </c:pt>
                <c:pt idx="242">
                  <c:v>17.868512156651992</c:v>
                </c:pt>
                <c:pt idx="243">
                  <c:v>17.291042076679133</c:v>
                </c:pt>
                <c:pt idx="244">
                  <c:v>19.098272564792019</c:v>
                </c:pt>
                <c:pt idx="245">
                  <c:v>17.618165026337056</c:v>
                </c:pt>
                <c:pt idx="246">
                  <c:v>16.926043646995442</c:v>
                </c:pt>
                <c:pt idx="247">
                  <c:v>16.051207705416687</c:v>
                </c:pt>
                <c:pt idx="248">
                  <c:v>16.711643466295509</c:v>
                </c:pt>
                <c:pt idx="249">
                  <c:v>17.476221992250288</c:v>
                </c:pt>
                <c:pt idx="250">
                  <c:v>17.87585011488369</c:v>
                </c:pt>
                <c:pt idx="251">
                  <c:v>18.055426243505593</c:v>
                </c:pt>
                <c:pt idx="252">
                  <c:v>18.324731359900525</c:v>
                </c:pt>
                <c:pt idx="253">
                  <c:v>17.648425418878659</c:v>
                </c:pt>
                <c:pt idx="254">
                  <c:v>18.389458358723655</c:v>
                </c:pt>
                <c:pt idx="255">
                  <c:v>18.966887024977854</c:v>
                </c:pt>
                <c:pt idx="256">
                  <c:v>17.495878895059782</c:v>
                </c:pt>
                <c:pt idx="257">
                  <c:v>16.611693729057684</c:v>
                </c:pt>
                <c:pt idx="258">
                  <c:v>17.647472522217491</c:v>
                </c:pt>
                <c:pt idx="259">
                  <c:v>16.997929845821858</c:v>
                </c:pt>
                <c:pt idx="260">
                  <c:v>16.56713097376786</c:v>
                </c:pt>
                <c:pt idx="261">
                  <c:v>17.413014580987046</c:v>
                </c:pt>
                <c:pt idx="262">
                  <c:v>17.746885108574201</c:v>
                </c:pt>
                <c:pt idx="263">
                  <c:v>18.021247408075919</c:v>
                </c:pt>
                <c:pt idx="264">
                  <c:v>18.146954172262078</c:v>
                </c:pt>
                <c:pt idx="265">
                  <c:v>17.480865467031254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EF-43C9-B28D-4216B3370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8410688"/>
        <c:axId val="1668422336"/>
      </c:scatterChart>
      <c:valAx>
        <c:axId val="166841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Ло</a:t>
                </a:r>
                <a:r>
                  <a:rPr lang="ru-RU" baseline="0"/>
                  <a:t> Сбербанк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8422336"/>
        <c:crosses val="autoZero"/>
        <c:crossBetween val="midCat"/>
      </c:valAx>
      <c:valAx>
        <c:axId val="166842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Ло</a:t>
                </a:r>
                <a:r>
                  <a:rPr lang="ru-RU" baseline="0"/>
                  <a:t> МОЭСК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841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рассеивания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'1-4.1'!$S$1</c:f>
              <c:strCache>
                <c:ptCount val="1"/>
                <c:pt idx="0">
                  <c:v>ЛО МОЭСК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'1-4.1'!$R$2:$R$267</c:f>
              <c:numCache>
                <c:formatCode>General</c:formatCode>
                <c:ptCount val="266"/>
                <c:pt idx="0">
                  <c:v>6.8023947633243109</c:v>
                </c:pt>
                <c:pt idx="1">
                  <c:v>7.9793388952623276</c:v>
                </c:pt>
                <c:pt idx="2">
                  <c:v>8.727454116899434</c:v>
                </c:pt>
                <c:pt idx="3">
                  <c:v>7.3330230143864812</c:v>
                </c:pt>
                <c:pt idx="4">
                  <c:v>6.8977049431286357</c:v>
                </c:pt>
                <c:pt idx="5">
                  <c:v>7.9724660159745655</c:v>
                </c:pt>
                <c:pt idx="6">
                  <c:v>6.2344107257183712</c:v>
                </c:pt>
                <c:pt idx="7">
                  <c:v>7.2152399787300974</c:v>
                </c:pt>
                <c:pt idx="8">
                  <c:v>8.2558284272818305</c:v>
                </c:pt>
                <c:pt idx="9">
                  <c:v>7.352441100243583</c:v>
                </c:pt>
                <c:pt idx="10">
                  <c:v>8.174702882469461</c:v>
                </c:pt>
                <c:pt idx="11">
                  <c:v>6.1944053911046719</c:v>
                </c:pt>
                <c:pt idx="12">
                  <c:v>7.5652752818989315</c:v>
                </c:pt>
                <c:pt idx="13">
                  <c:v>7.3714892952142774</c:v>
                </c:pt>
                <c:pt idx="14">
                  <c:v>7.8359745817215662</c:v>
                </c:pt>
                <c:pt idx="15">
                  <c:v>6.9939329752231894</c:v>
                </c:pt>
                <c:pt idx="16">
                  <c:v>4.9416424226093039</c:v>
                </c:pt>
                <c:pt idx="17">
                  <c:v>7.122866658599083</c:v>
                </c:pt>
                <c:pt idx="18">
                  <c:v>8.0864102753237823</c:v>
                </c:pt>
                <c:pt idx="19">
                  <c:v>7.5806997522245627</c:v>
                </c:pt>
                <c:pt idx="20">
                  <c:v>4.7874917427820458</c:v>
                </c:pt>
                <c:pt idx="21">
                  <c:v>5.9914645471079817</c:v>
                </c:pt>
                <c:pt idx="22">
                  <c:v>4.2484952420493594</c:v>
                </c:pt>
                <c:pt idx="23">
                  <c:v>8.261009786023827</c:v>
                </c:pt>
                <c:pt idx="24">
                  <c:v>6.5652649700353614</c:v>
                </c:pt>
                <c:pt idx="25">
                  <c:v>6.8875525716646173</c:v>
                </c:pt>
                <c:pt idx="26">
                  <c:v>6.6970342476664841</c:v>
                </c:pt>
                <c:pt idx="27">
                  <c:v>5.3471075307174685</c:v>
                </c:pt>
                <c:pt idx="28">
                  <c:v>8.1226680233464066</c:v>
                </c:pt>
                <c:pt idx="29">
                  <c:v>6.6970342476664841</c:v>
                </c:pt>
                <c:pt idx="30">
                  <c:v>6.4457198193855785</c:v>
                </c:pt>
                <c:pt idx="31">
                  <c:v>7.7621706071382048</c:v>
                </c:pt>
                <c:pt idx="32">
                  <c:v>5.7990926544605257</c:v>
                </c:pt>
                <c:pt idx="33">
                  <c:v>8.2214789472671921</c:v>
                </c:pt>
                <c:pt idx="34">
                  <c:v>8.8232062205527413</c:v>
                </c:pt>
                <c:pt idx="35">
                  <c:v>7.6496926237115144</c:v>
                </c:pt>
                <c:pt idx="36">
                  <c:v>6.8023947633243109</c:v>
                </c:pt>
                <c:pt idx="37">
                  <c:v>5.6347896031692493</c:v>
                </c:pt>
                <c:pt idx="38">
                  <c:v>8.2532276455817719</c:v>
                </c:pt>
                <c:pt idx="39">
                  <c:v>7.1701195434496281</c:v>
                </c:pt>
                <c:pt idx="40">
                  <c:v>6.3099182782265162</c:v>
                </c:pt>
                <c:pt idx="41">
                  <c:v>6.3456363608285962</c:v>
                </c:pt>
                <c:pt idx="42">
                  <c:v>5.768320995793772</c:v>
                </c:pt>
                <c:pt idx="43">
                  <c:v>8.4846699997106771</c:v>
                </c:pt>
                <c:pt idx="44">
                  <c:v>10.946058450320614</c:v>
                </c:pt>
                <c:pt idx="45">
                  <c:v>10.705713328122311</c:v>
                </c:pt>
                <c:pt idx="46">
                  <c:v>9.1116243990370247</c:v>
                </c:pt>
                <c:pt idx="47">
                  <c:v>8.0030286663847328</c:v>
                </c:pt>
                <c:pt idx="48">
                  <c:v>8.987196820661973</c:v>
                </c:pt>
                <c:pt idx="49">
                  <c:v>7.4843686432861309</c:v>
                </c:pt>
                <c:pt idx="50">
                  <c:v>8.3428398042714598</c:v>
                </c:pt>
                <c:pt idx="51">
                  <c:v>7.5908521236885811</c:v>
                </c:pt>
                <c:pt idx="52">
                  <c:v>8.3802273363430793</c:v>
                </c:pt>
                <c:pt idx="53">
                  <c:v>7.1929342212157996</c:v>
                </c:pt>
                <c:pt idx="54">
                  <c:v>8.3428398042714598</c:v>
                </c:pt>
                <c:pt idx="55">
                  <c:v>7.4265490723973047</c:v>
                </c:pt>
                <c:pt idx="56">
                  <c:v>5.1357984370502621</c:v>
                </c:pt>
                <c:pt idx="57">
                  <c:v>5.9914645471079817</c:v>
                </c:pt>
                <c:pt idx="58">
                  <c:v>7.4265490723973047</c:v>
                </c:pt>
                <c:pt idx="59">
                  <c:v>5.4806389233419912</c:v>
                </c:pt>
                <c:pt idx="60">
                  <c:v>6.7452363494843626</c:v>
                </c:pt>
                <c:pt idx="61">
                  <c:v>8.3546742619184631</c:v>
                </c:pt>
                <c:pt idx="62">
                  <c:v>9.6620527312496662</c:v>
                </c:pt>
                <c:pt idx="63">
                  <c:v>7.1701195434496281</c:v>
                </c:pt>
                <c:pt idx="64">
                  <c:v>6.9373140812236818</c:v>
                </c:pt>
                <c:pt idx="65">
                  <c:v>6.2344107257183712</c:v>
                </c:pt>
                <c:pt idx="66">
                  <c:v>8.1256309884770648</c:v>
                </c:pt>
                <c:pt idx="67">
                  <c:v>8.1942293048198174</c:v>
                </c:pt>
                <c:pt idx="68">
                  <c:v>6.3456363608285962</c:v>
                </c:pt>
                <c:pt idx="69">
                  <c:v>5.0106352940962555</c:v>
                </c:pt>
                <c:pt idx="70">
                  <c:v>7.1701195434496281</c:v>
                </c:pt>
                <c:pt idx="71">
                  <c:v>7.9373746961632952</c:v>
                </c:pt>
                <c:pt idx="72">
                  <c:v>6.6592939196836376</c:v>
                </c:pt>
                <c:pt idx="73">
                  <c:v>6.633318433280377</c:v>
                </c:pt>
                <c:pt idx="74">
                  <c:v>6.5366915975913047</c:v>
                </c:pt>
                <c:pt idx="75">
                  <c:v>5.598421958998375</c:v>
                </c:pt>
                <c:pt idx="76">
                  <c:v>7.3264656138403224</c:v>
                </c:pt>
                <c:pt idx="77">
                  <c:v>7.7231200922663312</c:v>
                </c:pt>
                <c:pt idx="78">
                  <c:v>7.0983756385907864</c:v>
                </c:pt>
                <c:pt idx="79">
                  <c:v>7.2930176797727819</c:v>
                </c:pt>
                <c:pt idx="80">
                  <c:v>8.0709060887878188</c:v>
                </c:pt>
                <c:pt idx="81">
                  <c:v>8.4616804814859794</c:v>
                </c:pt>
                <c:pt idx="82">
                  <c:v>7.992944547318106</c:v>
                </c:pt>
                <c:pt idx="83">
                  <c:v>8.0894824743607536</c:v>
                </c:pt>
                <c:pt idx="84">
                  <c:v>4.499809670330265</c:v>
                </c:pt>
                <c:pt idx="85">
                  <c:v>8.7749313874949468</c:v>
                </c:pt>
                <c:pt idx="86">
                  <c:v>8.3187422526923989</c:v>
                </c:pt>
                <c:pt idx="87">
                  <c:v>8.2453844681207471</c:v>
                </c:pt>
                <c:pt idx="88">
                  <c:v>7.8079166289264084</c:v>
                </c:pt>
                <c:pt idx="89">
                  <c:v>8.7718354097898175</c:v>
                </c:pt>
                <c:pt idx="90">
                  <c:v>8.8650291866877655</c:v>
                </c:pt>
                <c:pt idx="91">
                  <c:v>8.9266503207939394</c:v>
                </c:pt>
                <c:pt idx="92">
                  <c:v>7.4787348255678747</c:v>
                </c:pt>
                <c:pt idx="93">
                  <c:v>7.9266025991813844</c:v>
                </c:pt>
                <c:pt idx="94">
                  <c:v>7.5857888217320344</c:v>
                </c:pt>
                <c:pt idx="95">
                  <c:v>8.8143304226387738</c:v>
                </c:pt>
                <c:pt idx="96">
                  <c:v>8.7656145499147158</c:v>
                </c:pt>
                <c:pt idx="97">
                  <c:v>9.8537719602901959</c:v>
                </c:pt>
                <c:pt idx="98">
                  <c:v>8.6928257600593959</c:v>
                </c:pt>
                <c:pt idx="99">
                  <c:v>7.9585769038138983</c:v>
                </c:pt>
                <c:pt idx="100">
                  <c:v>7.9861648603327273</c:v>
                </c:pt>
                <c:pt idx="101">
                  <c:v>8.3961548630391807</c:v>
                </c:pt>
                <c:pt idx="102">
                  <c:v>8.6860917278780505</c:v>
                </c:pt>
                <c:pt idx="103">
                  <c:v>7.8555446779156632</c:v>
                </c:pt>
                <c:pt idx="104">
                  <c:v>9.3404910564412287</c:v>
                </c:pt>
                <c:pt idx="105">
                  <c:v>9.0057732062349078</c:v>
                </c:pt>
                <c:pt idx="106">
                  <c:v>8.2532276455817719</c:v>
                </c:pt>
                <c:pt idx="107">
                  <c:v>7.6824824465345056</c:v>
                </c:pt>
                <c:pt idx="108">
                  <c:v>7.7142311448490855</c:v>
                </c:pt>
                <c:pt idx="109">
                  <c:v>8.9065289175945175</c:v>
                </c:pt>
                <c:pt idx="110">
                  <c:v>7.3264656138403224</c:v>
                </c:pt>
                <c:pt idx="111">
                  <c:v>6.6720329454610674</c:v>
                </c:pt>
                <c:pt idx="112">
                  <c:v>6.6066501861982152</c:v>
                </c:pt>
                <c:pt idx="113">
                  <c:v>8.1373958300566507</c:v>
                </c:pt>
                <c:pt idx="114">
                  <c:v>5.598421958998375</c:v>
                </c:pt>
                <c:pt idx="115">
                  <c:v>5.0106352940962555</c:v>
                </c:pt>
                <c:pt idx="116">
                  <c:v>9.2360081187247598</c:v>
                </c:pt>
                <c:pt idx="117">
                  <c:v>8.87346805533363</c:v>
                </c:pt>
                <c:pt idx="118">
                  <c:v>6.9373140812236818</c:v>
                </c:pt>
                <c:pt idx="119">
                  <c:v>8.2763947048633071</c:v>
                </c:pt>
                <c:pt idx="120">
                  <c:v>9.4509308368941127</c:v>
                </c:pt>
                <c:pt idx="121">
                  <c:v>7.9373746961632952</c:v>
                </c:pt>
                <c:pt idx="122">
                  <c:v>7.7873820264847007</c:v>
                </c:pt>
                <c:pt idx="123">
                  <c:v>7.9480319906372836</c:v>
                </c:pt>
                <c:pt idx="124">
                  <c:v>8.7209500289302575</c:v>
                </c:pt>
                <c:pt idx="125">
                  <c:v>8.0614868668713271</c:v>
                </c:pt>
                <c:pt idx="126">
                  <c:v>7.6108527903952501</c:v>
                </c:pt>
                <c:pt idx="127">
                  <c:v>6.5652649700353614</c:v>
                </c:pt>
                <c:pt idx="128">
                  <c:v>6.1527326947041043</c:v>
                </c:pt>
                <c:pt idx="129">
                  <c:v>6.956545443151569</c:v>
                </c:pt>
                <c:pt idx="130">
                  <c:v>6.9373140812236818</c:v>
                </c:pt>
                <c:pt idx="131">
                  <c:v>6.8023947633243109</c:v>
                </c:pt>
                <c:pt idx="132">
                  <c:v>4.2484952420493594</c:v>
                </c:pt>
                <c:pt idx="133">
                  <c:v>7.9861648603327273</c:v>
                </c:pt>
                <c:pt idx="134">
                  <c:v>7.3588308983423536</c:v>
                </c:pt>
                <c:pt idx="135">
                  <c:v>7.0030654587864616</c:v>
                </c:pt>
                <c:pt idx="136">
                  <c:v>8.4887937168945395</c:v>
                </c:pt>
                <c:pt idx="137">
                  <c:v>7.3588308983423536</c:v>
                </c:pt>
                <c:pt idx="138">
                  <c:v>7.9861648603327273</c:v>
                </c:pt>
                <c:pt idx="139">
                  <c:v>6.1092475827643655</c:v>
                </c:pt>
                <c:pt idx="140">
                  <c:v>7.8477625374736082</c:v>
                </c:pt>
                <c:pt idx="141">
                  <c:v>8.6233533872446273</c:v>
                </c:pt>
                <c:pt idx="142">
                  <c:v>7.7406644019172415</c:v>
                </c:pt>
                <c:pt idx="143">
                  <c:v>7.3198649298089702</c:v>
                </c:pt>
                <c:pt idx="144">
                  <c:v>6.2728770065461674</c:v>
                </c:pt>
                <c:pt idx="145">
                  <c:v>7.5010821242598711</c:v>
                </c:pt>
                <c:pt idx="146">
                  <c:v>6.2344107257183712</c:v>
                </c:pt>
                <c:pt idx="147">
                  <c:v>8.6844011104001435</c:v>
                </c:pt>
                <c:pt idx="148">
                  <c:v>7.9337968748154113</c:v>
                </c:pt>
                <c:pt idx="149">
                  <c:v>7.4383835300443071</c:v>
                </c:pt>
                <c:pt idx="150">
                  <c:v>8.0519780789022999</c:v>
                </c:pt>
                <c:pt idx="151">
                  <c:v>6.3456363608285962</c:v>
                </c:pt>
                <c:pt idx="152">
                  <c:v>7.696212639346407</c:v>
                </c:pt>
                <c:pt idx="153">
                  <c:v>7.0475172213572961</c:v>
                </c:pt>
                <c:pt idx="154">
                  <c:v>7.6916568228105469</c:v>
                </c:pt>
                <c:pt idx="155">
                  <c:v>6.9660241871061128</c:v>
                </c:pt>
                <c:pt idx="156">
                  <c:v>3.6888794541139363</c:v>
                </c:pt>
                <c:pt idx="157">
                  <c:v>7.3330230143864812</c:v>
                </c:pt>
                <c:pt idx="158">
                  <c:v>8.722580021141189</c:v>
                </c:pt>
                <c:pt idx="159">
                  <c:v>8.5885831875029108</c:v>
                </c:pt>
                <c:pt idx="160">
                  <c:v>7.7142311448490855</c:v>
                </c:pt>
                <c:pt idx="161">
                  <c:v>6.8458798752640497</c:v>
                </c:pt>
                <c:pt idx="162">
                  <c:v>8.3710106812381557</c:v>
                </c:pt>
                <c:pt idx="163">
                  <c:v>7.8038433035387724</c:v>
                </c:pt>
                <c:pt idx="164">
                  <c:v>7.4673710669175595</c:v>
                </c:pt>
                <c:pt idx="165">
                  <c:v>7.3460102099132927</c:v>
                </c:pt>
                <c:pt idx="166">
                  <c:v>7.9827577020111127</c:v>
                </c:pt>
                <c:pt idx="167">
                  <c:v>8.0487882835341988</c:v>
                </c:pt>
                <c:pt idx="168">
                  <c:v>8.3938949750717438</c:v>
                </c:pt>
                <c:pt idx="169">
                  <c:v>7.696212639346407</c:v>
                </c:pt>
                <c:pt idx="170">
                  <c:v>6.7912214627261855</c:v>
                </c:pt>
                <c:pt idx="171">
                  <c:v>6.3969296552161463</c:v>
                </c:pt>
                <c:pt idx="172">
                  <c:v>8.5885831875029108</c:v>
                </c:pt>
                <c:pt idx="173">
                  <c:v>5.598421958998375</c:v>
                </c:pt>
                <c:pt idx="174">
                  <c:v>6.3099182782265162</c:v>
                </c:pt>
                <c:pt idx="175">
                  <c:v>7.1066061377273027</c:v>
                </c:pt>
                <c:pt idx="176">
                  <c:v>8.6161331392711418</c:v>
                </c:pt>
                <c:pt idx="177">
                  <c:v>7.4024515208182438</c:v>
                </c:pt>
                <c:pt idx="178">
                  <c:v>7.8200379894587533</c:v>
                </c:pt>
                <c:pt idx="179">
                  <c:v>4.7004803657924166</c:v>
                </c:pt>
                <c:pt idx="180">
                  <c:v>5.4380793089231956</c:v>
                </c:pt>
                <c:pt idx="181">
                  <c:v>6.8134445995108956</c:v>
                </c:pt>
                <c:pt idx="182">
                  <c:v>5.7990926544605257</c:v>
                </c:pt>
                <c:pt idx="183">
                  <c:v>7.0210839642891401</c:v>
                </c:pt>
                <c:pt idx="184">
                  <c:v>6.5072777123850116</c:v>
                </c:pt>
                <c:pt idx="185">
                  <c:v>6.633318433280377</c:v>
                </c:pt>
                <c:pt idx="186">
                  <c:v>6.7214257007906433</c:v>
                </c:pt>
                <c:pt idx="187">
                  <c:v>5.4380793089231956</c:v>
                </c:pt>
                <c:pt idx="188">
                  <c:v>5.7037824746562009</c:v>
                </c:pt>
                <c:pt idx="189">
                  <c:v>5.9914645471079817</c:v>
                </c:pt>
                <c:pt idx="190">
                  <c:v>7.3901814282264295</c:v>
                </c:pt>
                <c:pt idx="191">
                  <c:v>6.0161571596983539</c:v>
                </c:pt>
                <c:pt idx="192">
                  <c:v>6.5366915975913047</c:v>
                </c:pt>
                <c:pt idx="193">
                  <c:v>7.6496926237115144</c:v>
                </c:pt>
                <c:pt idx="194">
                  <c:v>7.3963352938008082</c:v>
                </c:pt>
                <c:pt idx="195">
                  <c:v>7.8823149189802679</c:v>
                </c:pt>
                <c:pt idx="196">
                  <c:v>6.4922398350204711</c:v>
                </c:pt>
                <c:pt idx="197">
                  <c:v>7.5704432520573741</c:v>
                </c:pt>
                <c:pt idx="198">
                  <c:v>6.8977049431286357</c:v>
                </c:pt>
                <c:pt idx="199">
                  <c:v>6.4457198193855785</c:v>
                </c:pt>
                <c:pt idx="200">
                  <c:v>7.1066061377273027</c:v>
                </c:pt>
                <c:pt idx="201">
                  <c:v>6.4769723628896827</c:v>
                </c:pt>
                <c:pt idx="202">
                  <c:v>6.9939329752231894</c:v>
                </c:pt>
                <c:pt idx="203">
                  <c:v>7.1546153569136628</c:v>
                </c:pt>
                <c:pt idx="204">
                  <c:v>6.6970342476664841</c:v>
                </c:pt>
                <c:pt idx="205">
                  <c:v>6.9077552789821368</c:v>
                </c:pt>
                <c:pt idx="206">
                  <c:v>8.2024824465765374</c:v>
                </c:pt>
                <c:pt idx="207">
                  <c:v>7.2078598714324755</c:v>
                </c:pt>
                <c:pt idx="208">
                  <c:v>6.3099182782265162</c:v>
                </c:pt>
                <c:pt idx="209">
                  <c:v>8.3802273363430793</c:v>
                </c:pt>
                <c:pt idx="210">
                  <c:v>10.385913701780421</c:v>
                </c:pt>
                <c:pt idx="211">
                  <c:v>12.657753177435302</c:v>
                </c:pt>
                <c:pt idx="212">
                  <c:v>8.8692575227972874</c:v>
                </c:pt>
                <c:pt idx="213">
                  <c:v>10.399707023912757</c:v>
                </c:pt>
                <c:pt idx="214">
                  <c:v>7.3395376954076745</c:v>
                </c:pt>
                <c:pt idx="215">
                  <c:v>8.8776609335936669</c:v>
                </c:pt>
                <c:pt idx="216">
                  <c:v>7.5755846515577927</c:v>
                </c:pt>
                <c:pt idx="217">
                  <c:v>7.8632667240095735</c:v>
                </c:pt>
                <c:pt idx="218">
                  <c:v>8.0163178985034147</c:v>
                </c:pt>
                <c:pt idx="219">
                  <c:v>6.8977049431286357</c:v>
                </c:pt>
                <c:pt idx="220">
                  <c:v>6.6463905148477291</c:v>
                </c:pt>
                <c:pt idx="221">
                  <c:v>8.0359263698917918</c:v>
                </c:pt>
                <c:pt idx="222">
                  <c:v>9.8979723718480184</c:v>
                </c:pt>
                <c:pt idx="223">
                  <c:v>7.2861917147023822</c:v>
                </c:pt>
                <c:pt idx="224">
                  <c:v>7.3198649298089702</c:v>
                </c:pt>
                <c:pt idx="225">
                  <c:v>6.5366915975913047</c:v>
                </c:pt>
                <c:pt idx="226">
                  <c:v>7.1066061377273027</c:v>
                </c:pt>
                <c:pt idx="227">
                  <c:v>6.3456363608285962</c:v>
                </c:pt>
                <c:pt idx="228">
                  <c:v>6.8564619845945867</c:v>
                </c:pt>
                <c:pt idx="229">
                  <c:v>7.2513449833722143</c:v>
                </c:pt>
                <c:pt idx="230">
                  <c:v>6.8023947633243109</c:v>
                </c:pt>
                <c:pt idx="231">
                  <c:v>7.4955419438842563</c:v>
                </c:pt>
                <c:pt idx="232">
                  <c:v>7.5229409180723703</c:v>
                </c:pt>
                <c:pt idx="233">
                  <c:v>8.9345868703896762</c:v>
                </c:pt>
                <c:pt idx="234">
                  <c:v>7.4265490723973047</c:v>
                </c:pt>
                <c:pt idx="235">
                  <c:v>9.3038307150635209</c:v>
                </c:pt>
                <c:pt idx="236">
                  <c:v>8.560252680876685</c:v>
                </c:pt>
                <c:pt idx="237">
                  <c:v>7.2513449833722143</c:v>
                </c:pt>
                <c:pt idx="238">
                  <c:v>8.7702838190983989</c:v>
                </c:pt>
                <c:pt idx="239">
                  <c:v>8.6827076298938106</c:v>
                </c:pt>
                <c:pt idx="240">
                  <c:v>6.9939329752231894</c:v>
                </c:pt>
                <c:pt idx="241">
                  <c:v>6.9077552789821368</c:v>
                </c:pt>
                <c:pt idx="242">
                  <c:v>8.6604273595021457</c:v>
                </c:pt>
                <c:pt idx="243">
                  <c:v>8.5621665570589691</c:v>
                </c:pt>
                <c:pt idx="244">
                  <c:v>7.9585769038138983</c:v>
                </c:pt>
                <c:pt idx="245">
                  <c:v>6.3456363608285962</c:v>
                </c:pt>
                <c:pt idx="246">
                  <c:v>8.3570244392634159</c:v>
                </c:pt>
                <c:pt idx="247">
                  <c:v>7.7319307219484861</c:v>
                </c:pt>
                <c:pt idx="248">
                  <c:v>8.0864102753237823</c:v>
                </c:pt>
                <c:pt idx="249">
                  <c:v>8.3260326859550791</c:v>
                </c:pt>
                <c:pt idx="250">
                  <c:v>7.2152399787300974</c:v>
                </c:pt>
                <c:pt idx="251">
                  <c:v>7.5175208506030309</c:v>
                </c:pt>
                <c:pt idx="252">
                  <c:v>7.5390270558239951</c:v>
                </c:pt>
                <c:pt idx="253">
                  <c:v>6.8023947633243109</c:v>
                </c:pt>
                <c:pt idx="254">
                  <c:v>8.6961758469446782</c:v>
                </c:pt>
                <c:pt idx="255">
                  <c:v>8.4272684838882501</c:v>
                </c:pt>
                <c:pt idx="256">
                  <c:v>11.326234375658331</c:v>
                </c:pt>
                <c:pt idx="257">
                  <c:v>10.224483504017842</c:v>
                </c:pt>
                <c:pt idx="258">
                  <c:v>10.085809109330082</c:v>
                </c:pt>
                <c:pt idx="259">
                  <c:v>9.768240403128102</c:v>
                </c:pt>
                <c:pt idx="260">
                  <c:v>10.555812738575819</c:v>
                </c:pt>
                <c:pt idx="261">
                  <c:v>9.041921720351219</c:v>
                </c:pt>
                <c:pt idx="262">
                  <c:v>9.149528232579426</c:v>
                </c:pt>
                <c:pt idx="263">
                  <c:v>11.189408939509232</c:v>
                </c:pt>
                <c:pt idx="264">
                  <c:v>10.066881099444563</c:v>
                </c:pt>
                <c:pt idx="265">
                  <c:v>8.7978506489310533</c:v>
                </c:pt>
              </c:numCache>
            </c:numRef>
          </c:xVal>
          <c:yVal>
            <c:numRef>
              <c:f>'1-4.1'!$S$2:$S$267</c:f>
              <c:numCache>
                <c:formatCode>General</c:formatCode>
                <c:ptCount val="266"/>
                <c:pt idx="0">
                  <c:v>12.950388112664518</c:v>
                </c:pt>
                <c:pt idx="1">
                  <c:v>13.403020834919145</c:v>
                </c:pt>
                <c:pt idx="2">
                  <c:v>13.618278388434565</c:v>
                </c:pt>
                <c:pt idx="3">
                  <c:v>13.592367006650065</c:v>
                </c:pt>
                <c:pt idx="4">
                  <c:v>13.684262271354321</c:v>
                </c:pt>
                <c:pt idx="5">
                  <c:v>14.728596158889481</c:v>
                </c:pt>
                <c:pt idx="6">
                  <c:v>14.632201924615675</c:v>
                </c:pt>
                <c:pt idx="7">
                  <c:v>14.892218011244333</c:v>
                </c:pt>
                <c:pt idx="8">
                  <c:v>13.920771068621766</c:v>
                </c:pt>
                <c:pt idx="9">
                  <c:v>12.985397522331171</c:v>
                </c:pt>
                <c:pt idx="10">
                  <c:v>13.482831119581757</c:v>
                </c:pt>
                <c:pt idx="11">
                  <c:v>14.817611946251541</c:v>
                </c:pt>
                <c:pt idx="12">
                  <c:v>14.934252217927549</c:v>
                </c:pt>
                <c:pt idx="13">
                  <c:v>14.778303123489849</c:v>
                </c:pt>
                <c:pt idx="14">
                  <c:v>14.292986202048711</c:v>
                </c:pt>
                <c:pt idx="15">
                  <c:v>14.598955376505</c:v>
                </c:pt>
                <c:pt idx="16">
                  <c:v>15.504314025779115</c:v>
                </c:pt>
                <c:pt idx="17">
                  <c:v>14.754345254273323</c:v>
                </c:pt>
                <c:pt idx="18">
                  <c:v>14.926709962137855</c:v>
                </c:pt>
                <c:pt idx="19">
                  <c:v>14.724978064490303</c:v>
                </c:pt>
                <c:pt idx="20">
                  <c:v>15.887423833223318</c:v>
                </c:pt>
                <c:pt idx="21">
                  <c:v>15.459156641728111</c:v>
                </c:pt>
                <c:pt idx="22">
                  <c:v>15.485290699404537</c:v>
                </c:pt>
                <c:pt idx="23">
                  <c:v>16.017390946836688</c:v>
                </c:pt>
                <c:pt idx="24">
                  <c:v>15.994231663735933</c:v>
                </c:pt>
                <c:pt idx="25">
                  <c:v>16.008169171579716</c:v>
                </c:pt>
                <c:pt idx="26">
                  <c:v>15.564536484605428</c:v>
                </c:pt>
                <c:pt idx="27">
                  <c:v>15.073403204279641</c:v>
                </c:pt>
                <c:pt idx="28">
                  <c:v>15.138066078117157</c:v>
                </c:pt>
                <c:pt idx="29">
                  <c:v>15.262900018443975</c:v>
                </c:pt>
                <c:pt idx="30">
                  <c:v>15.038697581214015</c:v>
                </c:pt>
                <c:pt idx="31">
                  <c:v>15.301423984112876</c:v>
                </c:pt>
                <c:pt idx="32">
                  <c:v>15.683150237527647</c:v>
                </c:pt>
                <c:pt idx="33">
                  <c:v>16.598358969141671</c:v>
                </c:pt>
                <c:pt idx="34">
                  <c:v>15.991624986904371</c:v>
                </c:pt>
                <c:pt idx="35">
                  <c:v>15.272496347206697</c:v>
                </c:pt>
                <c:pt idx="36">
                  <c:v>15.390149964855679</c:v>
                </c:pt>
                <c:pt idx="37">
                  <c:v>15.813199597771851</c:v>
                </c:pt>
                <c:pt idx="38">
                  <c:v>15.343521471702646</c:v>
                </c:pt>
                <c:pt idx="39">
                  <c:v>16.280044417944339</c:v>
                </c:pt>
                <c:pt idx="40">
                  <c:v>15.579213429409803</c:v>
                </c:pt>
                <c:pt idx="41">
                  <c:v>16.167552259670913</c:v>
                </c:pt>
                <c:pt idx="42">
                  <c:v>16.716162625267994</c:v>
                </c:pt>
                <c:pt idx="43">
                  <c:v>16.023235369934358</c:v>
                </c:pt>
                <c:pt idx="44">
                  <c:v>16.446247655963813</c:v>
                </c:pt>
                <c:pt idx="45">
                  <c:v>16.086192101945311</c:v>
                </c:pt>
                <c:pt idx="46">
                  <c:v>16.57381017546961</c:v>
                </c:pt>
                <c:pt idx="47">
                  <c:v>16.074039264761399</c:v>
                </c:pt>
                <c:pt idx="48">
                  <c:v>15.871683472704756</c:v>
                </c:pt>
                <c:pt idx="49">
                  <c:v>16.278001168467942</c:v>
                </c:pt>
                <c:pt idx="50">
                  <c:v>15.781923369346105</c:v>
                </c:pt>
                <c:pt idx="51">
                  <c:v>15.081894622411607</c:v>
                </c:pt>
                <c:pt idx="52">
                  <c:v>14.99723775334289</c:v>
                </c:pt>
                <c:pt idx="53">
                  <c:v>15.476591703550213</c:v>
                </c:pt>
                <c:pt idx="54">
                  <c:v>15.633262607466582</c:v>
                </c:pt>
                <c:pt idx="55">
                  <c:v>15.197545862163782</c:v>
                </c:pt>
                <c:pt idx="56">
                  <c:v>15.871171570978706</c:v>
                </c:pt>
                <c:pt idx="57">
                  <c:v>15.171861042711093</c:v>
                </c:pt>
                <c:pt idx="58">
                  <c:v>15.234997886439929</c:v>
                </c:pt>
                <c:pt idx="59">
                  <c:v>15.580412573022446</c:v>
                </c:pt>
                <c:pt idx="60">
                  <c:v>15.662231585266303</c:v>
                </c:pt>
                <c:pt idx="61">
                  <c:v>15.734783347491289</c:v>
                </c:pt>
                <c:pt idx="62">
                  <c:v>16.533181002443474</c:v>
                </c:pt>
                <c:pt idx="63">
                  <c:v>16.565661935085121</c:v>
                </c:pt>
                <c:pt idx="64">
                  <c:v>16.618810330973581</c:v>
                </c:pt>
                <c:pt idx="65">
                  <c:v>17.843109721239902</c:v>
                </c:pt>
                <c:pt idx="66">
                  <c:v>17.576129109233186</c:v>
                </c:pt>
                <c:pt idx="67">
                  <c:v>17.254645778966822</c:v>
                </c:pt>
                <c:pt idx="68">
                  <c:v>18.354594358824507</c:v>
                </c:pt>
                <c:pt idx="69">
                  <c:v>17.936561963014938</c:v>
                </c:pt>
                <c:pt idx="70">
                  <c:v>18.696113093975228</c:v>
                </c:pt>
                <c:pt idx="71">
                  <c:v>16.879835622983876</c:v>
                </c:pt>
                <c:pt idx="72">
                  <c:v>16.94354221553175</c:v>
                </c:pt>
                <c:pt idx="73">
                  <c:v>17.456564382595605</c:v>
                </c:pt>
                <c:pt idx="74">
                  <c:v>17.123458967406798</c:v>
                </c:pt>
                <c:pt idx="75">
                  <c:v>16.632175972444806</c:v>
                </c:pt>
                <c:pt idx="76">
                  <c:v>18.146835828288605</c:v>
                </c:pt>
                <c:pt idx="77">
                  <c:v>17.232581288782718</c:v>
                </c:pt>
                <c:pt idx="78">
                  <c:v>17.134702195345568</c:v>
                </c:pt>
                <c:pt idx="79">
                  <c:v>17.024861161607404</c:v>
                </c:pt>
                <c:pt idx="80">
                  <c:v>16.634147593695893</c:v>
                </c:pt>
                <c:pt idx="81">
                  <c:v>17.515626644004197</c:v>
                </c:pt>
                <c:pt idx="82">
                  <c:v>17.222656876228839</c:v>
                </c:pt>
                <c:pt idx="83">
                  <c:v>17.303863750629411</c:v>
                </c:pt>
                <c:pt idx="84">
                  <c:v>17.133471247722628</c:v>
                </c:pt>
                <c:pt idx="85">
                  <c:v>17.451911805433006</c:v>
                </c:pt>
                <c:pt idx="86">
                  <c:v>17.898086136586375</c:v>
                </c:pt>
                <c:pt idx="87">
                  <c:v>17.503489606835046</c:v>
                </c:pt>
                <c:pt idx="88">
                  <c:v>17.791972079529657</c:v>
                </c:pt>
                <c:pt idx="89">
                  <c:v>17.318542245507697</c:v>
                </c:pt>
                <c:pt idx="90">
                  <c:v>16.824899157965749</c:v>
                </c:pt>
                <c:pt idx="91">
                  <c:v>16.499131445143309</c:v>
                </c:pt>
                <c:pt idx="92">
                  <c:v>16.253674945200142</c:v>
                </c:pt>
                <c:pt idx="93">
                  <c:v>16.747077574042478</c:v>
                </c:pt>
                <c:pt idx="94">
                  <c:v>17.856260935164958</c:v>
                </c:pt>
                <c:pt idx="95">
                  <c:v>17.75210909595846</c:v>
                </c:pt>
                <c:pt idx="96">
                  <c:v>17.273214289066736</c:v>
                </c:pt>
                <c:pt idx="97">
                  <c:v>17.423938887680585</c:v>
                </c:pt>
                <c:pt idx="98">
                  <c:v>17.281090198555699</c:v>
                </c:pt>
                <c:pt idx="99">
                  <c:v>17.996720653207955</c:v>
                </c:pt>
                <c:pt idx="100">
                  <c:v>18.552673453410861</c:v>
                </c:pt>
                <c:pt idx="101">
                  <c:v>18.642295126684026</c:v>
                </c:pt>
                <c:pt idx="102">
                  <c:v>18.615260198141822</c:v>
                </c:pt>
                <c:pt idx="103">
                  <c:v>18.847352721704929</c:v>
                </c:pt>
                <c:pt idx="104">
                  <c:v>17.17041964317432</c:v>
                </c:pt>
                <c:pt idx="105">
                  <c:v>17.642106385442045</c:v>
                </c:pt>
                <c:pt idx="106">
                  <c:v>17.44325901207398</c:v>
                </c:pt>
                <c:pt idx="107">
                  <c:v>17.643238493897019</c:v>
                </c:pt>
                <c:pt idx="108">
                  <c:v>17.967840969385026</c:v>
                </c:pt>
                <c:pt idx="109">
                  <c:v>17.901184303738745</c:v>
                </c:pt>
                <c:pt idx="110">
                  <c:v>17.238893346761657</c:v>
                </c:pt>
                <c:pt idx="111">
                  <c:v>17.521787789254631</c:v>
                </c:pt>
                <c:pt idx="112">
                  <c:v>17.270911993639942</c:v>
                </c:pt>
                <c:pt idx="113">
                  <c:v>18.305022948372613</c:v>
                </c:pt>
                <c:pt idx="114">
                  <c:v>18.264307596272008</c:v>
                </c:pt>
                <c:pt idx="115">
                  <c:v>17.2745679591354</c:v>
                </c:pt>
                <c:pt idx="116">
                  <c:v>16.952308271796866</c:v>
                </c:pt>
                <c:pt idx="117">
                  <c:v>17.152240527071694</c:v>
                </c:pt>
                <c:pt idx="118">
                  <c:v>16.32250480421628</c:v>
                </c:pt>
                <c:pt idx="119">
                  <c:v>16.142105103418672</c:v>
                </c:pt>
                <c:pt idx="120">
                  <c:v>16.82568799594976</c:v>
                </c:pt>
                <c:pt idx="121">
                  <c:v>16.174286930608062</c:v>
                </c:pt>
                <c:pt idx="122">
                  <c:v>14.858610136702126</c:v>
                </c:pt>
                <c:pt idx="123">
                  <c:v>17.278273295284585</c:v>
                </c:pt>
                <c:pt idx="124">
                  <c:v>16.298164672698981</c:v>
                </c:pt>
                <c:pt idx="125">
                  <c:v>16.9536967993132</c:v>
                </c:pt>
                <c:pt idx="126">
                  <c:v>17.001160464933847</c:v>
                </c:pt>
                <c:pt idx="127">
                  <c:v>17.481019025754971</c:v>
                </c:pt>
                <c:pt idx="128">
                  <c:v>17.014714147034955</c:v>
                </c:pt>
                <c:pt idx="129">
                  <c:v>16.637543992015196</c:v>
                </c:pt>
                <c:pt idx="130">
                  <c:v>16.790682917552903</c:v>
                </c:pt>
                <c:pt idx="131">
                  <c:v>16.810442511347496</c:v>
                </c:pt>
                <c:pt idx="132">
                  <c:v>16.609799615516724</c:v>
                </c:pt>
                <c:pt idx="133">
                  <c:v>17.740153594748524</c:v>
                </c:pt>
                <c:pt idx="134">
                  <c:v>16.449196343777622</c:v>
                </c:pt>
                <c:pt idx="135">
                  <c:v>16.544800262058903</c:v>
                </c:pt>
                <c:pt idx="136">
                  <c:v>17.17730854384369</c:v>
                </c:pt>
                <c:pt idx="137">
                  <c:v>17.507235958528128</c:v>
                </c:pt>
                <c:pt idx="138">
                  <c:v>17.848387434758326</c:v>
                </c:pt>
                <c:pt idx="139">
                  <c:v>16.961557592177133</c:v>
                </c:pt>
                <c:pt idx="140">
                  <c:v>16.109559319936032</c:v>
                </c:pt>
                <c:pt idx="141">
                  <c:v>16.877919689782544</c:v>
                </c:pt>
                <c:pt idx="142">
                  <c:v>15.775605342011543</c:v>
                </c:pt>
                <c:pt idx="143">
                  <c:v>16.710372221133291</c:v>
                </c:pt>
                <c:pt idx="144">
                  <c:v>16.374209653942437</c:v>
                </c:pt>
                <c:pt idx="145">
                  <c:v>17.062351683114176</c:v>
                </c:pt>
                <c:pt idx="146">
                  <c:v>16.688227380621719</c:v>
                </c:pt>
                <c:pt idx="147">
                  <c:v>16.318011516153227</c:v>
                </c:pt>
                <c:pt idx="148">
                  <c:v>15.84549921592458</c:v>
                </c:pt>
                <c:pt idx="149">
                  <c:v>17.863689010173466</c:v>
                </c:pt>
                <c:pt idx="150">
                  <c:v>16.076127166135819</c:v>
                </c:pt>
                <c:pt idx="151">
                  <c:v>15.733462052430088</c:v>
                </c:pt>
                <c:pt idx="152">
                  <c:v>16.265394337979199</c:v>
                </c:pt>
                <c:pt idx="153">
                  <c:v>17.357773379905034</c:v>
                </c:pt>
                <c:pt idx="154">
                  <c:v>17.670603358804875</c:v>
                </c:pt>
                <c:pt idx="155">
                  <c:v>18.44735188576718</c:v>
                </c:pt>
                <c:pt idx="156">
                  <c:v>15.44259190557097</c:v>
                </c:pt>
                <c:pt idx="157">
                  <c:v>16.758738277536114</c:v>
                </c:pt>
                <c:pt idx="158">
                  <c:v>16.838176832758347</c:v>
                </c:pt>
                <c:pt idx="159">
                  <c:v>16.400639545553979</c:v>
                </c:pt>
                <c:pt idx="160">
                  <c:v>16.430055615869623</c:v>
                </c:pt>
                <c:pt idx="161">
                  <c:v>16.74654429757933</c:v>
                </c:pt>
                <c:pt idx="162">
                  <c:v>16.577859532473862</c:v>
                </c:pt>
                <c:pt idx="163">
                  <c:v>16.649135581974551</c:v>
                </c:pt>
                <c:pt idx="164">
                  <c:v>16.4672020253971</c:v>
                </c:pt>
                <c:pt idx="165">
                  <c:v>17.320226760404886</c:v>
                </c:pt>
                <c:pt idx="166">
                  <c:v>16.146683107810233</c:v>
                </c:pt>
                <c:pt idx="167">
                  <c:v>16.219207152326732</c:v>
                </c:pt>
                <c:pt idx="168">
                  <c:v>15.974917881281991</c:v>
                </c:pt>
                <c:pt idx="169">
                  <c:v>17.014061219037874</c:v>
                </c:pt>
                <c:pt idx="170">
                  <c:v>17.155116183619789</c:v>
                </c:pt>
                <c:pt idx="171">
                  <c:v>17.253650418548148</c:v>
                </c:pt>
                <c:pt idx="172">
                  <c:v>16.207387758437083</c:v>
                </c:pt>
                <c:pt idx="173">
                  <c:v>15.947425946904813</c:v>
                </c:pt>
                <c:pt idx="174">
                  <c:v>16.233386695293053</c:v>
                </c:pt>
                <c:pt idx="175">
                  <c:v>15.582464908273359</c:v>
                </c:pt>
                <c:pt idx="176">
                  <c:v>15.439640019141365</c:v>
                </c:pt>
                <c:pt idx="177">
                  <c:v>15.699697267438257</c:v>
                </c:pt>
                <c:pt idx="178">
                  <c:v>16.990016435096535</c:v>
                </c:pt>
                <c:pt idx="179">
                  <c:v>17.231399488369419</c:v>
                </c:pt>
                <c:pt idx="180">
                  <c:v>16.743392164610089</c:v>
                </c:pt>
                <c:pt idx="181">
                  <c:v>16.686302996962414</c:v>
                </c:pt>
                <c:pt idx="182">
                  <c:v>16.663090790494408</c:v>
                </c:pt>
                <c:pt idx="183">
                  <c:v>16.948959204882097</c:v>
                </c:pt>
                <c:pt idx="184">
                  <c:v>17.342135753434366</c:v>
                </c:pt>
                <c:pt idx="185">
                  <c:v>17.148250638981523</c:v>
                </c:pt>
                <c:pt idx="186">
                  <c:v>16.371496789433227</c:v>
                </c:pt>
                <c:pt idx="187">
                  <c:v>16.311109837291017</c:v>
                </c:pt>
                <c:pt idx="188">
                  <c:v>16.543363386362664</c:v>
                </c:pt>
                <c:pt idx="189">
                  <c:v>16.184070639881853</c:v>
                </c:pt>
                <c:pt idx="190">
                  <c:v>16.191253171576047</c:v>
                </c:pt>
                <c:pt idx="191">
                  <c:v>15.766976672590269</c:v>
                </c:pt>
                <c:pt idx="192">
                  <c:v>16.28766963492977</c:v>
                </c:pt>
                <c:pt idx="193">
                  <c:v>16.599410071349922</c:v>
                </c:pt>
                <c:pt idx="194">
                  <c:v>17.25656947305156</c:v>
                </c:pt>
                <c:pt idx="195">
                  <c:v>16.394438678740109</c:v>
                </c:pt>
                <c:pt idx="196">
                  <c:v>16.496189562270352</c:v>
                </c:pt>
                <c:pt idx="197">
                  <c:v>16.287416395575022</c:v>
                </c:pt>
                <c:pt idx="198">
                  <c:v>16.624973492476212</c:v>
                </c:pt>
                <c:pt idx="199">
                  <c:v>16.9285813239355</c:v>
                </c:pt>
                <c:pt idx="200">
                  <c:v>15.218907826983827</c:v>
                </c:pt>
                <c:pt idx="201">
                  <c:v>15.52858750515786</c:v>
                </c:pt>
                <c:pt idx="202">
                  <c:v>16.701204726309328</c:v>
                </c:pt>
                <c:pt idx="203">
                  <c:v>15.811570490705058</c:v>
                </c:pt>
                <c:pt idx="204">
                  <c:v>16.065749170586109</c:v>
                </c:pt>
                <c:pt idx="205">
                  <c:v>15.653039761436517</c:v>
                </c:pt>
                <c:pt idx="206">
                  <c:v>16.466637611666862</c:v>
                </c:pt>
                <c:pt idx="207">
                  <c:v>16.015287430976638</c:v>
                </c:pt>
                <c:pt idx="208">
                  <c:v>14.340239086899256</c:v>
                </c:pt>
                <c:pt idx="209">
                  <c:v>16.137407961990693</c:v>
                </c:pt>
                <c:pt idx="210">
                  <c:v>16.321770919077132</c:v>
                </c:pt>
                <c:pt idx="211">
                  <c:v>16.858412635994654</c:v>
                </c:pt>
                <c:pt idx="212">
                  <c:v>16.539368489271997</c:v>
                </c:pt>
                <c:pt idx="213">
                  <c:v>16.067644107462222</c:v>
                </c:pt>
                <c:pt idx="214">
                  <c:v>16.029373720897514</c:v>
                </c:pt>
                <c:pt idx="215">
                  <c:v>16.757367258548946</c:v>
                </c:pt>
                <c:pt idx="216">
                  <c:v>16.777272311947112</c:v>
                </c:pt>
                <c:pt idx="217">
                  <c:v>16.279704166154733</c:v>
                </c:pt>
                <c:pt idx="218">
                  <c:v>16.629780905136194</c:v>
                </c:pt>
                <c:pt idx="219">
                  <c:v>17.124190523092523</c:v>
                </c:pt>
                <c:pt idx="220">
                  <c:v>16.261849614603015</c:v>
                </c:pt>
                <c:pt idx="221">
                  <c:v>16.401167110852416</c:v>
                </c:pt>
                <c:pt idx="222">
                  <c:v>15.724163778663829</c:v>
                </c:pt>
                <c:pt idx="223">
                  <c:v>15.821574629839334</c:v>
                </c:pt>
                <c:pt idx="224">
                  <c:v>16.597925841021791</c:v>
                </c:pt>
                <c:pt idx="225">
                  <c:v>15.516980555844869</c:v>
                </c:pt>
                <c:pt idx="226">
                  <c:v>15.895951599977193</c:v>
                </c:pt>
                <c:pt idx="227">
                  <c:v>16.755782974313899</c:v>
                </c:pt>
                <c:pt idx="228">
                  <c:v>16.113685942469619</c:v>
                </c:pt>
                <c:pt idx="229">
                  <c:v>16.453781864458566</c:v>
                </c:pt>
                <c:pt idx="230">
                  <c:v>16.919244855319544</c:v>
                </c:pt>
                <c:pt idx="231">
                  <c:v>17.3094997996084</c:v>
                </c:pt>
                <c:pt idx="232">
                  <c:v>18.221607660517122</c:v>
                </c:pt>
                <c:pt idx="233">
                  <c:v>17.674870910809116</c:v>
                </c:pt>
                <c:pt idx="234">
                  <c:v>16.635579062388377</c:v>
                </c:pt>
                <c:pt idx="235">
                  <c:v>17.295549926723446</c:v>
                </c:pt>
                <c:pt idx="236">
                  <c:v>16.092982950143245</c:v>
                </c:pt>
                <c:pt idx="237">
                  <c:v>16.034387901884834</c:v>
                </c:pt>
                <c:pt idx="238">
                  <c:v>17.364610569549924</c:v>
                </c:pt>
                <c:pt idx="239">
                  <c:v>17.574102624489512</c:v>
                </c:pt>
                <c:pt idx="240">
                  <c:v>17.108862858509003</c:v>
                </c:pt>
                <c:pt idx="241">
                  <c:v>17.360202039265157</c:v>
                </c:pt>
                <c:pt idx="242">
                  <c:v>17.868512156651992</c:v>
                </c:pt>
                <c:pt idx="243">
                  <c:v>17.291042076679133</c:v>
                </c:pt>
                <c:pt idx="244">
                  <c:v>19.098272564792019</c:v>
                </c:pt>
                <c:pt idx="245">
                  <c:v>17.618165026337056</c:v>
                </c:pt>
                <c:pt idx="246">
                  <c:v>16.926043646995442</c:v>
                </c:pt>
                <c:pt idx="247">
                  <c:v>16.051207705416687</c:v>
                </c:pt>
                <c:pt idx="248">
                  <c:v>16.711643466295509</c:v>
                </c:pt>
                <c:pt idx="249">
                  <c:v>17.476221992250288</c:v>
                </c:pt>
                <c:pt idx="250">
                  <c:v>17.87585011488369</c:v>
                </c:pt>
                <c:pt idx="251">
                  <c:v>18.055426243505593</c:v>
                </c:pt>
                <c:pt idx="252">
                  <c:v>18.324731359900525</c:v>
                </c:pt>
                <c:pt idx="253">
                  <c:v>17.648425418878659</c:v>
                </c:pt>
                <c:pt idx="254">
                  <c:v>18.389458358723655</c:v>
                </c:pt>
                <c:pt idx="255">
                  <c:v>18.966887024977854</c:v>
                </c:pt>
                <c:pt idx="256">
                  <c:v>17.495878895059782</c:v>
                </c:pt>
                <c:pt idx="257">
                  <c:v>16.611693729057684</c:v>
                </c:pt>
                <c:pt idx="258">
                  <c:v>17.647472522217491</c:v>
                </c:pt>
                <c:pt idx="259">
                  <c:v>16.997929845821858</c:v>
                </c:pt>
                <c:pt idx="260">
                  <c:v>16.56713097376786</c:v>
                </c:pt>
                <c:pt idx="261">
                  <c:v>17.413014580987046</c:v>
                </c:pt>
                <c:pt idx="262">
                  <c:v>17.746885108574201</c:v>
                </c:pt>
                <c:pt idx="263">
                  <c:v>18.021247408075919</c:v>
                </c:pt>
                <c:pt idx="264">
                  <c:v>18.146954172262078</c:v>
                </c:pt>
                <c:pt idx="265">
                  <c:v>17.480865467031254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5A-420A-B3A2-E643EC159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025808"/>
        <c:axId val="1776012912"/>
      </c:scatterChart>
      <c:valAx>
        <c:axId val="177602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Ло</a:t>
                </a:r>
                <a:r>
                  <a:rPr lang="ru-RU" baseline="0"/>
                  <a:t> Росбанк ао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6012912"/>
        <c:crosses val="autoZero"/>
        <c:crossBetween val="midCat"/>
      </c:valAx>
      <c:valAx>
        <c:axId val="177601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Ло</a:t>
                </a:r>
                <a:r>
                  <a:rPr lang="ru-RU" baseline="0"/>
                  <a:t> МОЭСК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602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Сбербанк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'5'!$G$48:$G$56</c:f>
              <c:numCache>
                <c:formatCode>General</c:formatCode>
                <c:ptCount val="9"/>
                <c:pt idx="0">
                  <c:v>6</c:v>
                </c:pt>
                <c:pt idx="1">
                  <c:v>18</c:v>
                </c:pt>
                <c:pt idx="2">
                  <c:v>31</c:v>
                </c:pt>
                <c:pt idx="3">
                  <c:v>45</c:v>
                </c:pt>
                <c:pt idx="4">
                  <c:v>63</c:v>
                </c:pt>
                <c:pt idx="5">
                  <c:v>33</c:v>
                </c:pt>
                <c:pt idx="6">
                  <c:v>13</c:v>
                </c:pt>
                <c:pt idx="7">
                  <c:v>13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DD-433C-AB1C-13FC4F233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30282336"/>
        <c:axId val="1030284832"/>
      </c:barChart>
      <c:lineChart>
        <c:grouping val="standard"/>
        <c:varyColors val="0"/>
        <c:ser>
          <c:idx val="1"/>
          <c:order val="1"/>
          <c:tx>
            <c:v>Ряд2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'5'!$G$62:$G$69</c:f>
              <c:numCache>
                <c:formatCode>General</c:formatCode>
                <c:ptCount val="8"/>
                <c:pt idx="0">
                  <c:v>6.6343686052535586</c:v>
                </c:pt>
                <c:pt idx="1">
                  <c:v>15.729623126112569</c:v>
                </c:pt>
                <c:pt idx="2">
                  <c:v>33.324099380048814</c:v>
                </c:pt>
                <c:pt idx="3">
                  <c:v>49.517699129724065</c:v>
                </c:pt>
                <c:pt idx="4">
                  <c:v>51.616989404219375</c:v>
                </c:pt>
                <c:pt idx="5">
                  <c:v>37.745250215447243</c:v>
                </c:pt>
                <c:pt idx="6">
                  <c:v>19.360437910976849</c:v>
                </c:pt>
                <c:pt idx="7">
                  <c:v>6.9636817457354914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DD-433C-AB1C-13FC4F233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282336"/>
        <c:axId val="1030284832"/>
      </c:lineChart>
      <c:catAx>
        <c:axId val="1030282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0284832"/>
        <c:crosses val="autoZero"/>
        <c:auto val="1"/>
        <c:lblAlgn val="ctr"/>
        <c:lblOffset val="100"/>
        <c:noMultiLvlLbl val="0"/>
      </c:catAx>
      <c:valAx>
        <c:axId val="103028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028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Росбанк ао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'5'!$J$48:$J$56</c:f>
              <c:numCache>
                <c:formatCode>General</c:formatCode>
                <c:ptCount val="9"/>
                <c:pt idx="0">
                  <c:v>4</c:v>
                </c:pt>
                <c:pt idx="1">
                  <c:v>14</c:v>
                </c:pt>
                <c:pt idx="2">
                  <c:v>32</c:v>
                </c:pt>
                <c:pt idx="3">
                  <c:v>53</c:v>
                </c:pt>
                <c:pt idx="4">
                  <c:v>64</c:v>
                </c:pt>
                <c:pt idx="5">
                  <c:v>28</c:v>
                </c:pt>
                <c:pt idx="6">
                  <c:v>22</c:v>
                </c:pt>
                <c:pt idx="7">
                  <c:v>5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26-4711-81F0-1582F4F52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71463712"/>
        <c:axId val="1071449568"/>
      </c:barChart>
      <c:lineChart>
        <c:grouping val="standard"/>
        <c:varyColors val="0"/>
        <c:ser>
          <c:idx val="1"/>
          <c:order val="1"/>
          <c:tx>
            <c:v>Ряд2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'5'!$J$62:$J$70</c:f>
              <c:numCache>
                <c:formatCode>General</c:formatCode>
                <c:ptCount val="9"/>
                <c:pt idx="0">
                  <c:v>5.0494941106020432</c:v>
                </c:pt>
                <c:pt idx="1">
                  <c:v>14.399780601791958</c:v>
                </c:pt>
                <c:pt idx="2">
                  <c:v>33.523785520710646</c:v>
                </c:pt>
                <c:pt idx="3">
                  <c:v>52.275100871224225</c:v>
                </c:pt>
                <c:pt idx="4">
                  <c:v>54.61254332184258</c:v>
                </c:pt>
                <c:pt idx="5">
                  <c:v>38.225813229772065</c:v>
                </c:pt>
                <c:pt idx="6">
                  <c:v>17.922483233944945</c:v>
                </c:pt>
                <c:pt idx="7">
                  <c:v>5.6264331005304413</c:v>
                </c:pt>
                <c:pt idx="8">
                  <c:v>1.3645660095810999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26-4711-81F0-1582F4F52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1463712"/>
        <c:axId val="1071449568"/>
      </c:lineChart>
      <c:catAx>
        <c:axId val="1071463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1449568"/>
        <c:crosses val="autoZero"/>
        <c:auto val="1"/>
        <c:lblAlgn val="ctr"/>
        <c:lblOffset val="100"/>
        <c:noMultiLvlLbl val="0"/>
      </c:catAx>
      <c:valAx>
        <c:axId val="107144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146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0" i="0" baseline="0">
                <a:effectLst/>
              </a:rPr>
              <a:t>МОЭСК</a:t>
            </a:r>
            <a:endParaRPr lang="ru-RU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'5'!$M$48:$M$56</c:f>
              <c:numCache>
                <c:formatCode>General</c:formatCode>
                <c:ptCount val="9"/>
                <c:pt idx="0">
                  <c:v>4</c:v>
                </c:pt>
                <c:pt idx="1">
                  <c:v>16</c:v>
                </c:pt>
                <c:pt idx="2">
                  <c:v>40</c:v>
                </c:pt>
                <c:pt idx="3">
                  <c:v>69</c:v>
                </c:pt>
                <c:pt idx="4">
                  <c:v>48</c:v>
                </c:pt>
                <c:pt idx="5">
                  <c:v>31</c:v>
                </c:pt>
                <c:pt idx="6">
                  <c:v>10</c:v>
                </c:pt>
                <c:pt idx="7">
                  <c:v>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C0-4B70-A1B7-ACE185899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71451648"/>
        <c:axId val="1071452480"/>
      </c:barChart>
      <c:lineChart>
        <c:grouping val="standard"/>
        <c:varyColors val="0"/>
        <c:ser>
          <c:idx val="1"/>
          <c:order val="1"/>
          <c:tx>
            <c:v>Ряд2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'5'!$M$62:$M$70</c:f>
              <c:numCache>
                <c:formatCode>General</c:formatCode>
                <c:ptCount val="9"/>
                <c:pt idx="0">
                  <c:v>4.7351256331384892</c:v>
                </c:pt>
                <c:pt idx="1">
                  <c:v>16.104344362622932</c:v>
                </c:pt>
                <c:pt idx="2">
                  <c:v>39.526821130010255</c:v>
                </c:pt>
                <c:pt idx="3">
                  <c:v>59.874803080146521</c:v>
                </c:pt>
                <c:pt idx="4">
                  <c:v>55.9995054501019</c:v>
                </c:pt>
                <c:pt idx="5">
                  <c:v>32.335681682191485</c:v>
                </c:pt>
                <c:pt idx="6">
                  <c:v>11.521159032766588</c:v>
                </c:pt>
                <c:pt idx="7">
                  <c:v>2.5304653190463711</c:v>
                </c:pt>
                <c:pt idx="8">
                  <c:v>0.37209430997546655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C0-4B70-A1B7-ACE185899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1451648"/>
        <c:axId val="1071452480"/>
      </c:lineChart>
      <c:catAx>
        <c:axId val="1071451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1452480"/>
        <c:crosses val="autoZero"/>
        <c:auto val="1"/>
        <c:lblAlgn val="ctr"/>
        <c:lblOffset val="100"/>
        <c:noMultiLvlLbl val="0"/>
      </c:catAx>
      <c:valAx>
        <c:axId val="107145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145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фр лд Сбербанк эмпирическая и нормальная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'5'!$F$120</c:f>
              <c:strCache>
                <c:ptCount val="1"/>
                <c:pt idx="0">
                  <c:v>Эмипирическая фр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'5'!$F$121:$F$129</c:f>
              <c:numCache>
                <c:formatCode>General</c:formatCode>
                <c:ptCount val="9"/>
                <c:pt idx="0">
                  <c:v>2.6905829596412557E-2</c:v>
                </c:pt>
                <c:pt idx="1">
                  <c:v>0.10762331838565023</c:v>
                </c:pt>
                <c:pt idx="2">
                  <c:v>0.24663677130044842</c:v>
                </c:pt>
                <c:pt idx="3">
                  <c:v>0.44843049327354262</c:v>
                </c:pt>
                <c:pt idx="4">
                  <c:v>0.73094170403587444</c:v>
                </c:pt>
                <c:pt idx="5">
                  <c:v>0.87892376681614348</c:v>
                </c:pt>
                <c:pt idx="6">
                  <c:v>0.93721973094170408</c:v>
                </c:pt>
                <c:pt idx="7">
                  <c:v>0.99551569506726456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1B-4EA5-BA3A-40A1950A2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39333391"/>
        <c:axId val="839329647"/>
      </c:barChart>
      <c:lineChart>
        <c:grouping val="standard"/>
        <c:varyColors val="0"/>
        <c:ser>
          <c:idx val="1"/>
          <c:order val="1"/>
          <c:tx>
            <c:strRef>
              <c:f>'5'!$G$120</c:f>
              <c:strCache>
                <c:ptCount val="1"/>
                <c:pt idx="0">
                  <c:v>Норм. Фр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'5'!$G$121:$G$129</c:f>
              <c:numCache>
                <c:formatCode>General</c:formatCode>
                <c:ptCount val="9"/>
                <c:pt idx="0">
                  <c:v>1.4380390762293738E-2</c:v>
                </c:pt>
                <c:pt idx="1">
                  <c:v>5.6802480953266982E-2</c:v>
                </c:pt>
                <c:pt idx="2">
                  <c:v>0.1641259800750704</c:v>
                </c:pt>
                <c:pt idx="3">
                  <c:v>0.35454208199338555</c:v>
                </c:pt>
                <c:pt idx="4">
                  <c:v>0.59152444300035301</c:v>
                </c:pt>
                <c:pt idx="5">
                  <c:v>0.79842893351228572</c:v>
                </c:pt>
                <c:pt idx="6">
                  <c:v>0.92514792199941176</c:v>
                </c:pt>
                <c:pt idx="7">
                  <c:v>0.97957906544366646</c:v>
                </c:pt>
                <c:pt idx="8">
                  <c:v>0.99597167305355505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1B-4EA5-BA3A-40A1950A2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9333391"/>
        <c:axId val="839329647"/>
      </c:lineChart>
      <c:catAx>
        <c:axId val="839333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9329647"/>
        <c:crosses val="autoZero"/>
        <c:auto val="1"/>
        <c:lblAlgn val="ctr"/>
        <c:lblOffset val="100"/>
        <c:noMultiLvlLbl val="0"/>
      </c:catAx>
      <c:valAx>
        <c:axId val="83932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933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фр лд Росбанк ао эмпирическая и нормальная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'5'!$F$143</c:f>
              <c:strCache>
                <c:ptCount val="1"/>
                <c:pt idx="0">
                  <c:v>Эмипирическая фр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'5'!$F$144:$F$152</c:f>
              <c:numCache>
                <c:formatCode>General</c:formatCode>
                <c:ptCount val="9"/>
                <c:pt idx="0">
                  <c:v>1.7937219730941704E-2</c:v>
                </c:pt>
                <c:pt idx="1">
                  <c:v>8.0717488789237665E-2</c:v>
                </c:pt>
                <c:pt idx="2">
                  <c:v>0.22421524663677131</c:v>
                </c:pt>
                <c:pt idx="3">
                  <c:v>0.46188340807174888</c:v>
                </c:pt>
                <c:pt idx="4">
                  <c:v>0.7488789237668162</c:v>
                </c:pt>
                <c:pt idx="5">
                  <c:v>0.87443946188340804</c:v>
                </c:pt>
                <c:pt idx="6">
                  <c:v>0.97309417040358748</c:v>
                </c:pt>
                <c:pt idx="7">
                  <c:v>0.99551569506726456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58-492B-9E1F-85B74116A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17695999"/>
        <c:axId val="817696831"/>
      </c:barChart>
      <c:lineChart>
        <c:grouping val="standard"/>
        <c:varyColors val="0"/>
        <c:ser>
          <c:idx val="1"/>
          <c:order val="1"/>
          <c:tx>
            <c:strRef>
              <c:f>'5'!$G$143</c:f>
              <c:strCache>
                <c:ptCount val="1"/>
                <c:pt idx="0">
                  <c:v>Норм. Фр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'5'!$G$144:$G$152</c:f>
              <c:numCache>
                <c:formatCode>General</c:formatCode>
                <c:ptCount val="9"/>
                <c:pt idx="0">
                  <c:v>1.4391907533140054E-2</c:v>
                </c:pt>
                <c:pt idx="1">
                  <c:v>5.0582620816857528E-2</c:v>
                </c:pt>
                <c:pt idx="2">
                  <c:v>0.13741072989583977</c:v>
                </c:pt>
                <c:pt idx="3">
                  <c:v>0.29293784804592338</c:v>
                </c:pt>
                <c:pt idx="4">
                  <c:v>0.50095018320946583</c:v>
                </c:pt>
                <c:pt idx="5">
                  <c:v>0.70869827725846601</c:v>
                </c:pt>
                <c:pt idx="6">
                  <c:v>0.86363339921348037</c:v>
                </c:pt>
                <c:pt idx="7">
                  <c:v>0.94991129197472646</c:v>
                </c:pt>
                <c:pt idx="8">
                  <c:v>0.9857812752729177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58-492B-9E1F-85B74116A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7695999"/>
        <c:axId val="817696831"/>
      </c:lineChart>
      <c:catAx>
        <c:axId val="817695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7696831"/>
        <c:crosses val="autoZero"/>
        <c:auto val="1"/>
        <c:lblAlgn val="ctr"/>
        <c:lblOffset val="100"/>
        <c:noMultiLvlLbl val="0"/>
      </c:catAx>
      <c:valAx>
        <c:axId val="81769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769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фр лд МОЭСК эмпирическая и нормальная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'5'!$F$166</c:f>
              <c:strCache>
                <c:ptCount val="1"/>
                <c:pt idx="0">
                  <c:v>Эмипирическая фр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'5'!$F$167:$F$175</c:f>
              <c:numCache>
                <c:formatCode>General</c:formatCode>
                <c:ptCount val="9"/>
                <c:pt idx="0">
                  <c:v>1.7937219730941704E-2</c:v>
                </c:pt>
                <c:pt idx="1">
                  <c:v>8.9686098654708515E-2</c:v>
                </c:pt>
                <c:pt idx="2">
                  <c:v>0.26905829596412556</c:v>
                </c:pt>
                <c:pt idx="3">
                  <c:v>0.57847533632286996</c:v>
                </c:pt>
                <c:pt idx="4">
                  <c:v>0.79372197309417036</c:v>
                </c:pt>
                <c:pt idx="5">
                  <c:v>0.93273542600896864</c:v>
                </c:pt>
                <c:pt idx="6">
                  <c:v>0.97757847533632292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B-4C88-9FC4-9E1A55B65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39344623"/>
        <c:axId val="839340879"/>
      </c:barChart>
      <c:lineChart>
        <c:grouping val="standard"/>
        <c:varyColors val="0"/>
        <c:ser>
          <c:idx val="1"/>
          <c:order val="1"/>
          <c:tx>
            <c:strRef>
              <c:f>'5'!$G$166</c:f>
              <c:strCache>
                <c:ptCount val="1"/>
                <c:pt idx="0">
                  <c:v>Норм. Фр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'5'!$G$167:$G$175</c:f>
              <c:numCache>
                <c:formatCode>General</c:formatCode>
                <c:ptCount val="9"/>
                <c:pt idx="0">
                  <c:v>1.9107919957976709E-2</c:v>
                </c:pt>
                <c:pt idx="1">
                  <c:v>6.3165408412661952E-2</c:v>
                </c:pt>
                <c:pt idx="2">
                  <c:v>0.16232862038847207</c:v>
                </c:pt>
                <c:pt idx="3">
                  <c:v>0.32955849135642745</c:v>
                </c:pt>
                <c:pt idx="4">
                  <c:v>0.54088645283469883</c:v>
                </c:pt>
                <c:pt idx="5">
                  <c:v>0.74101153856277402</c:v>
                </c:pt>
                <c:pt idx="6">
                  <c:v>0.88302924798563576</c:v>
                </c:pt>
                <c:pt idx="7">
                  <c:v>0.95854687985739717</c:v>
                </c:pt>
                <c:pt idx="8">
                  <c:v>0.98863273644889382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9B-4C88-9FC4-9E1A55B65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9344623"/>
        <c:axId val="839340879"/>
      </c:lineChart>
      <c:catAx>
        <c:axId val="839344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9340879"/>
        <c:crosses val="autoZero"/>
        <c:auto val="1"/>
        <c:lblAlgn val="ctr"/>
        <c:lblOffset val="100"/>
        <c:noMultiLvlLbl val="0"/>
      </c:catAx>
      <c:valAx>
        <c:axId val="83934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934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ЛД</a:t>
            </a:r>
            <a:r>
              <a:rPr lang="ru-RU" baseline="0"/>
              <a:t> Сбербанк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'10'!$A$2:$A$224</c:f>
              <c:numCache>
                <c:formatCode>m/d/yyyy</c:formatCode>
                <c:ptCount val="223"/>
                <c:pt idx="0">
                  <c:v>42016</c:v>
                </c:pt>
                <c:pt idx="1">
                  <c:v>42023</c:v>
                </c:pt>
                <c:pt idx="2">
                  <c:v>42037</c:v>
                </c:pt>
                <c:pt idx="3">
                  <c:v>42058</c:v>
                </c:pt>
                <c:pt idx="4">
                  <c:v>42065</c:v>
                </c:pt>
                <c:pt idx="5">
                  <c:v>42093</c:v>
                </c:pt>
                <c:pt idx="6">
                  <c:v>42107</c:v>
                </c:pt>
                <c:pt idx="7">
                  <c:v>42114</c:v>
                </c:pt>
                <c:pt idx="8">
                  <c:v>42121</c:v>
                </c:pt>
                <c:pt idx="9">
                  <c:v>42128</c:v>
                </c:pt>
                <c:pt idx="10">
                  <c:v>42135</c:v>
                </c:pt>
                <c:pt idx="11">
                  <c:v>42142</c:v>
                </c:pt>
                <c:pt idx="12">
                  <c:v>42149</c:v>
                </c:pt>
                <c:pt idx="13">
                  <c:v>42156</c:v>
                </c:pt>
                <c:pt idx="14">
                  <c:v>42163</c:v>
                </c:pt>
                <c:pt idx="15">
                  <c:v>42170</c:v>
                </c:pt>
                <c:pt idx="16">
                  <c:v>42177</c:v>
                </c:pt>
                <c:pt idx="17">
                  <c:v>42184</c:v>
                </c:pt>
                <c:pt idx="18">
                  <c:v>42191</c:v>
                </c:pt>
                <c:pt idx="19">
                  <c:v>42198</c:v>
                </c:pt>
                <c:pt idx="20">
                  <c:v>42205</c:v>
                </c:pt>
                <c:pt idx="21">
                  <c:v>42212</c:v>
                </c:pt>
                <c:pt idx="22">
                  <c:v>42219</c:v>
                </c:pt>
                <c:pt idx="23">
                  <c:v>42226</c:v>
                </c:pt>
                <c:pt idx="24">
                  <c:v>42233</c:v>
                </c:pt>
                <c:pt idx="25">
                  <c:v>42247</c:v>
                </c:pt>
                <c:pt idx="26">
                  <c:v>42254</c:v>
                </c:pt>
                <c:pt idx="27">
                  <c:v>42261</c:v>
                </c:pt>
                <c:pt idx="28">
                  <c:v>42268</c:v>
                </c:pt>
                <c:pt idx="29">
                  <c:v>42275</c:v>
                </c:pt>
                <c:pt idx="30">
                  <c:v>42289</c:v>
                </c:pt>
                <c:pt idx="31">
                  <c:v>42296</c:v>
                </c:pt>
                <c:pt idx="32">
                  <c:v>42303</c:v>
                </c:pt>
                <c:pt idx="33">
                  <c:v>42310</c:v>
                </c:pt>
                <c:pt idx="34">
                  <c:v>42317</c:v>
                </c:pt>
                <c:pt idx="35">
                  <c:v>42331</c:v>
                </c:pt>
                <c:pt idx="36">
                  <c:v>42338</c:v>
                </c:pt>
                <c:pt idx="37">
                  <c:v>42345</c:v>
                </c:pt>
                <c:pt idx="38">
                  <c:v>42352</c:v>
                </c:pt>
                <c:pt idx="39">
                  <c:v>42359</c:v>
                </c:pt>
                <c:pt idx="40">
                  <c:v>42366</c:v>
                </c:pt>
                <c:pt idx="41">
                  <c:v>42373</c:v>
                </c:pt>
                <c:pt idx="42">
                  <c:v>42387</c:v>
                </c:pt>
                <c:pt idx="43">
                  <c:v>42394</c:v>
                </c:pt>
                <c:pt idx="44">
                  <c:v>42401</c:v>
                </c:pt>
                <c:pt idx="45">
                  <c:v>42408</c:v>
                </c:pt>
                <c:pt idx="46">
                  <c:v>42415</c:v>
                </c:pt>
                <c:pt idx="47">
                  <c:v>42422</c:v>
                </c:pt>
                <c:pt idx="48">
                  <c:v>42429</c:v>
                </c:pt>
                <c:pt idx="49">
                  <c:v>42436</c:v>
                </c:pt>
                <c:pt idx="50">
                  <c:v>42443</c:v>
                </c:pt>
                <c:pt idx="51">
                  <c:v>42450</c:v>
                </c:pt>
                <c:pt idx="52">
                  <c:v>42457</c:v>
                </c:pt>
                <c:pt idx="53">
                  <c:v>42464</c:v>
                </c:pt>
                <c:pt idx="54">
                  <c:v>42471</c:v>
                </c:pt>
                <c:pt idx="55">
                  <c:v>42478</c:v>
                </c:pt>
                <c:pt idx="56">
                  <c:v>42492</c:v>
                </c:pt>
                <c:pt idx="57">
                  <c:v>42499</c:v>
                </c:pt>
                <c:pt idx="58">
                  <c:v>42506</c:v>
                </c:pt>
                <c:pt idx="59">
                  <c:v>42520</c:v>
                </c:pt>
                <c:pt idx="60">
                  <c:v>42527</c:v>
                </c:pt>
                <c:pt idx="61">
                  <c:v>42534</c:v>
                </c:pt>
                <c:pt idx="62">
                  <c:v>42548</c:v>
                </c:pt>
                <c:pt idx="63">
                  <c:v>42562</c:v>
                </c:pt>
                <c:pt idx="64">
                  <c:v>42569</c:v>
                </c:pt>
                <c:pt idx="65">
                  <c:v>42576</c:v>
                </c:pt>
                <c:pt idx="66">
                  <c:v>42583</c:v>
                </c:pt>
                <c:pt idx="67">
                  <c:v>42590</c:v>
                </c:pt>
                <c:pt idx="68">
                  <c:v>42597</c:v>
                </c:pt>
                <c:pt idx="69">
                  <c:v>42604</c:v>
                </c:pt>
                <c:pt idx="70">
                  <c:v>42611</c:v>
                </c:pt>
                <c:pt idx="71">
                  <c:v>42618</c:v>
                </c:pt>
                <c:pt idx="72">
                  <c:v>42632</c:v>
                </c:pt>
                <c:pt idx="73">
                  <c:v>42639</c:v>
                </c:pt>
                <c:pt idx="74">
                  <c:v>42646</c:v>
                </c:pt>
                <c:pt idx="75">
                  <c:v>42653</c:v>
                </c:pt>
                <c:pt idx="76">
                  <c:v>42660</c:v>
                </c:pt>
                <c:pt idx="77">
                  <c:v>42667</c:v>
                </c:pt>
                <c:pt idx="78">
                  <c:v>42674</c:v>
                </c:pt>
                <c:pt idx="79">
                  <c:v>42681</c:v>
                </c:pt>
                <c:pt idx="80">
                  <c:v>42688</c:v>
                </c:pt>
                <c:pt idx="81">
                  <c:v>42695</c:v>
                </c:pt>
                <c:pt idx="82">
                  <c:v>42702</c:v>
                </c:pt>
                <c:pt idx="83">
                  <c:v>42730</c:v>
                </c:pt>
                <c:pt idx="84">
                  <c:v>42744</c:v>
                </c:pt>
                <c:pt idx="85">
                  <c:v>42751</c:v>
                </c:pt>
                <c:pt idx="86">
                  <c:v>42758</c:v>
                </c:pt>
                <c:pt idx="87">
                  <c:v>42765</c:v>
                </c:pt>
                <c:pt idx="88">
                  <c:v>42772</c:v>
                </c:pt>
                <c:pt idx="89">
                  <c:v>42779</c:v>
                </c:pt>
                <c:pt idx="90">
                  <c:v>42786</c:v>
                </c:pt>
                <c:pt idx="91">
                  <c:v>42793</c:v>
                </c:pt>
                <c:pt idx="92">
                  <c:v>42800</c:v>
                </c:pt>
                <c:pt idx="93">
                  <c:v>42814</c:v>
                </c:pt>
                <c:pt idx="94">
                  <c:v>42821</c:v>
                </c:pt>
                <c:pt idx="95">
                  <c:v>42828</c:v>
                </c:pt>
                <c:pt idx="96">
                  <c:v>42842</c:v>
                </c:pt>
                <c:pt idx="97">
                  <c:v>42849</c:v>
                </c:pt>
                <c:pt idx="98">
                  <c:v>42856</c:v>
                </c:pt>
                <c:pt idx="99">
                  <c:v>42863</c:v>
                </c:pt>
                <c:pt idx="100">
                  <c:v>42877</c:v>
                </c:pt>
                <c:pt idx="101">
                  <c:v>42884</c:v>
                </c:pt>
                <c:pt idx="102">
                  <c:v>42891</c:v>
                </c:pt>
                <c:pt idx="103">
                  <c:v>42898</c:v>
                </c:pt>
                <c:pt idx="104">
                  <c:v>42905</c:v>
                </c:pt>
                <c:pt idx="105">
                  <c:v>42912</c:v>
                </c:pt>
                <c:pt idx="106">
                  <c:v>42919</c:v>
                </c:pt>
                <c:pt idx="107">
                  <c:v>42926</c:v>
                </c:pt>
                <c:pt idx="108">
                  <c:v>42933</c:v>
                </c:pt>
                <c:pt idx="109">
                  <c:v>42940</c:v>
                </c:pt>
                <c:pt idx="110">
                  <c:v>42947</c:v>
                </c:pt>
                <c:pt idx="111">
                  <c:v>42954</c:v>
                </c:pt>
                <c:pt idx="112">
                  <c:v>42982</c:v>
                </c:pt>
                <c:pt idx="113">
                  <c:v>42989</c:v>
                </c:pt>
                <c:pt idx="114">
                  <c:v>42996</c:v>
                </c:pt>
                <c:pt idx="115">
                  <c:v>43003</c:v>
                </c:pt>
                <c:pt idx="116">
                  <c:v>43010</c:v>
                </c:pt>
                <c:pt idx="117">
                  <c:v>43017</c:v>
                </c:pt>
                <c:pt idx="118">
                  <c:v>43024</c:v>
                </c:pt>
                <c:pt idx="119">
                  <c:v>43031</c:v>
                </c:pt>
                <c:pt idx="120">
                  <c:v>43038</c:v>
                </c:pt>
                <c:pt idx="121">
                  <c:v>43059</c:v>
                </c:pt>
                <c:pt idx="122">
                  <c:v>43066</c:v>
                </c:pt>
                <c:pt idx="123">
                  <c:v>43073</c:v>
                </c:pt>
                <c:pt idx="124">
                  <c:v>43080</c:v>
                </c:pt>
                <c:pt idx="125">
                  <c:v>43087</c:v>
                </c:pt>
                <c:pt idx="126">
                  <c:v>43094</c:v>
                </c:pt>
                <c:pt idx="127">
                  <c:v>43101</c:v>
                </c:pt>
                <c:pt idx="128">
                  <c:v>43108</c:v>
                </c:pt>
                <c:pt idx="129">
                  <c:v>43115</c:v>
                </c:pt>
                <c:pt idx="130">
                  <c:v>43122</c:v>
                </c:pt>
                <c:pt idx="131">
                  <c:v>43129</c:v>
                </c:pt>
                <c:pt idx="132">
                  <c:v>43136</c:v>
                </c:pt>
                <c:pt idx="133">
                  <c:v>43143</c:v>
                </c:pt>
                <c:pt idx="134">
                  <c:v>43150</c:v>
                </c:pt>
                <c:pt idx="135">
                  <c:v>43157</c:v>
                </c:pt>
                <c:pt idx="136">
                  <c:v>43164</c:v>
                </c:pt>
                <c:pt idx="137">
                  <c:v>43171</c:v>
                </c:pt>
                <c:pt idx="138">
                  <c:v>43178</c:v>
                </c:pt>
                <c:pt idx="139">
                  <c:v>43185</c:v>
                </c:pt>
                <c:pt idx="140">
                  <c:v>43192</c:v>
                </c:pt>
                <c:pt idx="141">
                  <c:v>43206</c:v>
                </c:pt>
                <c:pt idx="142">
                  <c:v>43213</c:v>
                </c:pt>
                <c:pt idx="143">
                  <c:v>43220</c:v>
                </c:pt>
                <c:pt idx="144">
                  <c:v>43227</c:v>
                </c:pt>
                <c:pt idx="145">
                  <c:v>43234</c:v>
                </c:pt>
                <c:pt idx="146">
                  <c:v>43241</c:v>
                </c:pt>
                <c:pt idx="147">
                  <c:v>43248</c:v>
                </c:pt>
                <c:pt idx="148">
                  <c:v>43255</c:v>
                </c:pt>
                <c:pt idx="149">
                  <c:v>43262</c:v>
                </c:pt>
                <c:pt idx="150">
                  <c:v>43269</c:v>
                </c:pt>
                <c:pt idx="151">
                  <c:v>43276</c:v>
                </c:pt>
                <c:pt idx="152">
                  <c:v>43283</c:v>
                </c:pt>
                <c:pt idx="153">
                  <c:v>43290</c:v>
                </c:pt>
                <c:pt idx="154">
                  <c:v>43304</c:v>
                </c:pt>
                <c:pt idx="155">
                  <c:v>43311</c:v>
                </c:pt>
                <c:pt idx="156">
                  <c:v>43325</c:v>
                </c:pt>
                <c:pt idx="157">
                  <c:v>43332</c:v>
                </c:pt>
                <c:pt idx="158">
                  <c:v>43339</c:v>
                </c:pt>
                <c:pt idx="159">
                  <c:v>43346</c:v>
                </c:pt>
                <c:pt idx="160">
                  <c:v>43353</c:v>
                </c:pt>
                <c:pt idx="161">
                  <c:v>43367</c:v>
                </c:pt>
                <c:pt idx="162">
                  <c:v>43381</c:v>
                </c:pt>
                <c:pt idx="163">
                  <c:v>43388</c:v>
                </c:pt>
                <c:pt idx="164">
                  <c:v>43395</c:v>
                </c:pt>
                <c:pt idx="165">
                  <c:v>43402</c:v>
                </c:pt>
                <c:pt idx="166">
                  <c:v>43409</c:v>
                </c:pt>
                <c:pt idx="167">
                  <c:v>43416</c:v>
                </c:pt>
                <c:pt idx="168">
                  <c:v>43423</c:v>
                </c:pt>
                <c:pt idx="169">
                  <c:v>43430</c:v>
                </c:pt>
                <c:pt idx="170">
                  <c:v>43437</c:v>
                </c:pt>
                <c:pt idx="171">
                  <c:v>43444</c:v>
                </c:pt>
                <c:pt idx="172">
                  <c:v>43451</c:v>
                </c:pt>
                <c:pt idx="173">
                  <c:v>43458</c:v>
                </c:pt>
                <c:pt idx="174">
                  <c:v>43465</c:v>
                </c:pt>
                <c:pt idx="175">
                  <c:v>43472</c:v>
                </c:pt>
                <c:pt idx="176">
                  <c:v>43486</c:v>
                </c:pt>
                <c:pt idx="177">
                  <c:v>43493</c:v>
                </c:pt>
                <c:pt idx="178">
                  <c:v>43500</c:v>
                </c:pt>
                <c:pt idx="179">
                  <c:v>43507</c:v>
                </c:pt>
                <c:pt idx="180">
                  <c:v>43514</c:v>
                </c:pt>
                <c:pt idx="181">
                  <c:v>43521</c:v>
                </c:pt>
                <c:pt idx="182">
                  <c:v>43528</c:v>
                </c:pt>
                <c:pt idx="183">
                  <c:v>43535</c:v>
                </c:pt>
                <c:pt idx="184">
                  <c:v>43542</c:v>
                </c:pt>
                <c:pt idx="185">
                  <c:v>43549</c:v>
                </c:pt>
                <c:pt idx="186">
                  <c:v>43556</c:v>
                </c:pt>
                <c:pt idx="187">
                  <c:v>43563</c:v>
                </c:pt>
                <c:pt idx="188">
                  <c:v>43570</c:v>
                </c:pt>
                <c:pt idx="189">
                  <c:v>43577</c:v>
                </c:pt>
                <c:pt idx="190">
                  <c:v>43584</c:v>
                </c:pt>
                <c:pt idx="191">
                  <c:v>43591</c:v>
                </c:pt>
                <c:pt idx="192">
                  <c:v>43598</c:v>
                </c:pt>
                <c:pt idx="193">
                  <c:v>43605</c:v>
                </c:pt>
                <c:pt idx="194">
                  <c:v>43612</c:v>
                </c:pt>
                <c:pt idx="195">
                  <c:v>43619</c:v>
                </c:pt>
                <c:pt idx="196">
                  <c:v>43633</c:v>
                </c:pt>
                <c:pt idx="197">
                  <c:v>43647</c:v>
                </c:pt>
                <c:pt idx="198">
                  <c:v>43654</c:v>
                </c:pt>
                <c:pt idx="199">
                  <c:v>43661</c:v>
                </c:pt>
                <c:pt idx="200">
                  <c:v>43668</c:v>
                </c:pt>
                <c:pt idx="201">
                  <c:v>43675</c:v>
                </c:pt>
                <c:pt idx="202">
                  <c:v>43682</c:v>
                </c:pt>
                <c:pt idx="203">
                  <c:v>43689</c:v>
                </c:pt>
                <c:pt idx="204">
                  <c:v>43696</c:v>
                </c:pt>
                <c:pt idx="205">
                  <c:v>43703</c:v>
                </c:pt>
                <c:pt idx="206">
                  <c:v>43710</c:v>
                </c:pt>
                <c:pt idx="207">
                  <c:v>43724</c:v>
                </c:pt>
                <c:pt idx="208">
                  <c:v>43731</c:v>
                </c:pt>
                <c:pt idx="209">
                  <c:v>43738</c:v>
                </c:pt>
                <c:pt idx="210">
                  <c:v>43745</c:v>
                </c:pt>
                <c:pt idx="211">
                  <c:v>43752</c:v>
                </c:pt>
                <c:pt idx="212">
                  <c:v>43759</c:v>
                </c:pt>
                <c:pt idx="213">
                  <c:v>43766</c:v>
                </c:pt>
                <c:pt idx="214">
                  <c:v>43773</c:v>
                </c:pt>
                <c:pt idx="215">
                  <c:v>43780</c:v>
                </c:pt>
                <c:pt idx="216">
                  <c:v>43794</c:v>
                </c:pt>
                <c:pt idx="217">
                  <c:v>43808</c:v>
                </c:pt>
                <c:pt idx="218">
                  <c:v>43815</c:v>
                </c:pt>
                <c:pt idx="219">
                  <c:v>43836</c:v>
                </c:pt>
                <c:pt idx="220">
                  <c:v>43843</c:v>
                </c:pt>
                <c:pt idx="221">
                  <c:v>43850</c:v>
                </c:pt>
                <c:pt idx="222">
                  <c:v>43864</c:v>
                </c:pt>
              </c:numCache>
            </c:numRef>
          </c:cat>
          <c:val>
            <c:numRef>
              <c:f>'10'!$B$2:$B$224</c:f>
              <c:numCache>
                <c:formatCode>General</c:formatCode>
                <c:ptCount val="223"/>
                <c:pt idx="0">
                  <c:v>-1.7747687833339434E-2</c:v>
                </c:pt>
                <c:pt idx="1">
                  <c:v>3.8916647671368348E-2</c:v>
                </c:pt>
                <c:pt idx="2">
                  <c:v>4.4677965334299567E-2</c:v>
                </c:pt>
                <c:pt idx="3">
                  <c:v>1.5399215757880917E-2</c:v>
                </c:pt>
                <c:pt idx="4">
                  <c:v>-3.5670180131500077E-2</c:v>
                </c:pt>
                <c:pt idx="5">
                  <c:v>7.1176278467894954E-2</c:v>
                </c:pt>
                <c:pt idx="6">
                  <c:v>1.3889112160667093E-2</c:v>
                </c:pt>
                <c:pt idx="7">
                  <c:v>4.385188252884941E-2</c:v>
                </c:pt>
                <c:pt idx="8">
                  <c:v>1.5067432122119926E-2</c:v>
                </c:pt>
                <c:pt idx="9">
                  <c:v>-1.8373220256619294E-2</c:v>
                </c:pt>
                <c:pt idx="10">
                  <c:v>-5.9780981755080667E-3</c:v>
                </c:pt>
                <c:pt idx="11">
                  <c:v>-9.3708851733068661E-3</c:v>
                </c:pt>
                <c:pt idx="12">
                  <c:v>-1.1498266687373023E-2</c:v>
                </c:pt>
                <c:pt idx="13">
                  <c:v>-4.0113628690535509E-2</c:v>
                </c:pt>
                <c:pt idx="14">
                  <c:v>2.7104201801941275E-2</c:v>
                </c:pt>
                <c:pt idx="15">
                  <c:v>-1.3739720689678365E-2</c:v>
                </c:pt>
                <c:pt idx="16">
                  <c:v>-1.3506114141322108E-2</c:v>
                </c:pt>
                <c:pt idx="17">
                  <c:v>9.9101020356674578E-4</c:v>
                </c:pt>
                <c:pt idx="18">
                  <c:v>5.5034358901180185E-3</c:v>
                </c:pt>
                <c:pt idx="19">
                  <c:v>6.0872931244364104E-2</c:v>
                </c:pt>
                <c:pt idx="20">
                  <c:v>-6.9494283492555972E-2</c:v>
                </c:pt>
                <c:pt idx="21">
                  <c:v>2.5920890820029612E-2</c:v>
                </c:pt>
                <c:pt idx="22">
                  <c:v>2.5940021008615886E-2</c:v>
                </c:pt>
                <c:pt idx="23">
                  <c:v>3.0949361984845243E-3</c:v>
                </c:pt>
                <c:pt idx="24">
                  <c:v>-6.3365846993133537E-2</c:v>
                </c:pt>
                <c:pt idx="25">
                  <c:v>-1.1560822401075971E-2</c:v>
                </c:pt>
                <c:pt idx="26">
                  <c:v>1.8911257831171811E-3</c:v>
                </c:pt>
                <c:pt idx="27">
                  <c:v>1.8717123952937991E-2</c:v>
                </c:pt>
                <c:pt idx="28">
                  <c:v>-7.0446227400083189E-3</c:v>
                </c:pt>
                <c:pt idx="29">
                  <c:v>-1.5729301908543918E-2</c:v>
                </c:pt>
                <c:pt idx="30">
                  <c:v>3.1559220180518877E-2</c:v>
                </c:pt>
                <c:pt idx="31">
                  <c:v>2.1568696658455202E-2</c:v>
                </c:pt>
                <c:pt idx="32">
                  <c:v>8.8407564604479915E-4</c:v>
                </c:pt>
                <c:pt idx="33">
                  <c:v>3.8570483531325341E-2</c:v>
                </c:pt>
                <c:pt idx="34">
                  <c:v>-7.3604257838773418E-3</c:v>
                </c:pt>
                <c:pt idx="35">
                  <c:v>-2.5963223762010212E-2</c:v>
                </c:pt>
                <c:pt idx="36">
                  <c:v>-1.4451118538174598E-2</c:v>
                </c:pt>
                <c:pt idx="37">
                  <c:v>-4.8717386613997875E-2</c:v>
                </c:pt>
                <c:pt idx="38">
                  <c:v>6.7018934844012617E-3</c:v>
                </c:pt>
                <c:pt idx="39">
                  <c:v>2.5282385840892256E-2</c:v>
                </c:pt>
                <c:pt idx="40">
                  <c:v>-7.8973350600052743E-4</c:v>
                </c:pt>
                <c:pt idx="41">
                  <c:v>-4.4528076688758376E-2</c:v>
                </c:pt>
                <c:pt idx="42">
                  <c:v>4.7332211106255691E-2</c:v>
                </c:pt>
                <c:pt idx="43">
                  <c:v>5.3204036063464667E-2</c:v>
                </c:pt>
                <c:pt idx="44">
                  <c:v>7.2277031214532635E-3</c:v>
                </c:pt>
                <c:pt idx="45">
                  <c:v>-2.4474015085370251E-2</c:v>
                </c:pt>
                <c:pt idx="46">
                  <c:v>7.6492355205702245E-2</c:v>
                </c:pt>
                <c:pt idx="47">
                  <c:v>3.6911634141398281E-2</c:v>
                </c:pt>
                <c:pt idx="48">
                  <c:v>2.5555449173096548E-2</c:v>
                </c:pt>
                <c:pt idx="49">
                  <c:v>2.4742280663515004E-3</c:v>
                </c:pt>
                <c:pt idx="50">
                  <c:v>2.833357449201902E-2</c:v>
                </c:pt>
                <c:pt idx="51">
                  <c:v>-2.979904462056561E-2</c:v>
                </c:pt>
                <c:pt idx="52">
                  <c:v>-5.3304050482941142E-3</c:v>
                </c:pt>
                <c:pt idx="53">
                  <c:v>3.9745115594557651E-2</c:v>
                </c:pt>
                <c:pt idx="54">
                  <c:v>5.4961725718581711E-2</c:v>
                </c:pt>
                <c:pt idx="55">
                  <c:v>1.6213200713722214E-2</c:v>
                </c:pt>
                <c:pt idx="56">
                  <c:v>-2.3835028174973068E-2</c:v>
                </c:pt>
                <c:pt idx="57">
                  <c:v>3.5579864600029155E-3</c:v>
                </c:pt>
                <c:pt idx="58">
                  <c:v>6.8321457675771108E-3</c:v>
                </c:pt>
                <c:pt idx="59">
                  <c:v>-1.2160729944239406E-2</c:v>
                </c:pt>
                <c:pt idx="60">
                  <c:v>1.4410449678254994E-2</c:v>
                </c:pt>
                <c:pt idx="61">
                  <c:v>-3.6617363238223309E-2</c:v>
                </c:pt>
                <c:pt idx="62">
                  <c:v>3.3676364848380792E-3</c:v>
                </c:pt>
                <c:pt idx="63">
                  <c:v>2.7228042438734713E-2</c:v>
                </c:pt>
                <c:pt idx="64">
                  <c:v>-2.319513942233386E-3</c:v>
                </c:pt>
                <c:pt idx="65">
                  <c:v>9.7491293923416336E-3</c:v>
                </c:pt>
                <c:pt idx="66">
                  <c:v>-3.3112613036560315E-3</c:v>
                </c:pt>
                <c:pt idx="67">
                  <c:v>5.4648874052540741E-3</c:v>
                </c:pt>
                <c:pt idx="68">
                  <c:v>-2.6522898948902019E-2</c:v>
                </c:pt>
                <c:pt idx="69">
                  <c:v>6.7273180607424835E-2</c:v>
                </c:pt>
                <c:pt idx="70">
                  <c:v>1.1159531140159709E-2</c:v>
                </c:pt>
                <c:pt idx="71">
                  <c:v>3.1629546336090913E-2</c:v>
                </c:pt>
                <c:pt idx="72">
                  <c:v>3.0153038170687457E-2</c:v>
                </c:pt>
                <c:pt idx="73">
                  <c:v>-4.1509799760933996E-2</c:v>
                </c:pt>
                <c:pt idx="74">
                  <c:v>2.3123990086664367E-2</c:v>
                </c:pt>
                <c:pt idx="75">
                  <c:v>-1.3605652055778709E-2</c:v>
                </c:pt>
                <c:pt idx="76">
                  <c:v>1.1451929322611933E-2</c:v>
                </c:pt>
                <c:pt idx="77">
                  <c:v>5.2415952276730973E-3</c:v>
                </c:pt>
                <c:pt idx="78">
                  <c:v>-4.4192839233540823E-2</c:v>
                </c:pt>
                <c:pt idx="79">
                  <c:v>5.9556780835624393E-2</c:v>
                </c:pt>
                <c:pt idx="80">
                  <c:v>-9.6830574853678138E-3</c:v>
                </c:pt>
                <c:pt idx="81">
                  <c:v>6.6452715887930142E-2</c:v>
                </c:pt>
                <c:pt idx="82">
                  <c:v>-6.0045214181915982E-3</c:v>
                </c:pt>
                <c:pt idx="83">
                  <c:v>1.2195273093818206E-2</c:v>
                </c:pt>
                <c:pt idx="84">
                  <c:v>-3.4509816210688313E-2</c:v>
                </c:pt>
                <c:pt idx="85">
                  <c:v>1.5584418424825499E-2</c:v>
                </c:pt>
                <c:pt idx="86">
                  <c:v>6.6015130574268388E-2</c:v>
                </c:pt>
                <c:pt idx="87">
                  <c:v>-2.9033565733355533E-2</c:v>
                </c:pt>
                <c:pt idx="88">
                  <c:v>-4.8934018014174151E-2</c:v>
                </c:pt>
                <c:pt idx="89">
                  <c:v>-6.0424786265687625E-5</c:v>
                </c:pt>
                <c:pt idx="90">
                  <c:v>1.2084592159701689E-4</c:v>
                </c:pt>
                <c:pt idx="91">
                  <c:v>-6.7291333303695113E-3</c:v>
                </c:pt>
                <c:pt idx="92">
                  <c:v>-4.2877024356391881E-2</c:v>
                </c:pt>
                <c:pt idx="93">
                  <c:v>2.0696535100776455E-2</c:v>
                </c:pt>
                <c:pt idx="94">
                  <c:v>-2.9109110030049078E-2</c:v>
                </c:pt>
                <c:pt idx="95">
                  <c:v>1.0520187908801302E-2</c:v>
                </c:pt>
                <c:pt idx="96">
                  <c:v>6.7052278058137904E-2</c:v>
                </c:pt>
                <c:pt idx="97">
                  <c:v>3.4548834675782604E-2</c:v>
                </c:pt>
                <c:pt idx="98">
                  <c:v>3.6253816143170577E-3</c:v>
                </c:pt>
                <c:pt idx="99">
                  <c:v>1.139442612796833E-2</c:v>
                </c:pt>
                <c:pt idx="100">
                  <c:v>-4.9589915400578138E-2</c:v>
                </c:pt>
                <c:pt idx="101">
                  <c:v>-2.2402144995791396E-2</c:v>
                </c:pt>
                <c:pt idx="102">
                  <c:v>-4.5635542323461932E-2</c:v>
                </c:pt>
                <c:pt idx="103">
                  <c:v>-5.8283562197908506E-2</c:v>
                </c:pt>
                <c:pt idx="104">
                  <c:v>1.7289479779171415E-2</c:v>
                </c:pt>
                <c:pt idx="105">
                  <c:v>1.028694907975825E-2</c:v>
                </c:pt>
                <c:pt idx="106">
                  <c:v>4.4138146711845593E-2</c:v>
                </c:pt>
                <c:pt idx="107">
                  <c:v>5.8953157038768307E-2</c:v>
                </c:pt>
                <c:pt idx="108">
                  <c:v>4.3276729057820278E-3</c:v>
                </c:pt>
                <c:pt idx="109">
                  <c:v>2.0153353847960583E-2</c:v>
                </c:pt>
                <c:pt idx="110">
                  <c:v>2.5842156583848929E-2</c:v>
                </c:pt>
                <c:pt idx="111">
                  <c:v>1.3576193070049527E-2</c:v>
                </c:pt>
                <c:pt idx="112">
                  <c:v>1.2068878733676451E-2</c:v>
                </c:pt>
                <c:pt idx="113">
                  <c:v>1.5268287210081411E-2</c:v>
                </c:pt>
                <c:pt idx="114">
                  <c:v>-6.3779116012377228E-3</c:v>
                </c:pt>
                <c:pt idx="115">
                  <c:v>2.5167170139379347E-2</c:v>
                </c:pt>
                <c:pt idx="116">
                  <c:v>9.469914751070254E-3</c:v>
                </c:pt>
                <c:pt idx="117">
                  <c:v>1.1878083540431576E-2</c:v>
                </c:pt>
                <c:pt idx="118">
                  <c:v>-1.8025908550513114E-2</c:v>
                </c:pt>
                <c:pt idx="119">
                  <c:v>1.5834992330076268E-2</c:v>
                </c:pt>
                <c:pt idx="120">
                  <c:v>-1.1543029281674812E-2</c:v>
                </c:pt>
                <c:pt idx="121">
                  <c:v>1.0360502681430503E-2</c:v>
                </c:pt>
                <c:pt idx="122">
                  <c:v>-2.8923039469250476E-2</c:v>
                </c:pt>
                <c:pt idx="123">
                  <c:v>-2.7577494364552E-3</c:v>
                </c:pt>
                <c:pt idx="124">
                  <c:v>2.5212546434708723E-2</c:v>
                </c:pt>
                <c:pt idx="125">
                  <c:v>-2.272571405413918E-2</c:v>
                </c:pt>
                <c:pt idx="126">
                  <c:v>1.6837223836230465E-2</c:v>
                </c:pt>
                <c:pt idx="127">
                  <c:v>5.7799613398280346E-2</c:v>
                </c:pt>
                <c:pt idx="128">
                  <c:v>-3.5688082383160094E-3</c:v>
                </c:pt>
                <c:pt idx="129">
                  <c:v>1.9575802125861606E-2</c:v>
                </c:pt>
                <c:pt idx="130">
                  <c:v>1.8592833076615925E-2</c:v>
                </c:pt>
                <c:pt idx="131">
                  <c:v>4.0932109914822455E-2</c:v>
                </c:pt>
                <c:pt idx="132">
                  <c:v>-2.8419625452167779E-2</c:v>
                </c:pt>
                <c:pt idx="133">
                  <c:v>6.5310383424709101E-2</c:v>
                </c:pt>
                <c:pt idx="134">
                  <c:v>3.8573691985798665E-2</c:v>
                </c:pt>
                <c:pt idx="135">
                  <c:v>-1.6313101316179971E-2</c:v>
                </c:pt>
                <c:pt idx="136">
                  <c:v>5.8436981489109214E-3</c:v>
                </c:pt>
                <c:pt idx="137">
                  <c:v>-6.9552282948659575E-2</c:v>
                </c:pt>
                <c:pt idx="138">
                  <c:v>2.2581293375885568E-2</c:v>
                </c:pt>
                <c:pt idx="139">
                  <c:v>-3.2704584725580833E-2</c:v>
                </c:pt>
                <c:pt idx="140">
                  <c:v>1.2501877408061296E-2</c:v>
                </c:pt>
                <c:pt idx="141">
                  <c:v>5.0765553789119282E-2</c:v>
                </c:pt>
                <c:pt idx="142">
                  <c:v>4.2900071563173089E-2</c:v>
                </c:pt>
                <c:pt idx="143">
                  <c:v>1.6543886758217469E-2</c:v>
                </c:pt>
                <c:pt idx="144">
                  <c:v>3.088965519195918E-2</c:v>
                </c:pt>
                <c:pt idx="145">
                  <c:v>-5.9066782764183041E-2</c:v>
                </c:pt>
                <c:pt idx="146">
                  <c:v>-9.9503308531679793E-3</c:v>
                </c:pt>
                <c:pt idx="147">
                  <c:v>0</c:v>
                </c:pt>
                <c:pt idx="148">
                  <c:v>-3.4215080444514039E-2</c:v>
                </c:pt>
                <c:pt idx="149">
                  <c:v>-1.5357207685957053E-2</c:v>
                </c:pt>
                <c:pt idx="150">
                  <c:v>2.3928086559248857E-2</c:v>
                </c:pt>
                <c:pt idx="151">
                  <c:v>1.6511718007949636E-2</c:v>
                </c:pt>
                <c:pt idx="152">
                  <c:v>3.9176604911649274E-2</c:v>
                </c:pt>
                <c:pt idx="153">
                  <c:v>1.3755254551498786E-2</c:v>
                </c:pt>
                <c:pt idx="154">
                  <c:v>2.2070395399242521E-2</c:v>
                </c:pt>
                <c:pt idx="155">
                  <c:v>-3.2548907214881823E-2</c:v>
                </c:pt>
                <c:pt idx="156">
                  <c:v>1.8100041643617937E-2</c:v>
                </c:pt>
                <c:pt idx="157">
                  <c:v>-4.9531668242757024E-2</c:v>
                </c:pt>
                <c:pt idx="158">
                  <c:v>8.8855133572084532E-3</c:v>
                </c:pt>
                <c:pt idx="159">
                  <c:v>-3.9792305052238935E-2</c:v>
                </c:pt>
                <c:pt idx="160">
                  <c:v>7.5997063116447952E-2</c:v>
                </c:pt>
                <c:pt idx="161">
                  <c:v>4.9813705712219172E-2</c:v>
                </c:pt>
                <c:pt idx="162">
                  <c:v>2.4536252649469736E-2</c:v>
                </c:pt>
                <c:pt idx="163">
                  <c:v>-4.2865606771374618E-2</c:v>
                </c:pt>
                <c:pt idx="164">
                  <c:v>-1.5351178655761022E-2</c:v>
                </c:pt>
                <c:pt idx="165">
                  <c:v>6.2118468098199445E-2</c:v>
                </c:pt>
                <c:pt idx="166">
                  <c:v>1.6222835506887384E-2</c:v>
                </c:pt>
                <c:pt idx="167">
                  <c:v>1.7772169745797668E-2</c:v>
                </c:pt>
                <c:pt idx="168">
                  <c:v>-9.8850915881404152E-3</c:v>
                </c:pt>
                <c:pt idx="169">
                  <c:v>-1.6867253965241635E-2</c:v>
                </c:pt>
                <c:pt idx="170">
                  <c:v>5.1926802368212205E-3</c:v>
                </c:pt>
                <c:pt idx="171">
                  <c:v>-5.3073464203364125E-2</c:v>
                </c:pt>
                <c:pt idx="172">
                  <c:v>1.0007616074426413E-2</c:v>
                </c:pt>
                <c:pt idx="173">
                  <c:v>-2.6267135636687707E-3</c:v>
                </c:pt>
                <c:pt idx="174">
                  <c:v>2.4862793047520322E-2</c:v>
                </c:pt>
                <c:pt idx="175">
                  <c:v>2.9966913963089838E-2</c:v>
                </c:pt>
                <c:pt idx="176">
                  <c:v>1.6935044630998482E-2</c:v>
                </c:pt>
                <c:pt idx="177">
                  <c:v>2.0033825133197732E-2</c:v>
                </c:pt>
                <c:pt idx="178">
                  <c:v>-2.7467043554678182E-2</c:v>
                </c:pt>
                <c:pt idx="179">
                  <c:v>-1.1614976549214102E-2</c:v>
                </c:pt>
                <c:pt idx="180">
                  <c:v>-1.330933136878038E-2</c:v>
                </c:pt>
                <c:pt idx="181">
                  <c:v>6.2653499107203281E-3</c:v>
                </c:pt>
                <c:pt idx="182">
                  <c:v>-1.2619232479690485E-2</c:v>
                </c:pt>
                <c:pt idx="183">
                  <c:v>-1.9631908145795289E-3</c:v>
                </c:pt>
                <c:pt idx="184">
                  <c:v>2.018305593307863E-2</c:v>
                </c:pt>
                <c:pt idx="185">
                  <c:v>3.1841977546027009E-2</c:v>
                </c:pt>
                <c:pt idx="186">
                  <c:v>5.9213529962911494E-2</c:v>
                </c:pt>
                <c:pt idx="187">
                  <c:v>5.1403178459964852E-2</c:v>
                </c:pt>
                <c:pt idx="188">
                  <c:v>-2.9233176766405865E-2</c:v>
                </c:pt>
                <c:pt idx="189">
                  <c:v>-4.1341619327008791E-2</c:v>
                </c:pt>
                <c:pt idx="190">
                  <c:v>4.0997622075594681E-2</c:v>
                </c:pt>
                <c:pt idx="191">
                  <c:v>-2.402622535174723E-2</c:v>
                </c:pt>
                <c:pt idx="192">
                  <c:v>-2.6435211855928802E-4</c:v>
                </c:pt>
                <c:pt idx="193">
                  <c:v>3.2556680172751887E-2</c:v>
                </c:pt>
                <c:pt idx="194">
                  <c:v>-5.1743791816399893E-3</c:v>
                </c:pt>
                <c:pt idx="195">
                  <c:v>6.2489175191496771E-2</c:v>
                </c:pt>
                <c:pt idx="196">
                  <c:v>-3.2716777641532812E-3</c:v>
                </c:pt>
                <c:pt idx="197">
                  <c:v>1.778267807485566E-2</c:v>
                </c:pt>
                <c:pt idx="198">
                  <c:v>-2.4217084276669135E-2</c:v>
                </c:pt>
                <c:pt idx="199">
                  <c:v>-1.7750056331916422E-2</c:v>
                </c:pt>
                <c:pt idx="200">
                  <c:v>-9.9267107756716207E-3</c:v>
                </c:pt>
                <c:pt idx="201">
                  <c:v>-4.3165155420256396E-2</c:v>
                </c:pt>
                <c:pt idx="202">
                  <c:v>-6.3423033746905038E-4</c:v>
                </c:pt>
                <c:pt idx="203">
                  <c:v>-2.579781366524378E-2</c:v>
                </c:pt>
                <c:pt idx="204">
                  <c:v>2.0481673285480565E-2</c:v>
                </c:pt>
                <c:pt idx="205">
                  <c:v>2.1186278122833496E-2</c:v>
                </c:pt>
                <c:pt idx="206">
                  <c:v>2.1270825347133863E-2</c:v>
                </c:pt>
                <c:pt idx="207">
                  <c:v>-4.3010818993905854E-3</c:v>
                </c:pt>
                <c:pt idx="208">
                  <c:v>-1.7172468508600502E-2</c:v>
                </c:pt>
                <c:pt idx="209">
                  <c:v>-2.3469944436241629E-2</c:v>
                </c:pt>
                <c:pt idx="210">
                  <c:v>3.3331268786449007E-2</c:v>
                </c:pt>
                <c:pt idx="211">
                  <c:v>2.2496977638133322E-2</c:v>
                </c:pt>
                <c:pt idx="212">
                  <c:v>1.871571819594112E-2</c:v>
                </c:pt>
                <c:pt idx="213">
                  <c:v>-1.5113637810048184E-2</c:v>
                </c:pt>
                <c:pt idx="214">
                  <c:v>1.5821720393728457E-2</c:v>
                </c:pt>
                <c:pt idx="215">
                  <c:v>-7.0808258368028668E-4</c:v>
                </c:pt>
                <c:pt idx="216">
                  <c:v>-1.7581101416396221E-2</c:v>
                </c:pt>
                <c:pt idx="217">
                  <c:v>2.5486841923837055E-2</c:v>
                </c:pt>
                <c:pt idx="218">
                  <c:v>1.440591261716662E-2</c:v>
                </c:pt>
                <c:pt idx="219">
                  <c:v>1.2432202837178103E-2</c:v>
                </c:pt>
                <c:pt idx="220">
                  <c:v>1.6555334036074128E-2</c:v>
                </c:pt>
                <c:pt idx="221">
                  <c:v>1.1326093157551809E-2</c:v>
                </c:pt>
                <c:pt idx="222">
                  <c:v>8.2922488972549599E-3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84-433A-85A9-8DECC9A2F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8418799"/>
        <c:axId val="1548428367"/>
      </c:lineChart>
      <c:dateAx>
        <c:axId val="154841879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8428367"/>
        <c:crosses val="autoZero"/>
        <c:auto val="1"/>
        <c:lblOffset val="100"/>
        <c:baseTimeUnit val="days"/>
      </c:dateAx>
      <c:valAx>
        <c:axId val="154842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841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'10'!$C$1</c:f>
              <c:strCache>
                <c:ptCount val="1"/>
                <c:pt idx="0">
                  <c:v>ЛД Росбанк ао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'10'!$A$2:$A$224</c:f>
              <c:numCache>
                <c:formatCode>m/d/yyyy</c:formatCode>
                <c:ptCount val="223"/>
                <c:pt idx="0">
                  <c:v>42016</c:v>
                </c:pt>
                <c:pt idx="1">
                  <c:v>42023</c:v>
                </c:pt>
                <c:pt idx="2">
                  <c:v>42037</c:v>
                </c:pt>
                <c:pt idx="3">
                  <c:v>42058</c:v>
                </c:pt>
                <c:pt idx="4">
                  <c:v>42065</c:v>
                </c:pt>
                <c:pt idx="5">
                  <c:v>42093</c:v>
                </c:pt>
                <c:pt idx="6">
                  <c:v>42107</c:v>
                </c:pt>
                <c:pt idx="7">
                  <c:v>42114</c:v>
                </c:pt>
                <c:pt idx="8">
                  <c:v>42121</c:v>
                </c:pt>
                <c:pt idx="9">
                  <c:v>42128</c:v>
                </c:pt>
                <c:pt idx="10">
                  <c:v>42135</c:v>
                </c:pt>
                <c:pt idx="11">
                  <c:v>42142</c:v>
                </c:pt>
                <c:pt idx="12">
                  <c:v>42149</c:v>
                </c:pt>
                <c:pt idx="13">
                  <c:v>42156</c:v>
                </c:pt>
                <c:pt idx="14">
                  <c:v>42163</c:v>
                </c:pt>
                <c:pt idx="15">
                  <c:v>42170</c:v>
                </c:pt>
                <c:pt idx="16">
                  <c:v>42177</c:v>
                </c:pt>
                <c:pt idx="17">
                  <c:v>42184</c:v>
                </c:pt>
                <c:pt idx="18">
                  <c:v>42191</c:v>
                </c:pt>
                <c:pt idx="19">
                  <c:v>42198</c:v>
                </c:pt>
                <c:pt idx="20">
                  <c:v>42205</c:v>
                </c:pt>
                <c:pt idx="21">
                  <c:v>42212</c:v>
                </c:pt>
                <c:pt idx="22">
                  <c:v>42219</c:v>
                </c:pt>
                <c:pt idx="23">
                  <c:v>42226</c:v>
                </c:pt>
                <c:pt idx="24">
                  <c:v>42233</c:v>
                </c:pt>
                <c:pt idx="25">
                  <c:v>42247</c:v>
                </c:pt>
                <c:pt idx="26">
                  <c:v>42254</c:v>
                </c:pt>
                <c:pt idx="27">
                  <c:v>42261</c:v>
                </c:pt>
                <c:pt idx="28">
                  <c:v>42268</c:v>
                </c:pt>
                <c:pt idx="29">
                  <c:v>42275</c:v>
                </c:pt>
                <c:pt idx="30">
                  <c:v>42289</c:v>
                </c:pt>
                <c:pt idx="31">
                  <c:v>42296</c:v>
                </c:pt>
                <c:pt idx="32">
                  <c:v>42303</c:v>
                </c:pt>
                <c:pt idx="33">
                  <c:v>42310</c:v>
                </c:pt>
                <c:pt idx="34">
                  <c:v>42317</c:v>
                </c:pt>
                <c:pt idx="35">
                  <c:v>42331</c:v>
                </c:pt>
                <c:pt idx="36">
                  <c:v>42338</c:v>
                </c:pt>
                <c:pt idx="37">
                  <c:v>42345</c:v>
                </c:pt>
                <c:pt idx="38">
                  <c:v>42352</c:v>
                </c:pt>
                <c:pt idx="39">
                  <c:v>42359</c:v>
                </c:pt>
                <c:pt idx="40">
                  <c:v>42366</c:v>
                </c:pt>
                <c:pt idx="41">
                  <c:v>42373</c:v>
                </c:pt>
                <c:pt idx="42">
                  <c:v>42387</c:v>
                </c:pt>
                <c:pt idx="43">
                  <c:v>42394</c:v>
                </c:pt>
                <c:pt idx="44">
                  <c:v>42401</c:v>
                </c:pt>
                <c:pt idx="45">
                  <c:v>42408</c:v>
                </c:pt>
                <c:pt idx="46">
                  <c:v>42415</c:v>
                </c:pt>
                <c:pt idx="47">
                  <c:v>42422</c:v>
                </c:pt>
                <c:pt idx="48">
                  <c:v>42429</c:v>
                </c:pt>
                <c:pt idx="49">
                  <c:v>42436</c:v>
                </c:pt>
                <c:pt idx="50">
                  <c:v>42443</c:v>
                </c:pt>
                <c:pt idx="51">
                  <c:v>42450</c:v>
                </c:pt>
                <c:pt idx="52">
                  <c:v>42457</c:v>
                </c:pt>
                <c:pt idx="53">
                  <c:v>42464</c:v>
                </c:pt>
                <c:pt idx="54">
                  <c:v>42471</c:v>
                </c:pt>
                <c:pt idx="55">
                  <c:v>42478</c:v>
                </c:pt>
                <c:pt idx="56">
                  <c:v>42492</c:v>
                </c:pt>
                <c:pt idx="57">
                  <c:v>42499</c:v>
                </c:pt>
                <c:pt idx="58">
                  <c:v>42506</c:v>
                </c:pt>
                <c:pt idx="59">
                  <c:v>42520</c:v>
                </c:pt>
                <c:pt idx="60">
                  <c:v>42527</c:v>
                </c:pt>
                <c:pt idx="61">
                  <c:v>42534</c:v>
                </c:pt>
                <c:pt idx="62">
                  <c:v>42548</c:v>
                </c:pt>
                <c:pt idx="63">
                  <c:v>42562</c:v>
                </c:pt>
                <c:pt idx="64">
                  <c:v>42569</c:v>
                </c:pt>
                <c:pt idx="65">
                  <c:v>42576</c:v>
                </c:pt>
                <c:pt idx="66">
                  <c:v>42583</c:v>
                </c:pt>
                <c:pt idx="67">
                  <c:v>42590</c:v>
                </c:pt>
                <c:pt idx="68">
                  <c:v>42597</c:v>
                </c:pt>
                <c:pt idx="69">
                  <c:v>42604</c:v>
                </c:pt>
                <c:pt idx="70">
                  <c:v>42611</c:v>
                </c:pt>
                <c:pt idx="71">
                  <c:v>42618</c:v>
                </c:pt>
                <c:pt idx="72">
                  <c:v>42632</c:v>
                </c:pt>
                <c:pt idx="73">
                  <c:v>42639</c:v>
                </c:pt>
                <c:pt idx="74">
                  <c:v>42646</c:v>
                </c:pt>
                <c:pt idx="75">
                  <c:v>42653</c:v>
                </c:pt>
                <c:pt idx="76">
                  <c:v>42660</c:v>
                </c:pt>
                <c:pt idx="77">
                  <c:v>42667</c:v>
                </c:pt>
                <c:pt idx="78">
                  <c:v>42674</c:v>
                </c:pt>
                <c:pt idx="79">
                  <c:v>42681</c:v>
                </c:pt>
                <c:pt idx="80">
                  <c:v>42688</c:v>
                </c:pt>
                <c:pt idx="81">
                  <c:v>42695</c:v>
                </c:pt>
                <c:pt idx="82">
                  <c:v>42702</c:v>
                </c:pt>
                <c:pt idx="83">
                  <c:v>42730</c:v>
                </c:pt>
                <c:pt idx="84">
                  <c:v>42744</c:v>
                </c:pt>
                <c:pt idx="85">
                  <c:v>42751</c:v>
                </c:pt>
                <c:pt idx="86">
                  <c:v>42758</c:v>
                </c:pt>
                <c:pt idx="87">
                  <c:v>42765</c:v>
                </c:pt>
                <c:pt idx="88">
                  <c:v>42772</c:v>
                </c:pt>
                <c:pt idx="89">
                  <c:v>42779</c:v>
                </c:pt>
                <c:pt idx="90">
                  <c:v>42786</c:v>
                </c:pt>
                <c:pt idx="91">
                  <c:v>42793</c:v>
                </c:pt>
                <c:pt idx="92">
                  <c:v>42800</c:v>
                </c:pt>
                <c:pt idx="93">
                  <c:v>42814</c:v>
                </c:pt>
                <c:pt idx="94">
                  <c:v>42821</c:v>
                </c:pt>
                <c:pt idx="95">
                  <c:v>42828</c:v>
                </c:pt>
                <c:pt idx="96">
                  <c:v>42842</c:v>
                </c:pt>
                <c:pt idx="97">
                  <c:v>42849</c:v>
                </c:pt>
                <c:pt idx="98">
                  <c:v>42856</c:v>
                </c:pt>
                <c:pt idx="99">
                  <c:v>42863</c:v>
                </c:pt>
                <c:pt idx="100">
                  <c:v>42877</c:v>
                </c:pt>
                <c:pt idx="101">
                  <c:v>42884</c:v>
                </c:pt>
                <c:pt idx="102">
                  <c:v>42891</c:v>
                </c:pt>
                <c:pt idx="103">
                  <c:v>42898</c:v>
                </c:pt>
                <c:pt idx="104">
                  <c:v>42905</c:v>
                </c:pt>
                <c:pt idx="105">
                  <c:v>42912</c:v>
                </c:pt>
                <c:pt idx="106">
                  <c:v>42919</c:v>
                </c:pt>
                <c:pt idx="107">
                  <c:v>42926</c:v>
                </c:pt>
                <c:pt idx="108">
                  <c:v>42933</c:v>
                </c:pt>
                <c:pt idx="109">
                  <c:v>42940</c:v>
                </c:pt>
                <c:pt idx="110">
                  <c:v>42947</c:v>
                </c:pt>
                <c:pt idx="111">
                  <c:v>42954</c:v>
                </c:pt>
                <c:pt idx="112">
                  <c:v>42982</c:v>
                </c:pt>
                <c:pt idx="113">
                  <c:v>42989</c:v>
                </c:pt>
                <c:pt idx="114">
                  <c:v>42996</c:v>
                </c:pt>
                <c:pt idx="115">
                  <c:v>43003</c:v>
                </c:pt>
                <c:pt idx="116">
                  <c:v>43010</c:v>
                </c:pt>
                <c:pt idx="117">
                  <c:v>43017</c:v>
                </c:pt>
                <c:pt idx="118">
                  <c:v>43024</c:v>
                </c:pt>
                <c:pt idx="119">
                  <c:v>43031</c:v>
                </c:pt>
                <c:pt idx="120">
                  <c:v>43038</c:v>
                </c:pt>
                <c:pt idx="121">
                  <c:v>43059</c:v>
                </c:pt>
                <c:pt idx="122">
                  <c:v>43066</c:v>
                </c:pt>
                <c:pt idx="123">
                  <c:v>43073</c:v>
                </c:pt>
                <c:pt idx="124">
                  <c:v>43080</c:v>
                </c:pt>
                <c:pt idx="125">
                  <c:v>43087</c:v>
                </c:pt>
                <c:pt idx="126">
                  <c:v>43094</c:v>
                </c:pt>
                <c:pt idx="127">
                  <c:v>43101</c:v>
                </c:pt>
                <c:pt idx="128">
                  <c:v>43108</c:v>
                </c:pt>
                <c:pt idx="129">
                  <c:v>43115</c:v>
                </c:pt>
                <c:pt idx="130">
                  <c:v>43122</c:v>
                </c:pt>
                <c:pt idx="131">
                  <c:v>43129</c:v>
                </c:pt>
                <c:pt idx="132">
                  <c:v>43136</c:v>
                </c:pt>
                <c:pt idx="133">
                  <c:v>43143</c:v>
                </c:pt>
                <c:pt idx="134">
                  <c:v>43150</c:v>
                </c:pt>
                <c:pt idx="135">
                  <c:v>43157</c:v>
                </c:pt>
                <c:pt idx="136">
                  <c:v>43164</c:v>
                </c:pt>
                <c:pt idx="137">
                  <c:v>43171</c:v>
                </c:pt>
                <c:pt idx="138">
                  <c:v>43178</c:v>
                </c:pt>
                <c:pt idx="139">
                  <c:v>43185</c:v>
                </c:pt>
                <c:pt idx="140">
                  <c:v>43192</c:v>
                </c:pt>
                <c:pt idx="141">
                  <c:v>43206</c:v>
                </c:pt>
                <c:pt idx="142">
                  <c:v>43213</c:v>
                </c:pt>
                <c:pt idx="143">
                  <c:v>43220</c:v>
                </c:pt>
                <c:pt idx="144">
                  <c:v>43227</c:v>
                </c:pt>
                <c:pt idx="145">
                  <c:v>43234</c:v>
                </c:pt>
                <c:pt idx="146">
                  <c:v>43241</c:v>
                </c:pt>
                <c:pt idx="147">
                  <c:v>43248</c:v>
                </c:pt>
                <c:pt idx="148">
                  <c:v>43255</c:v>
                </c:pt>
                <c:pt idx="149">
                  <c:v>43262</c:v>
                </c:pt>
                <c:pt idx="150">
                  <c:v>43269</c:v>
                </c:pt>
                <c:pt idx="151">
                  <c:v>43276</c:v>
                </c:pt>
                <c:pt idx="152">
                  <c:v>43283</c:v>
                </c:pt>
                <c:pt idx="153">
                  <c:v>43290</c:v>
                </c:pt>
                <c:pt idx="154">
                  <c:v>43304</c:v>
                </c:pt>
                <c:pt idx="155">
                  <c:v>43311</c:v>
                </c:pt>
                <c:pt idx="156">
                  <c:v>43325</c:v>
                </c:pt>
                <c:pt idx="157">
                  <c:v>43332</c:v>
                </c:pt>
                <c:pt idx="158">
                  <c:v>43339</c:v>
                </c:pt>
                <c:pt idx="159">
                  <c:v>43346</c:v>
                </c:pt>
                <c:pt idx="160">
                  <c:v>43353</c:v>
                </c:pt>
                <c:pt idx="161">
                  <c:v>43367</c:v>
                </c:pt>
                <c:pt idx="162">
                  <c:v>43381</c:v>
                </c:pt>
                <c:pt idx="163">
                  <c:v>43388</c:v>
                </c:pt>
                <c:pt idx="164">
                  <c:v>43395</c:v>
                </c:pt>
                <c:pt idx="165">
                  <c:v>43402</c:v>
                </c:pt>
                <c:pt idx="166">
                  <c:v>43409</c:v>
                </c:pt>
                <c:pt idx="167">
                  <c:v>43416</c:v>
                </c:pt>
                <c:pt idx="168">
                  <c:v>43423</c:v>
                </c:pt>
                <c:pt idx="169">
                  <c:v>43430</c:v>
                </c:pt>
                <c:pt idx="170">
                  <c:v>43437</c:v>
                </c:pt>
                <c:pt idx="171">
                  <c:v>43444</c:v>
                </c:pt>
                <c:pt idx="172">
                  <c:v>43451</c:v>
                </c:pt>
                <c:pt idx="173">
                  <c:v>43458</c:v>
                </c:pt>
                <c:pt idx="174">
                  <c:v>43465</c:v>
                </c:pt>
                <c:pt idx="175">
                  <c:v>43472</c:v>
                </c:pt>
                <c:pt idx="176">
                  <c:v>43486</c:v>
                </c:pt>
                <c:pt idx="177">
                  <c:v>43493</c:v>
                </c:pt>
                <c:pt idx="178">
                  <c:v>43500</c:v>
                </c:pt>
                <c:pt idx="179">
                  <c:v>43507</c:v>
                </c:pt>
                <c:pt idx="180">
                  <c:v>43514</c:v>
                </c:pt>
                <c:pt idx="181">
                  <c:v>43521</c:v>
                </c:pt>
                <c:pt idx="182">
                  <c:v>43528</c:v>
                </c:pt>
                <c:pt idx="183">
                  <c:v>43535</c:v>
                </c:pt>
                <c:pt idx="184">
                  <c:v>43542</c:v>
                </c:pt>
                <c:pt idx="185">
                  <c:v>43549</c:v>
                </c:pt>
                <c:pt idx="186">
                  <c:v>43556</c:v>
                </c:pt>
                <c:pt idx="187">
                  <c:v>43563</c:v>
                </c:pt>
                <c:pt idx="188">
                  <c:v>43570</c:v>
                </c:pt>
                <c:pt idx="189">
                  <c:v>43577</c:v>
                </c:pt>
                <c:pt idx="190">
                  <c:v>43584</c:v>
                </c:pt>
                <c:pt idx="191">
                  <c:v>43591</c:v>
                </c:pt>
                <c:pt idx="192">
                  <c:v>43598</c:v>
                </c:pt>
                <c:pt idx="193">
                  <c:v>43605</c:v>
                </c:pt>
                <c:pt idx="194">
                  <c:v>43612</c:v>
                </c:pt>
                <c:pt idx="195">
                  <c:v>43619</c:v>
                </c:pt>
                <c:pt idx="196">
                  <c:v>43633</c:v>
                </c:pt>
                <c:pt idx="197">
                  <c:v>43647</c:v>
                </c:pt>
                <c:pt idx="198">
                  <c:v>43654</c:v>
                </c:pt>
                <c:pt idx="199">
                  <c:v>43661</c:v>
                </c:pt>
                <c:pt idx="200">
                  <c:v>43668</c:v>
                </c:pt>
                <c:pt idx="201">
                  <c:v>43675</c:v>
                </c:pt>
                <c:pt idx="202">
                  <c:v>43682</c:v>
                </c:pt>
                <c:pt idx="203">
                  <c:v>43689</c:v>
                </c:pt>
                <c:pt idx="204">
                  <c:v>43696</c:v>
                </c:pt>
                <c:pt idx="205">
                  <c:v>43703</c:v>
                </c:pt>
                <c:pt idx="206">
                  <c:v>43710</c:v>
                </c:pt>
                <c:pt idx="207">
                  <c:v>43724</c:v>
                </c:pt>
                <c:pt idx="208">
                  <c:v>43731</c:v>
                </c:pt>
                <c:pt idx="209">
                  <c:v>43738</c:v>
                </c:pt>
                <c:pt idx="210">
                  <c:v>43745</c:v>
                </c:pt>
                <c:pt idx="211">
                  <c:v>43752</c:v>
                </c:pt>
                <c:pt idx="212">
                  <c:v>43759</c:v>
                </c:pt>
                <c:pt idx="213">
                  <c:v>43766</c:v>
                </c:pt>
                <c:pt idx="214">
                  <c:v>43773</c:v>
                </c:pt>
                <c:pt idx="215">
                  <c:v>43780</c:v>
                </c:pt>
                <c:pt idx="216">
                  <c:v>43794</c:v>
                </c:pt>
                <c:pt idx="217">
                  <c:v>43808</c:v>
                </c:pt>
                <c:pt idx="218">
                  <c:v>43815</c:v>
                </c:pt>
                <c:pt idx="219">
                  <c:v>43836</c:v>
                </c:pt>
                <c:pt idx="220">
                  <c:v>43843</c:v>
                </c:pt>
                <c:pt idx="221">
                  <c:v>43850</c:v>
                </c:pt>
                <c:pt idx="222">
                  <c:v>43864</c:v>
                </c:pt>
              </c:numCache>
            </c:numRef>
          </c:cat>
          <c:val>
            <c:numRef>
              <c:f>'10'!$C$2:$C$224</c:f>
              <c:numCache>
                <c:formatCode>General</c:formatCode>
                <c:ptCount val="223"/>
                <c:pt idx="0">
                  <c:v>3.4289073478632165E-2</c:v>
                </c:pt>
                <c:pt idx="1">
                  <c:v>6.7189502487447882E-3</c:v>
                </c:pt>
                <c:pt idx="2">
                  <c:v>-6.2047768868828696E-3</c:v>
                </c:pt>
                <c:pt idx="3">
                  <c:v>-1.8237587549780901E-2</c:v>
                </c:pt>
                <c:pt idx="4">
                  <c:v>-3.3267100982939057E-2</c:v>
                </c:pt>
                <c:pt idx="5">
                  <c:v>-6.0913893934018172E-3</c:v>
                </c:pt>
                <c:pt idx="6">
                  <c:v>-4.3017385083690816E-2</c:v>
                </c:pt>
                <c:pt idx="7">
                  <c:v>5.3488684950986222E-2</c:v>
                </c:pt>
                <c:pt idx="8">
                  <c:v>-2.1053409197832381E-2</c:v>
                </c:pt>
                <c:pt idx="9">
                  <c:v>-2.8049303809899555E-2</c:v>
                </c:pt>
                <c:pt idx="10">
                  <c:v>1.9502243231441101E-2</c:v>
                </c:pt>
                <c:pt idx="11">
                  <c:v>2.1436235432513691E-3</c:v>
                </c:pt>
                <c:pt idx="12">
                  <c:v>-2.6031838717946981E-2</c:v>
                </c:pt>
                <c:pt idx="13">
                  <c:v>-6.6152391187192048E-3</c:v>
                </c:pt>
                <c:pt idx="14">
                  <c:v>4.4150182091166933E-3</c:v>
                </c:pt>
                <c:pt idx="15">
                  <c:v>4.3956114730381293E-3</c:v>
                </c:pt>
                <c:pt idx="16">
                  <c:v>8.7336799687546315E-3</c:v>
                </c:pt>
                <c:pt idx="17">
                  <c:v>-2.197890671877523E-2</c:v>
                </c:pt>
                <c:pt idx="18">
                  <c:v>-1.7937700686667207E-2</c:v>
                </c:pt>
                <c:pt idx="19">
                  <c:v>5.0727523509658222E-2</c:v>
                </c:pt>
                <c:pt idx="20">
                  <c:v>-2.8355225755125009E-2</c:v>
                </c:pt>
                <c:pt idx="21">
                  <c:v>3.6920588614048074E-2</c:v>
                </c:pt>
                <c:pt idx="22">
                  <c:v>-2.1552558385734191E-2</c:v>
                </c:pt>
                <c:pt idx="23">
                  <c:v>2.17627942259567E-3</c:v>
                </c:pt>
                <c:pt idx="24">
                  <c:v>-6.5430985889359475E-3</c:v>
                </c:pt>
                <c:pt idx="25">
                  <c:v>1.092907053219023E-2</c:v>
                </c:pt>
                <c:pt idx="26">
                  <c:v>-1.3129291441792736E-2</c:v>
                </c:pt>
                <c:pt idx="27">
                  <c:v>-2.0022915875107704E-2</c:v>
                </c:pt>
                <c:pt idx="28">
                  <c:v>-2.2497197340154416E-3</c:v>
                </c:pt>
                <c:pt idx="29">
                  <c:v>6.7340321813441194E-3</c:v>
                </c:pt>
                <c:pt idx="30">
                  <c:v>3.3522692038643644E-2</c:v>
                </c:pt>
                <c:pt idx="31">
                  <c:v>-8.8300794482720369E-3</c:v>
                </c:pt>
                <c:pt idx="32">
                  <c:v>6.6298585386695818E-3</c:v>
                </c:pt>
                <c:pt idx="33">
                  <c:v>3.2505570404931308E-2</c:v>
                </c:pt>
                <c:pt idx="34">
                  <c:v>3.9712637406867833E-2</c:v>
                </c:pt>
                <c:pt idx="35">
                  <c:v>-4.1355185681913945E-2</c:v>
                </c:pt>
                <c:pt idx="36">
                  <c:v>-6.6889881507965401E-3</c:v>
                </c:pt>
                <c:pt idx="37">
                  <c:v>3.7325957612686346E-2</c:v>
                </c:pt>
                <c:pt idx="38">
                  <c:v>-1.7391742711869107E-2</c:v>
                </c:pt>
                <c:pt idx="39">
                  <c:v>8.7336799687546315E-3</c:v>
                </c:pt>
                <c:pt idx="40">
                  <c:v>-4.3573053689558126E-3</c:v>
                </c:pt>
                <c:pt idx="41">
                  <c:v>6.3446221738962263E-2</c:v>
                </c:pt>
                <c:pt idx="42">
                  <c:v>-3.2647077836666143E-2</c:v>
                </c:pt>
                <c:pt idx="43">
                  <c:v>2.8355225755125005E-2</c:v>
                </c:pt>
                <c:pt idx="44">
                  <c:v>-2.1528533611010897E-3</c:v>
                </c:pt>
                <c:pt idx="45">
                  <c:v>4.3010818993907017E-3</c:v>
                </c:pt>
                <c:pt idx="46">
                  <c:v>2.1436235432513691E-3</c:v>
                </c:pt>
                <c:pt idx="47">
                  <c:v>-8.602203582663415E-3</c:v>
                </c:pt>
                <c:pt idx="48">
                  <c:v>3.188367840522198E-2</c:v>
                </c:pt>
                <c:pt idx="49">
                  <c:v>2.0898649194592365E-3</c:v>
                </c:pt>
                <c:pt idx="50">
                  <c:v>0</c:v>
                </c:pt>
                <c:pt idx="51">
                  <c:v>-8.3857933762739589E-3</c:v>
                </c:pt>
                <c:pt idx="52">
                  <c:v>1.6701849617931353E-2</c:v>
                </c:pt>
                <c:pt idx="53">
                  <c:v>1.2345835822299362E-2</c:v>
                </c:pt>
                <c:pt idx="54">
                  <c:v>-2.2751756983416069E-2</c:v>
                </c:pt>
                <c:pt idx="55">
                  <c:v>-2.5425098365810056E-2</c:v>
                </c:pt>
                <c:pt idx="56">
                  <c:v>1.7021687569430524E-2</c:v>
                </c:pt>
                <c:pt idx="57">
                  <c:v>-2.3480267608842472E-2</c:v>
                </c:pt>
                <c:pt idx="58">
                  <c:v>1.2875714360045367E-2</c:v>
                </c:pt>
                <c:pt idx="59">
                  <c:v>-1.7021687569430524E-2</c:v>
                </c:pt>
                <c:pt idx="60">
                  <c:v>-2.8293508642611976E-2</c:v>
                </c:pt>
                <c:pt idx="61">
                  <c:v>-8.8692377407796601E-3</c:v>
                </c:pt>
                <c:pt idx="62">
                  <c:v>-3.2186686495901444E-2</c:v>
                </c:pt>
                <c:pt idx="63">
                  <c:v>-4.2181614036294675E-2</c:v>
                </c:pt>
                <c:pt idx="64">
                  <c:v>1.3513719166722855E-2</c:v>
                </c:pt>
                <c:pt idx="65">
                  <c:v>-1.1248712535870653E-2</c:v>
                </c:pt>
                <c:pt idx="66">
                  <c:v>3.7740327982846898E-2</c:v>
                </c:pt>
                <c:pt idx="67">
                  <c:v>2.1552558385734281E-2</c:v>
                </c:pt>
                <c:pt idx="68">
                  <c:v>0</c:v>
                </c:pt>
                <c:pt idx="69">
                  <c:v>-4.2735107773819378E-3</c:v>
                </c:pt>
                <c:pt idx="70">
                  <c:v>3.9879366231596325E-2</c:v>
                </c:pt>
                <c:pt idx="71">
                  <c:v>3.6367644170874791E-2</c:v>
                </c:pt>
                <c:pt idx="72">
                  <c:v>-2.0811662038246232E-3</c:v>
                </c:pt>
                <c:pt idx="73">
                  <c:v>3.4803922194692097E-2</c:v>
                </c:pt>
                <c:pt idx="74">
                  <c:v>6.0180723255629448E-3</c:v>
                </c:pt>
                <c:pt idx="75">
                  <c:v>-2.4292692569044587E-2</c:v>
                </c:pt>
                <c:pt idx="76">
                  <c:v>6.351340572232593E-2</c:v>
                </c:pt>
                <c:pt idx="77">
                  <c:v>9.5694510161506725E-3</c:v>
                </c:pt>
                <c:pt idx="78">
                  <c:v>2.6317308317373358E-2</c:v>
                </c:pt>
                <c:pt idx="79">
                  <c:v>-1.8570107472127711E-3</c:v>
                </c:pt>
                <c:pt idx="80">
                  <c:v>5.9530649494225936E-2</c:v>
                </c:pt>
                <c:pt idx="81">
                  <c:v>-8.795131452827289E-3</c:v>
                </c:pt>
                <c:pt idx="82">
                  <c:v>-2.6859269050268413E-2</c:v>
                </c:pt>
                <c:pt idx="83">
                  <c:v>3.2894766503987053E-3</c:v>
                </c:pt>
                <c:pt idx="84">
                  <c:v>5.6338177182560642E-3</c:v>
                </c:pt>
                <c:pt idx="85">
                  <c:v>-5.930877444029415E-2</c:v>
                </c:pt>
                <c:pt idx="86">
                  <c:v>1.1851990587014548E-2</c:v>
                </c:pt>
                <c:pt idx="87">
                  <c:v>2.1850832948108297E-2</c:v>
                </c:pt>
                <c:pt idx="88">
                  <c:v>-2.3324672566409004E-2</c:v>
                </c:pt>
                <c:pt idx="89">
                  <c:v>-6.8676865796219372E-2</c:v>
                </c:pt>
                <c:pt idx="90">
                  <c:v>2.6501940745506627E-2</c:v>
                </c:pt>
                <c:pt idx="91">
                  <c:v>-4.4032270150503282E-2</c:v>
                </c:pt>
                <c:pt idx="92">
                  <c:v>2.6964361638355201E-2</c:v>
                </c:pt>
                <c:pt idx="93">
                  <c:v>-7.6628727455691371E-3</c:v>
                </c:pt>
                <c:pt idx="94">
                  <c:v>-3.2841106189242332E-2</c:v>
                </c:pt>
                <c:pt idx="95">
                  <c:v>-3.3956374734273591E-2</c:v>
                </c:pt>
                <c:pt idx="96">
                  <c:v>-4.8790164169431945E-2</c:v>
                </c:pt>
                <c:pt idx="97">
                  <c:v>-1.914766941413408E-2</c:v>
                </c:pt>
                <c:pt idx="98">
                  <c:v>-1.5943650397136001E-2</c:v>
                </c:pt>
                <c:pt idx="99">
                  <c:v>-4.3802622658392888E-2</c:v>
                </c:pt>
                <c:pt idx="100">
                  <c:v>-2.8710105882431367E-2</c:v>
                </c:pt>
                <c:pt idx="101">
                  <c:v>0</c:v>
                </c:pt>
                <c:pt idx="102">
                  <c:v>3.8099846232270383E-2</c:v>
                </c:pt>
                <c:pt idx="103">
                  <c:v>-5.770831762064673E-2</c:v>
                </c:pt>
                <c:pt idx="104">
                  <c:v>3.8839833316263957E-2</c:v>
                </c:pt>
                <c:pt idx="105">
                  <c:v>-1.7291497110060994E-2</c:v>
                </c:pt>
                <c:pt idx="106">
                  <c:v>3.9891329027302025E-2</c:v>
                </c:pt>
                <c:pt idx="107">
                  <c:v>-3.9891329027301969E-2</c:v>
                </c:pt>
                <c:pt idx="108">
                  <c:v>5.7971176843259146E-3</c:v>
                </c:pt>
                <c:pt idx="109">
                  <c:v>-1.553429296218412E-2</c:v>
                </c:pt>
                <c:pt idx="110">
                  <c:v>4.4026248756490458E-2</c:v>
                </c:pt>
                <c:pt idx="111">
                  <c:v>-3.7523496185503527E-3</c:v>
                </c:pt>
                <c:pt idx="112">
                  <c:v>-1.5398080111121606E-2</c:v>
                </c:pt>
                <c:pt idx="113">
                  <c:v>-1.7256259674698364E-3</c:v>
                </c:pt>
                <c:pt idx="114">
                  <c:v>-3.5153004417896136E-2</c:v>
                </c:pt>
                <c:pt idx="115">
                  <c:v>3.6878630385365992E-2</c:v>
                </c:pt>
                <c:pt idx="116">
                  <c:v>-4.4059989794030543E-2</c:v>
                </c:pt>
                <c:pt idx="117">
                  <c:v>2.3153304974716821E-2</c:v>
                </c:pt>
                <c:pt idx="118">
                  <c:v>-1.5971945566052113E-2</c:v>
                </c:pt>
                <c:pt idx="119">
                  <c:v>3.5153004417896094E-2</c:v>
                </c:pt>
                <c:pt idx="120">
                  <c:v>5.1679701584425976E-3</c:v>
                </c:pt>
                <c:pt idx="121">
                  <c:v>-1.668249995993602E-2</c:v>
                </c:pt>
                <c:pt idx="122">
                  <c:v>-7.5047256540676927E-3</c:v>
                </c:pt>
                <c:pt idx="123">
                  <c:v>-7.5614727005764749E-3</c:v>
                </c:pt>
                <c:pt idx="124">
                  <c:v>3.7248253880618781E-2</c:v>
                </c:pt>
                <c:pt idx="125">
                  <c:v>2.527210310071511E-2</c:v>
                </c:pt>
                <c:pt idx="126">
                  <c:v>-2.7101929777791269E-2</c:v>
                </c:pt>
                <c:pt idx="127">
                  <c:v>-1.8331810816609605E-3</c:v>
                </c:pt>
                <c:pt idx="128">
                  <c:v>4.4850566165351713E-2</c:v>
                </c:pt>
                <c:pt idx="129">
                  <c:v>4.2925044717033844E-2</c:v>
                </c:pt>
                <c:pt idx="130">
                  <c:v>8.3682496705165792E-3</c:v>
                </c:pt>
                <c:pt idx="131">
                  <c:v>-5.1293294387550578E-2</c:v>
                </c:pt>
                <c:pt idx="132">
                  <c:v>-7.0422826254129232E-3</c:v>
                </c:pt>
                <c:pt idx="133">
                  <c:v>-7.0922283094917984E-3</c:v>
                </c:pt>
                <c:pt idx="134">
                  <c:v>2.6340416614408564E-2</c:v>
                </c:pt>
                <c:pt idx="135">
                  <c:v>-1.7346058122083075E-3</c:v>
                </c:pt>
                <c:pt idx="136">
                  <c:v>5.19481687710393E-3</c:v>
                </c:pt>
                <c:pt idx="137">
                  <c:v>-1.5666116744399352E-2</c:v>
                </c:pt>
                <c:pt idx="138">
                  <c:v>1.5666116744399456E-2</c:v>
                </c:pt>
                <c:pt idx="139">
                  <c:v>1.7256259674698574E-3</c:v>
                </c:pt>
                <c:pt idx="140">
                  <c:v>1.878791386563327E-2</c:v>
                </c:pt>
                <c:pt idx="141">
                  <c:v>8.6580627431145311E-3</c:v>
                </c:pt>
                <c:pt idx="142">
                  <c:v>6.8728792877620504E-3</c:v>
                </c:pt>
                <c:pt idx="143">
                  <c:v>1.0221554071538009E-2</c:v>
                </c:pt>
                <c:pt idx="144">
                  <c:v>0</c:v>
                </c:pt>
                <c:pt idx="145">
                  <c:v>1.3468217050866611E-2</c:v>
                </c:pt>
                <c:pt idx="146">
                  <c:v>1.6708441648177223E-3</c:v>
                </c:pt>
                <c:pt idx="147">
                  <c:v>-4.4375881400709832E-2</c:v>
                </c:pt>
                <c:pt idx="148">
                  <c:v>3.0930300691358773E-2</c:v>
                </c:pt>
                <c:pt idx="149">
                  <c:v>5.0633019565466345E-3</c:v>
                </c:pt>
                <c:pt idx="150">
                  <c:v>-2.3851215822179909E-2</c:v>
                </c:pt>
                <c:pt idx="151">
                  <c:v>-2.6202372394024072E-2</c:v>
                </c:pt>
                <c:pt idx="152">
                  <c:v>-8.8889474172460393E-3</c:v>
                </c:pt>
                <c:pt idx="153">
                  <c:v>0</c:v>
                </c:pt>
                <c:pt idx="154">
                  <c:v>1.7699577099400857E-2</c:v>
                </c:pt>
                <c:pt idx="155">
                  <c:v>-1.7699577099400975E-2</c:v>
                </c:pt>
                <c:pt idx="156">
                  <c:v>-3.2670782289548707E-2</c:v>
                </c:pt>
                <c:pt idx="157">
                  <c:v>-1.8622512098001798E-2</c:v>
                </c:pt>
                <c:pt idx="158">
                  <c:v>2.9631797606371149E-2</c:v>
                </c:pt>
                <c:pt idx="159">
                  <c:v>-1.8416726786231151E-2</c:v>
                </c:pt>
                <c:pt idx="160">
                  <c:v>-3.4029748586311373E-2</c:v>
                </c:pt>
                <c:pt idx="161">
                  <c:v>-3.0459207484708459E-2</c:v>
                </c:pt>
                <c:pt idx="162">
                  <c:v>-3.0459207484708459E-2</c:v>
                </c:pt>
                <c:pt idx="163">
                  <c:v>3.0459207484708439E-2</c:v>
                </c:pt>
                <c:pt idx="164">
                  <c:v>2.6317308317373358E-2</c:v>
                </c:pt>
                <c:pt idx="165">
                  <c:v>3.2414939241710229E-3</c:v>
                </c:pt>
                <c:pt idx="166">
                  <c:v>-9.7561749453645725E-3</c:v>
                </c:pt>
                <c:pt idx="167">
                  <c:v>2.5807883955872503E-2</c:v>
                </c:pt>
                <c:pt idx="168">
                  <c:v>3.1796529173798056E-3</c:v>
                </c:pt>
                <c:pt idx="169">
                  <c:v>-2.2472855852058628E-2</c:v>
                </c:pt>
                <c:pt idx="170">
                  <c:v>3.2414939241710229E-3</c:v>
                </c:pt>
                <c:pt idx="171">
                  <c:v>-4.6365920557925537E-2</c:v>
                </c:pt>
                <c:pt idx="172">
                  <c:v>-1.0221554071538139E-2</c:v>
                </c:pt>
                <c:pt idx="173">
                  <c:v>1.3605652055778678E-2</c:v>
                </c:pt>
                <c:pt idx="174">
                  <c:v>2.6668247082161273E-2</c:v>
                </c:pt>
                <c:pt idx="175">
                  <c:v>-6.6006840313520242E-3</c:v>
                </c:pt>
                <c:pt idx="176">
                  <c:v>5.2185753170570247E-2</c:v>
                </c:pt>
                <c:pt idx="177">
                  <c:v>1.3468217050866611E-2</c:v>
                </c:pt>
                <c:pt idx="178">
                  <c:v>0</c:v>
                </c:pt>
                <c:pt idx="179">
                  <c:v>0</c:v>
                </c:pt>
                <c:pt idx="180">
                  <c:v>-6.5653970221436778E-2</c:v>
                </c:pt>
                <c:pt idx="181">
                  <c:v>-7.168489478612516E-3</c:v>
                </c:pt>
                <c:pt idx="182">
                  <c:v>2.4868066578013524E-2</c:v>
                </c:pt>
                <c:pt idx="183">
                  <c:v>1.0471299867295437E-2</c:v>
                </c:pt>
                <c:pt idx="184">
                  <c:v>0</c:v>
                </c:pt>
                <c:pt idx="185">
                  <c:v>-3.47826437632492E-3</c:v>
                </c:pt>
                <c:pt idx="186">
                  <c:v>6.944472352810995E-3</c:v>
                </c:pt>
                <c:pt idx="187">
                  <c:v>-1.7452449951226166E-2</c:v>
                </c:pt>
                <c:pt idx="188">
                  <c:v>-1.4184634991956413E-2</c:v>
                </c:pt>
                <c:pt idx="189">
                  <c:v>0</c:v>
                </c:pt>
                <c:pt idx="190">
                  <c:v>-7.168489478612516E-3</c:v>
                </c:pt>
                <c:pt idx="191">
                  <c:v>-1.0850016024065818E-2</c:v>
                </c:pt>
                <c:pt idx="192">
                  <c:v>1.8018505502678212E-2</c:v>
                </c:pt>
                <c:pt idx="193">
                  <c:v>3.5650661644961446E-3</c:v>
                </c:pt>
                <c:pt idx="194">
                  <c:v>-3.5650661644962569E-3</c:v>
                </c:pt>
                <c:pt idx="195">
                  <c:v>2.4692612590371414E-2</c:v>
                </c:pt>
                <c:pt idx="196">
                  <c:v>0</c:v>
                </c:pt>
                <c:pt idx="197">
                  <c:v>1.0050335853501506E-2</c:v>
                </c:pt>
                <c:pt idx="198">
                  <c:v>2.9558802241544429E-2</c:v>
                </c:pt>
                <c:pt idx="199">
                  <c:v>-3.9609138095045827E-2</c:v>
                </c:pt>
                <c:pt idx="200">
                  <c:v>-6.7567824628797625E-3</c:v>
                </c:pt>
                <c:pt idx="201">
                  <c:v>1.3468217050866611E-2</c:v>
                </c:pt>
                <c:pt idx="202">
                  <c:v>-1.6863806052004805E-2</c:v>
                </c:pt>
                <c:pt idx="203">
                  <c:v>-3.4071583216141975E-3</c:v>
                </c:pt>
                <c:pt idx="204">
                  <c:v>1.3559529785632294E-2</c:v>
                </c:pt>
                <c:pt idx="205">
                  <c:v>6.7114345879867778E-3</c:v>
                </c:pt>
                <c:pt idx="206">
                  <c:v>6.6666913581892974E-3</c:v>
                </c:pt>
                <c:pt idx="207">
                  <c:v>0</c:v>
                </c:pt>
                <c:pt idx="208">
                  <c:v>2.6579637804712102E-2</c:v>
                </c:pt>
                <c:pt idx="209">
                  <c:v>-5.0430853626891967E-2</c:v>
                </c:pt>
                <c:pt idx="210">
                  <c:v>4.0546094394350009E-2</c:v>
                </c:pt>
                <c:pt idx="211">
                  <c:v>-1.3333530869465144E-2</c:v>
                </c:pt>
                <c:pt idx="212">
                  <c:v>-1.6920877488337177E-2</c:v>
                </c:pt>
                <c:pt idx="213">
                  <c:v>3.4071583216141346E-3</c:v>
                </c:pt>
                <c:pt idx="214">
                  <c:v>2.0202707317519469E-2</c:v>
                </c:pt>
                <c:pt idx="215">
                  <c:v>-3.3389012655147096E-3</c:v>
                </c:pt>
                <c:pt idx="216">
                  <c:v>-1.0118130165584667E-2</c:v>
                </c:pt>
                <c:pt idx="217">
                  <c:v>-2.3167059281534303E-2</c:v>
                </c:pt>
                <c:pt idx="218">
                  <c:v>2.8243212313395154E-2</c:v>
                </c:pt>
                <c:pt idx="219">
                  <c:v>-1.7926216268151895E-2</c:v>
                </c:pt>
                <c:pt idx="220">
                  <c:v>-2.3530497410194272E-2</c:v>
                </c:pt>
                <c:pt idx="221">
                  <c:v>-5.1571807131308781E-2</c:v>
                </c:pt>
                <c:pt idx="222">
                  <c:v>2.1918685707646275E-2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FD-4198-8760-7849B1612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2787503"/>
        <c:axId val="1422784175"/>
      </c:lineChart>
      <c:dateAx>
        <c:axId val="142278750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2784175"/>
        <c:crosses val="autoZero"/>
        <c:auto val="1"/>
        <c:lblOffset val="100"/>
        <c:baseTimeUnit val="days"/>
      </c:dateAx>
      <c:valAx>
        <c:axId val="142278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2787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'10'!$D$1</c:f>
              <c:strCache>
                <c:ptCount val="1"/>
                <c:pt idx="0">
                  <c:v>ЛД МОЭСК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'10'!$A$2:$A$224</c:f>
              <c:numCache>
                <c:formatCode>m/d/yyyy</c:formatCode>
                <c:ptCount val="223"/>
                <c:pt idx="0">
                  <c:v>42016</c:v>
                </c:pt>
                <c:pt idx="1">
                  <c:v>42023</c:v>
                </c:pt>
                <c:pt idx="2">
                  <c:v>42037</c:v>
                </c:pt>
                <c:pt idx="3">
                  <c:v>42058</c:v>
                </c:pt>
                <c:pt idx="4">
                  <c:v>42065</c:v>
                </c:pt>
                <c:pt idx="5">
                  <c:v>42093</c:v>
                </c:pt>
                <c:pt idx="6">
                  <c:v>42107</c:v>
                </c:pt>
                <c:pt idx="7">
                  <c:v>42114</c:v>
                </c:pt>
                <c:pt idx="8">
                  <c:v>42121</c:v>
                </c:pt>
                <c:pt idx="9">
                  <c:v>42128</c:v>
                </c:pt>
                <c:pt idx="10">
                  <c:v>42135</c:v>
                </c:pt>
                <c:pt idx="11">
                  <c:v>42142</c:v>
                </c:pt>
                <c:pt idx="12">
                  <c:v>42149</c:v>
                </c:pt>
                <c:pt idx="13">
                  <c:v>42156</c:v>
                </c:pt>
                <c:pt idx="14">
                  <c:v>42163</c:v>
                </c:pt>
                <c:pt idx="15">
                  <c:v>42170</c:v>
                </c:pt>
                <c:pt idx="16">
                  <c:v>42177</c:v>
                </c:pt>
                <c:pt idx="17">
                  <c:v>42184</c:v>
                </c:pt>
                <c:pt idx="18">
                  <c:v>42191</c:v>
                </c:pt>
                <c:pt idx="19">
                  <c:v>42198</c:v>
                </c:pt>
                <c:pt idx="20">
                  <c:v>42205</c:v>
                </c:pt>
                <c:pt idx="21">
                  <c:v>42212</c:v>
                </c:pt>
                <c:pt idx="22">
                  <c:v>42219</c:v>
                </c:pt>
                <c:pt idx="23">
                  <c:v>42226</c:v>
                </c:pt>
                <c:pt idx="24">
                  <c:v>42233</c:v>
                </c:pt>
                <c:pt idx="25">
                  <c:v>42247</c:v>
                </c:pt>
                <c:pt idx="26">
                  <c:v>42254</c:v>
                </c:pt>
                <c:pt idx="27">
                  <c:v>42261</c:v>
                </c:pt>
                <c:pt idx="28">
                  <c:v>42268</c:v>
                </c:pt>
                <c:pt idx="29">
                  <c:v>42275</c:v>
                </c:pt>
                <c:pt idx="30">
                  <c:v>42289</c:v>
                </c:pt>
                <c:pt idx="31">
                  <c:v>42296</c:v>
                </c:pt>
                <c:pt idx="32">
                  <c:v>42303</c:v>
                </c:pt>
                <c:pt idx="33">
                  <c:v>42310</c:v>
                </c:pt>
                <c:pt idx="34">
                  <c:v>42317</c:v>
                </c:pt>
                <c:pt idx="35">
                  <c:v>42331</c:v>
                </c:pt>
                <c:pt idx="36">
                  <c:v>42338</c:v>
                </c:pt>
                <c:pt idx="37">
                  <c:v>42345</c:v>
                </c:pt>
                <c:pt idx="38">
                  <c:v>42352</c:v>
                </c:pt>
                <c:pt idx="39">
                  <c:v>42359</c:v>
                </c:pt>
                <c:pt idx="40">
                  <c:v>42366</c:v>
                </c:pt>
                <c:pt idx="41">
                  <c:v>42373</c:v>
                </c:pt>
                <c:pt idx="42">
                  <c:v>42387</c:v>
                </c:pt>
                <c:pt idx="43">
                  <c:v>42394</c:v>
                </c:pt>
                <c:pt idx="44">
                  <c:v>42401</c:v>
                </c:pt>
                <c:pt idx="45">
                  <c:v>42408</c:v>
                </c:pt>
                <c:pt idx="46">
                  <c:v>42415</c:v>
                </c:pt>
                <c:pt idx="47">
                  <c:v>42422</c:v>
                </c:pt>
                <c:pt idx="48">
                  <c:v>42429</c:v>
                </c:pt>
                <c:pt idx="49">
                  <c:v>42436</c:v>
                </c:pt>
                <c:pt idx="50">
                  <c:v>42443</c:v>
                </c:pt>
                <c:pt idx="51">
                  <c:v>42450</c:v>
                </c:pt>
                <c:pt idx="52">
                  <c:v>42457</c:v>
                </c:pt>
                <c:pt idx="53">
                  <c:v>42464</c:v>
                </c:pt>
                <c:pt idx="54">
                  <c:v>42471</c:v>
                </c:pt>
                <c:pt idx="55">
                  <c:v>42478</c:v>
                </c:pt>
                <c:pt idx="56">
                  <c:v>42492</c:v>
                </c:pt>
                <c:pt idx="57">
                  <c:v>42499</c:v>
                </c:pt>
                <c:pt idx="58">
                  <c:v>42506</c:v>
                </c:pt>
                <c:pt idx="59">
                  <c:v>42520</c:v>
                </c:pt>
                <c:pt idx="60">
                  <c:v>42527</c:v>
                </c:pt>
                <c:pt idx="61">
                  <c:v>42534</c:v>
                </c:pt>
                <c:pt idx="62">
                  <c:v>42548</c:v>
                </c:pt>
                <c:pt idx="63">
                  <c:v>42562</c:v>
                </c:pt>
                <c:pt idx="64">
                  <c:v>42569</c:v>
                </c:pt>
                <c:pt idx="65">
                  <c:v>42576</c:v>
                </c:pt>
                <c:pt idx="66">
                  <c:v>42583</c:v>
                </c:pt>
                <c:pt idx="67">
                  <c:v>42590</c:v>
                </c:pt>
                <c:pt idx="68">
                  <c:v>42597</c:v>
                </c:pt>
                <c:pt idx="69">
                  <c:v>42604</c:v>
                </c:pt>
                <c:pt idx="70">
                  <c:v>42611</c:v>
                </c:pt>
                <c:pt idx="71">
                  <c:v>42618</c:v>
                </c:pt>
                <c:pt idx="72">
                  <c:v>42632</c:v>
                </c:pt>
                <c:pt idx="73">
                  <c:v>42639</c:v>
                </c:pt>
                <c:pt idx="74">
                  <c:v>42646</c:v>
                </c:pt>
                <c:pt idx="75">
                  <c:v>42653</c:v>
                </c:pt>
                <c:pt idx="76">
                  <c:v>42660</c:v>
                </c:pt>
                <c:pt idx="77">
                  <c:v>42667</c:v>
                </c:pt>
                <c:pt idx="78">
                  <c:v>42674</c:v>
                </c:pt>
                <c:pt idx="79">
                  <c:v>42681</c:v>
                </c:pt>
                <c:pt idx="80">
                  <c:v>42688</c:v>
                </c:pt>
                <c:pt idx="81">
                  <c:v>42695</c:v>
                </c:pt>
                <c:pt idx="82">
                  <c:v>42702</c:v>
                </c:pt>
                <c:pt idx="83">
                  <c:v>42730</c:v>
                </c:pt>
                <c:pt idx="84">
                  <c:v>42744</c:v>
                </c:pt>
                <c:pt idx="85">
                  <c:v>42751</c:v>
                </c:pt>
                <c:pt idx="86">
                  <c:v>42758</c:v>
                </c:pt>
                <c:pt idx="87">
                  <c:v>42765</c:v>
                </c:pt>
                <c:pt idx="88">
                  <c:v>42772</c:v>
                </c:pt>
                <c:pt idx="89">
                  <c:v>42779</c:v>
                </c:pt>
                <c:pt idx="90">
                  <c:v>42786</c:v>
                </c:pt>
                <c:pt idx="91">
                  <c:v>42793</c:v>
                </c:pt>
                <c:pt idx="92">
                  <c:v>42800</c:v>
                </c:pt>
                <c:pt idx="93">
                  <c:v>42814</c:v>
                </c:pt>
                <c:pt idx="94">
                  <c:v>42821</c:v>
                </c:pt>
                <c:pt idx="95">
                  <c:v>42828</c:v>
                </c:pt>
                <c:pt idx="96">
                  <c:v>42842</c:v>
                </c:pt>
                <c:pt idx="97">
                  <c:v>42849</c:v>
                </c:pt>
                <c:pt idx="98">
                  <c:v>42856</c:v>
                </c:pt>
                <c:pt idx="99">
                  <c:v>42863</c:v>
                </c:pt>
                <c:pt idx="100">
                  <c:v>42877</c:v>
                </c:pt>
                <c:pt idx="101">
                  <c:v>42884</c:v>
                </c:pt>
                <c:pt idx="102">
                  <c:v>42891</c:v>
                </c:pt>
                <c:pt idx="103">
                  <c:v>42898</c:v>
                </c:pt>
                <c:pt idx="104">
                  <c:v>42905</c:v>
                </c:pt>
                <c:pt idx="105">
                  <c:v>42912</c:v>
                </c:pt>
                <c:pt idx="106">
                  <c:v>42919</c:v>
                </c:pt>
                <c:pt idx="107">
                  <c:v>42926</c:v>
                </c:pt>
                <c:pt idx="108">
                  <c:v>42933</c:v>
                </c:pt>
                <c:pt idx="109">
                  <c:v>42940</c:v>
                </c:pt>
                <c:pt idx="110">
                  <c:v>42947</c:v>
                </c:pt>
                <c:pt idx="111">
                  <c:v>42954</c:v>
                </c:pt>
                <c:pt idx="112">
                  <c:v>42982</c:v>
                </c:pt>
                <c:pt idx="113">
                  <c:v>42989</c:v>
                </c:pt>
                <c:pt idx="114">
                  <c:v>42996</c:v>
                </c:pt>
                <c:pt idx="115">
                  <c:v>43003</c:v>
                </c:pt>
                <c:pt idx="116">
                  <c:v>43010</c:v>
                </c:pt>
                <c:pt idx="117">
                  <c:v>43017</c:v>
                </c:pt>
                <c:pt idx="118">
                  <c:v>43024</c:v>
                </c:pt>
                <c:pt idx="119">
                  <c:v>43031</c:v>
                </c:pt>
                <c:pt idx="120">
                  <c:v>43038</c:v>
                </c:pt>
                <c:pt idx="121">
                  <c:v>43059</c:v>
                </c:pt>
                <c:pt idx="122">
                  <c:v>43066</c:v>
                </c:pt>
                <c:pt idx="123">
                  <c:v>43073</c:v>
                </c:pt>
                <c:pt idx="124">
                  <c:v>43080</c:v>
                </c:pt>
                <c:pt idx="125">
                  <c:v>43087</c:v>
                </c:pt>
                <c:pt idx="126">
                  <c:v>43094</c:v>
                </c:pt>
                <c:pt idx="127">
                  <c:v>43101</c:v>
                </c:pt>
                <c:pt idx="128">
                  <c:v>43108</c:v>
                </c:pt>
                <c:pt idx="129">
                  <c:v>43115</c:v>
                </c:pt>
                <c:pt idx="130">
                  <c:v>43122</c:v>
                </c:pt>
                <c:pt idx="131">
                  <c:v>43129</c:v>
                </c:pt>
                <c:pt idx="132">
                  <c:v>43136</c:v>
                </c:pt>
                <c:pt idx="133">
                  <c:v>43143</c:v>
                </c:pt>
                <c:pt idx="134">
                  <c:v>43150</c:v>
                </c:pt>
                <c:pt idx="135">
                  <c:v>43157</c:v>
                </c:pt>
                <c:pt idx="136">
                  <c:v>43164</c:v>
                </c:pt>
                <c:pt idx="137">
                  <c:v>43171</c:v>
                </c:pt>
                <c:pt idx="138">
                  <c:v>43178</c:v>
                </c:pt>
                <c:pt idx="139">
                  <c:v>43185</c:v>
                </c:pt>
                <c:pt idx="140">
                  <c:v>43192</c:v>
                </c:pt>
                <c:pt idx="141">
                  <c:v>43206</c:v>
                </c:pt>
                <c:pt idx="142">
                  <c:v>43213</c:v>
                </c:pt>
                <c:pt idx="143">
                  <c:v>43220</c:v>
                </c:pt>
                <c:pt idx="144">
                  <c:v>43227</c:v>
                </c:pt>
                <c:pt idx="145">
                  <c:v>43234</c:v>
                </c:pt>
                <c:pt idx="146">
                  <c:v>43241</c:v>
                </c:pt>
                <c:pt idx="147">
                  <c:v>43248</c:v>
                </c:pt>
                <c:pt idx="148">
                  <c:v>43255</c:v>
                </c:pt>
                <c:pt idx="149">
                  <c:v>43262</c:v>
                </c:pt>
                <c:pt idx="150">
                  <c:v>43269</c:v>
                </c:pt>
                <c:pt idx="151">
                  <c:v>43276</c:v>
                </c:pt>
                <c:pt idx="152">
                  <c:v>43283</c:v>
                </c:pt>
                <c:pt idx="153">
                  <c:v>43290</c:v>
                </c:pt>
                <c:pt idx="154">
                  <c:v>43304</c:v>
                </c:pt>
                <c:pt idx="155">
                  <c:v>43311</c:v>
                </c:pt>
                <c:pt idx="156">
                  <c:v>43325</c:v>
                </c:pt>
                <c:pt idx="157">
                  <c:v>43332</c:v>
                </c:pt>
                <c:pt idx="158">
                  <c:v>43339</c:v>
                </c:pt>
                <c:pt idx="159">
                  <c:v>43346</c:v>
                </c:pt>
                <c:pt idx="160">
                  <c:v>43353</c:v>
                </c:pt>
                <c:pt idx="161">
                  <c:v>43367</c:v>
                </c:pt>
                <c:pt idx="162">
                  <c:v>43381</c:v>
                </c:pt>
                <c:pt idx="163">
                  <c:v>43388</c:v>
                </c:pt>
                <c:pt idx="164">
                  <c:v>43395</c:v>
                </c:pt>
                <c:pt idx="165">
                  <c:v>43402</c:v>
                </c:pt>
                <c:pt idx="166">
                  <c:v>43409</c:v>
                </c:pt>
                <c:pt idx="167">
                  <c:v>43416</c:v>
                </c:pt>
                <c:pt idx="168">
                  <c:v>43423</c:v>
                </c:pt>
                <c:pt idx="169">
                  <c:v>43430</c:v>
                </c:pt>
                <c:pt idx="170">
                  <c:v>43437</c:v>
                </c:pt>
                <c:pt idx="171">
                  <c:v>43444</c:v>
                </c:pt>
                <c:pt idx="172">
                  <c:v>43451</c:v>
                </c:pt>
                <c:pt idx="173">
                  <c:v>43458</c:v>
                </c:pt>
                <c:pt idx="174">
                  <c:v>43465</c:v>
                </c:pt>
                <c:pt idx="175">
                  <c:v>43472</c:v>
                </c:pt>
                <c:pt idx="176">
                  <c:v>43486</c:v>
                </c:pt>
                <c:pt idx="177">
                  <c:v>43493</c:v>
                </c:pt>
                <c:pt idx="178">
                  <c:v>43500</c:v>
                </c:pt>
                <c:pt idx="179">
                  <c:v>43507</c:v>
                </c:pt>
                <c:pt idx="180">
                  <c:v>43514</c:v>
                </c:pt>
                <c:pt idx="181">
                  <c:v>43521</c:v>
                </c:pt>
                <c:pt idx="182">
                  <c:v>43528</c:v>
                </c:pt>
                <c:pt idx="183">
                  <c:v>43535</c:v>
                </c:pt>
                <c:pt idx="184">
                  <c:v>43542</c:v>
                </c:pt>
                <c:pt idx="185">
                  <c:v>43549</c:v>
                </c:pt>
                <c:pt idx="186">
                  <c:v>43556</c:v>
                </c:pt>
                <c:pt idx="187">
                  <c:v>43563</c:v>
                </c:pt>
                <c:pt idx="188">
                  <c:v>43570</c:v>
                </c:pt>
                <c:pt idx="189">
                  <c:v>43577</c:v>
                </c:pt>
                <c:pt idx="190">
                  <c:v>43584</c:v>
                </c:pt>
                <c:pt idx="191">
                  <c:v>43591</c:v>
                </c:pt>
                <c:pt idx="192">
                  <c:v>43598</c:v>
                </c:pt>
                <c:pt idx="193">
                  <c:v>43605</c:v>
                </c:pt>
                <c:pt idx="194">
                  <c:v>43612</c:v>
                </c:pt>
                <c:pt idx="195">
                  <c:v>43619</c:v>
                </c:pt>
                <c:pt idx="196">
                  <c:v>43633</c:v>
                </c:pt>
                <c:pt idx="197">
                  <c:v>43647</c:v>
                </c:pt>
                <c:pt idx="198">
                  <c:v>43654</c:v>
                </c:pt>
                <c:pt idx="199">
                  <c:v>43661</c:v>
                </c:pt>
                <c:pt idx="200">
                  <c:v>43668</c:v>
                </c:pt>
                <c:pt idx="201">
                  <c:v>43675</c:v>
                </c:pt>
                <c:pt idx="202">
                  <c:v>43682</c:v>
                </c:pt>
                <c:pt idx="203">
                  <c:v>43689</c:v>
                </c:pt>
                <c:pt idx="204">
                  <c:v>43696</c:v>
                </c:pt>
                <c:pt idx="205">
                  <c:v>43703</c:v>
                </c:pt>
                <c:pt idx="206">
                  <c:v>43710</c:v>
                </c:pt>
                <c:pt idx="207">
                  <c:v>43724</c:v>
                </c:pt>
                <c:pt idx="208">
                  <c:v>43731</c:v>
                </c:pt>
                <c:pt idx="209">
                  <c:v>43738</c:v>
                </c:pt>
                <c:pt idx="210">
                  <c:v>43745</c:v>
                </c:pt>
                <c:pt idx="211">
                  <c:v>43752</c:v>
                </c:pt>
                <c:pt idx="212">
                  <c:v>43759</c:v>
                </c:pt>
                <c:pt idx="213">
                  <c:v>43766</c:v>
                </c:pt>
                <c:pt idx="214">
                  <c:v>43773</c:v>
                </c:pt>
                <c:pt idx="215">
                  <c:v>43780</c:v>
                </c:pt>
                <c:pt idx="216">
                  <c:v>43794</c:v>
                </c:pt>
                <c:pt idx="217">
                  <c:v>43808</c:v>
                </c:pt>
                <c:pt idx="218">
                  <c:v>43815</c:v>
                </c:pt>
                <c:pt idx="219">
                  <c:v>43836</c:v>
                </c:pt>
                <c:pt idx="220">
                  <c:v>43843</c:v>
                </c:pt>
                <c:pt idx="221">
                  <c:v>43850</c:v>
                </c:pt>
                <c:pt idx="222">
                  <c:v>43864</c:v>
                </c:pt>
              </c:numCache>
            </c:numRef>
          </c:cat>
          <c:val>
            <c:numRef>
              <c:f>'10'!$D$2:$D$224</c:f>
              <c:numCache>
                <c:formatCode>General</c:formatCode>
                <c:ptCount val="223"/>
                <c:pt idx="0">
                  <c:v>-5.666003356549127E-2</c:v>
                </c:pt>
                <c:pt idx="1">
                  <c:v>-1.3544225107757149E-2</c:v>
                </c:pt>
                <c:pt idx="2">
                  <c:v>-2.3420274208098613E-2</c:v>
                </c:pt>
                <c:pt idx="3">
                  <c:v>3.6039936483196658E-2</c:v>
                </c:pt>
                <c:pt idx="4">
                  <c:v>-3.6039936483196693E-2</c:v>
                </c:pt>
                <c:pt idx="5">
                  <c:v>-1.9802627296179754E-2</c:v>
                </c:pt>
                <c:pt idx="6">
                  <c:v>-5.0377940299571808E-3</c:v>
                </c:pt>
                <c:pt idx="7">
                  <c:v>-3.077165866675366E-2</c:v>
                </c:pt>
                <c:pt idx="8">
                  <c:v>-4.2559614418795889E-2</c:v>
                </c:pt>
                <c:pt idx="9">
                  <c:v>-5.449604767564703E-3</c:v>
                </c:pt>
                <c:pt idx="10">
                  <c:v>-1.6529301951210582E-2</c:v>
                </c:pt>
                <c:pt idx="11">
                  <c:v>5.5401803756153509E-3</c:v>
                </c:pt>
                <c:pt idx="12">
                  <c:v>-1.6713480973740667E-2</c:v>
                </c:pt>
                <c:pt idx="13">
                  <c:v>-3.4289073478632193E-2</c:v>
                </c:pt>
                <c:pt idx="14">
                  <c:v>1.7291497110061043E-2</c:v>
                </c:pt>
                <c:pt idx="15">
                  <c:v>2.2599831917240992E-2</c:v>
                </c:pt>
                <c:pt idx="16">
                  <c:v>-2.2599831917240919E-2</c:v>
                </c:pt>
                <c:pt idx="17">
                  <c:v>-3.4887259000440665E-2</c:v>
                </c:pt>
                <c:pt idx="18">
                  <c:v>-1.7910926566530219E-2</c:v>
                </c:pt>
                <c:pt idx="19">
                  <c:v>0</c:v>
                </c:pt>
                <c:pt idx="20">
                  <c:v>-1.212136053234485E-2</c:v>
                </c:pt>
                <c:pt idx="21">
                  <c:v>-1.8462062839735331E-2</c:v>
                </c:pt>
                <c:pt idx="22">
                  <c:v>3.6589447432291963E-2</c:v>
                </c:pt>
                <c:pt idx="23">
                  <c:v>-6.0060240602119218E-3</c:v>
                </c:pt>
                <c:pt idx="24">
                  <c:v>0</c:v>
                </c:pt>
                <c:pt idx="25">
                  <c:v>-3.9891329027301969E-2</c:v>
                </c:pt>
                <c:pt idx="26">
                  <c:v>5.7971176843259146E-3</c:v>
                </c:pt>
                <c:pt idx="27">
                  <c:v>-1.1628037995119099E-2</c:v>
                </c:pt>
                <c:pt idx="28">
                  <c:v>-2.9675768146116666E-2</c:v>
                </c:pt>
                <c:pt idx="29">
                  <c:v>-1.8237587549780901E-2</c:v>
                </c:pt>
                <c:pt idx="30">
                  <c:v>0</c:v>
                </c:pt>
                <c:pt idx="31">
                  <c:v>-6.2305497506360864E-3</c:v>
                </c:pt>
                <c:pt idx="32">
                  <c:v>3.0771658666753472E-2</c:v>
                </c:pt>
                <c:pt idx="33">
                  <c:v>0</c:v>
                </c:pt>
                <c:pt idx="34">
                  <c:v>-4.7155137917277719E-2</c:v>
                </c:pt>
                <c:pt idx="35">
                  <c:v>-5.4616747317900463E-2</c:v>
                </c:pt>
                <c:pt idx="36">
                  <c:v>-1.7116941940697752E-2</c:v>
                </c:pt>
                <c:pt idx="37">
                  <c:v>-3.9920212695374498E-3</c:v>
                </c:pt>
                <c:pt idx="38">
                  <c:v>3.9920212695374567E-3</c:v>
                </c:pt>
                <c:pt idx="39">
                  <c:v>-3.9920212695374498E-3</c:v>
                </c:pt>
                <c:pt idx="40">
                  <c:v>0</c:v>
                </c:pt>
                <c:pt idx="41">
                  <c:v>2.6317308317373358E-2</c:v>
                </c:pt>
                <c:pt idx="42">
                  <c:v>2.8437935320533625E-2</c:v>
                </c:pt>
                <c:pt idx="43">
                  <c:v>3.9973404326203938E-3</c:v>
                </c:pt>
                <c:pt idx="44">
                  <c:v>1.8445845790751432E-2</c:v>
                </c:pt>
                <c:pt idx="45">
                  <c:v>-1.3140793561058368E-2</c:v>
                </c:pt>
                <c:pt idx="46">
                  <c:v>5.2770571008438193E-3</c:v>
                </c:pt>
                <c:pt idx="47">
                  <c:v>2.0834086902842053E-2</c:v>
                </c:pt>
                <c:pt idx="48">
                  <c:v>1.2804272245987749E-2</c:v>
                </c:pt>
                <c:pt idx="49">
                  <c:v>3.0077455237277954E-2</c:v>
                </c:pt>
                <c:pt idx="50">
                  <c:v>7.38010729762246E-3</c:v>
                </c:pt>
                <c:pt idx="51">
                  <c:v>-4.9140148024289293E-3</c:v>
                </c:pt>
                <c:pt idx="52">
                  <c:v>-4.9382816405825663E-3</c:v>
                </c:pt>
                <c:pt idx="53">
                  <c:v>4.9497127790251873E-2</c:v>
                </c:pt>
                <c:pt idx="54">
                  <c:v>-3.5398267051240623E-3</c:v>
                </c:pt>
                <c:pt idx="55">
                  <c:v>3.3704526751391253E-2</c:v>
                </c:pt>
                <c:pt idx="56">
                  <c:v>-4.8239360308528229E-3</c:v>
                </c:pt>
                <c:pt idx="57">
                  <c:v>-1.2652236903709001E-2</c:v>
                </c:pt>
                <c:pt idx="58">
                  <c:v>4.885207566049341E-3</c:v>
                </c:pt>
                <c:pt idx="59">
                  <c:v>1.6465263015515791E-2</c:v>
                </c:pt>
                <c:pt idx="60">
                  <c:v>-8.6831225734607699E-3</c:v>
                </c:pt>
                <c:pt idx="61">
                  <c:v>1.2518218357403138E-2</c:v>
                </c:pt>
                <c:pt idx="62">
                  <c:v>-5.5834874257005684E-3</c:v>
                </c:pt>
                <c:pt idx="63">
                  <c:v>1.357486909106885E-2</c:v>
                </c:pt>
                <c:pt idx="64">
                  <c:v>3.315220731690055E-2</c:v>
                </c:pt>
                <c:pt idx="65">
                  <c:v>2.3631604533277038E-2</c:v>
                </c:pt>
                <c:pt idx="66">
                  <c:v>-8.528836347520323E-3</c:v>
                </c:pt>
                <c:pt idx="67">
                  <c:v>1.6985546365743807E-2</c:v>
                </c:pt>
                <c:pt idx="68">
                  <c:v>-1.8056783747242615E-2</c:v>
                </c:pt>
                <c:pt idx="69">
                  <c:v>2.9569208122948661E-2</c:v>
                </c:pt>
                <c:pt idx="70">
                  <c:v>-2.9569208122948609E-2</c:v>
                </c:pt>
                <c:pt idx="71">
                  <c:v>2.8528083614538031E-2</c:v>
                </c:pt>
                <c:pt idx="72">
                  <c:v>-6.5185979884695613E-2</c:v>
                </c:pt>
                <c:pt idx="73">
                  <c:v>3.1039859375910123E-3</c:v>
                </c:pt>
                <c:pt idx="74">
                  <c:v>-2.7226812700214039E-2</c:v>
                </c:pt>
                <c:pt idx="75">
                  <c:v>-1.0672459890771759E-2</c:v>
                </c:pt>
                <c:pt idx="76">
                  <c:v>-4.4988387214781933E-2</c:v>
                </c:pt>
                <c:pt idx="77">
                  <c:v>1.1217051092001736E-3</c:v>
                </c:pt>
                <c:pt idx="78">
                  <c:v>-4.4943895878393264E-3</c:v>
                </c:pt>
                <c:pt idx="79">
                  <c:v>1.5642777070453542E-2</c:v>
                </c:pt>
                <c:pt idx="80">
                  <c:v>-2.8107527690440611E-2</c:v>
                </c:pt>
                <c:pt idx="81">
                  <c:v>-5.7175684632034081E-3</c:v>
                </c:pt>
                <c:pt idx="82">
                  <c:v>2.0432038817205934E-2</c:v>
                </c:pt>
                <c:pt idx="83">
                  <c:v>-3.3351893061383505E-3</c:v>
                </c:pt>
                <c:pt idx="84">
                  <c:v>-6.4377904748485299E-3</c:v>
                </c:pt>
                <c:pt idx="85">
                  <c:v>2.4456295977526715E-2</c:v>
                </c:pt>
                <c:pt idx="86">
                  <c:v>6.5063593347061868E-2</c:v>
                </c:pt>
                <c:pt idx="87">
                  <c:v>4.2395558967685765E-2</c:v>
                </c:pt>
                <c:pt idx="88">
                  <c:v>-3.5529421154486512E-2</c:v>
                </c:pt>
                <c:pt idx="89">
                  <c:v>-1.2789156116321223E-2</c:v>
                </c:pt>
                <c:pt idx="90">
                  <c:v>-6.9548218733697219E-3</c:v>
                </c:pt>
                <c:pt idx="91">
                  <c:v>-3.4486176071169203E-2</c:v>
                </c:pt>
                <c:pt idx="92">
                  <c:v>1.1287959773851355E-2</c:v>
                </c:pt>
                <c:pt idx="93">
                  <c:v>-4.0821994520255166E-2</c:v>
                </c:pt>
                <c:pt idx="94">
                  <c:v>-1.0972678669475556E-2</c:v>
                </c:pt>
                <c:pt idx="95">
                  <c:v>-2.7454698464409826E-2</c:v>
                </c:pt>
                <c:pt idx="96">
                  <c:v>1.0542963549059923E-3</c:v>
                </c:pt>
                <c:pt idx="97">
                  <c:v>5.6338501641746599E-2</c:v>
                </c:pt>
                <c:pt idx="98">
                  <c:v>-1.9105659079585606E-2</c:v>
                </c:pt>
                <c:pt idx="99">
                  <c:v>-2.0325210249223578E-3</c:v>
                </c:pt>
                <c:pt idx="100">
                  <c:v>-3.3901551675681339E-2</c:v>
                </c:pt>
                <c:pt idx="101">
                  <c:v>3.4423441909726986E-3</c:v>
                </c:pt>
                <c:pt idx="102">
                  <c:v>2.2883305180122159E-3</c:v>
                </c:pt>
                <c:pt idx="103">
                  <c:v>-6.3700776905186218E-2</c:v>
                </c:pt>
                <c:pt idx="104">
                  <c:v>-1.472419239393645E-2</c:v>
                </c:pt>
                <c:pt idx="105">
                  <c:v>-2.2500949290837791E-2</c:v>
                </c:pt>
                <c:pt idx="106">
                  <c:v>3.4786116085415389E-2</c:v>
                </c:pt>
                <c:pt idx="107">
                  <c:v>3.125254350410453E-2</c:v>
                </c:pt>
                <c:pt idx="108">
                  <c:v>-3.5566131148471155E-3</c:v>
                </c:pt>
                <c:pt idx="109">
                  <c:v>2.8104894320108521E-2</c:v>
                </c:pt>
                <c:pt idx="110">
                  <c:v>-1.5125361070756104E-2</c:v>
                </c:pt>
                <c:pt idx="111">
                  <c:v>-7.0588528396246884E-3</c:v>
                </c:pt>
                <c:pt idx="112">
                  <c:v>-2.2446698538238618E-3</c:v>
                </c:pt>
                <c:pt idx="113">
                  <c:v>-1.3574869091068874E-2</c:v>
                </c:pt>
                <c:pt idx="114">
                  <c:v>1.2450641878787961E-2</c:v>
                </c:pt>
                <c:pt idx="115">
                  <c:v>-7.9051795071132611E-3</c:v>
                </c:pt>
                <c:pt idx="116">
                  <c:v>9.0294067193941573E-3</c:v>
                </c:pt>
                <c:pt idx="117">
                  <c:v>-7.8962621222255051E-3</c:v>
                </c:pt>
                <c:pt idx="118">
                  <c:v>-3.456565311228095E-2</c:v>
                </c:pt>
                <c:pt idx="119">
                  <c:v>-9.4229201345052607E-3</c:v>
                </c:pt>
                <c:pt idx="120">
                  <c:v>-1.0708014272472212E-2</c:v>
                </c:pt>
                <c:pt idx="121">
                  <c:v>1.0644689511414007E-2</c:v>
                </c:pt>
                <c:pt idx="122">
                  <c:v>-1.6607736399660525E-2</c:v>
                </c:pt>
                <c:pt idx="123">
                  <c:v>-2.4214258120594627E-2</c:v>
                </c:pt>
                <c:pt idx="124">
                  <c:v>3.8466280827796143E-2</c:v>
                </c:pt>
                <c:pt idx="125">
                  <c:v>3.1343250565711335E-2</c:v>
                </c:pt>
                <c:pt idx="126">
                  <c:v>2.7059148114005775E-2</c:v>
                </c:pt>
                <c:pt idx="127">
                  <c:v>-3.3426214966898373E-3</c:v>
                </c:pt>
                <c:pt idx="128">
                  <c:v>-1.6882787038750929E-2</c:v>
                </c:pt>
                <c:pt idx="129">
                  <c:v>-2.5288703951924195E-2</c:v>
                </c:pt>
                <c:pt idx="130">
                  <c:v>-1.1648224962930943E-3</c:v>
                </c:pt>
                <c:pt idx="131">
                  <c:v>-2.1202207650603051E-2</c:v>
                </c:pt>
                <c:pt idx="132">
                  <c:v>-2.6539555234612263E-2</c:v>
                </c:pt>
                <c:pt idx="133">
                  <c:v>-9.8280889362624274E-3</c:v>
                </c:pt>
                <c:pt idx="134">
                  <c:v>-2.4721891453890368E-3</c:v>
                </c:pt>
                <c:pt idx="135">
                  <c:v>-4.9627893421290139E-3</c:v>
                </c:pt>
                <c:pt idx="136">
                  <c:v>-4.9875415110390512E-3</c:v>
                </c:pt>
                <c:pt idx="137">
                  <c:v>3.742986278834297E-3</c:v>
                </c:pt>
                <c:pt idx="138">
                  <c:v>-2.9060794263124256E-2</c:v>
                </c:pt>
                <c:pt idx="139">
                  <c:v>-1.2903404835907954E-2</c:v>
                </c:pt>
                <c:pt idx="140">
                  <c:v>-1.4388737452099669E-2</c:v>
                </c:pt>
                <c:pt idx="141">
                  <c:v>6.9979291876446368E-3</c:v>
                </c:pt>
                <c:pt idx="142">
                  <c:v>2.4794658613216274E-2</c:v>
                </c:pt>
                <c:pt idx="143">
                  <c:v>1.2170535620255114E-2</c:v>
                </c:pt>
                <c:pt idx="144">
                  <c:v>2.6845653706689828E-3</c:v>
                </c:pt>
                <c:pt idx="145">
                  <c:v>-1.4855100990924184E-2</c:v>
                </c:pt>
                <c:pt idx="146">
                  <c:v>-1.6461277054071962E-2</c:v>
                </c:pt>
                <c:pt idx="147">
                  <c:v>-4.158010148663677E-3</c:v>
                </c:pt>
                <c:pt idx="148">
                  <c:v>2.7739268827252244E-3</c:v>
                </c:pt>
                <c:pt idx="149">
                  <c:v>-3.0944803849421599E-2</c:v>
                </c:pt>
                <c:pt idx="150">
                  <c:v>-2.4585475472614454E-2</c:v>
                </c:pt>
                <c:pt idx="151">
                  <c:v>1.309109604687942E-2</c:v>
                </c:pt>
                <c:pt idx="152">
                  <c:v>2.8860048891348514E-3</c:v>
                </c:pt>
                <c:pt idx="153">
                  <c:v>-8.6831225734608809E-3</c:v>
                </c:pt>
                <c:pt idx="154">
                  <c:v>3.1880731851290346E-2</c:v>
                </c:pt>
                <c:pt idx="155">
                  <c:v>-2.0676132838427303E-2</c:v>
                </c:pt>
                <c:pt idx="156">
                  <c:v>-1.413427797146964E-3</c:v>
                </c:pt>
                <c:pt idx="157">
                  <c:v>-2.0000666706669543E-2</c:v>
                </c:pt>
                <c:pt idx="158">
                  <c:v>1.0050335853501506E-2</c:v>
                </c:pt>
                <c:pt idx="159">
                  <c:v>-1.7291497110060994E-2</c:v>
                </c:pt>
                <c:pt idx="160">
                  <c:v>7.2411612565594736E-3</c:v>
                </c:pt>
                <c:pt idx="161">
                  <c:v>8.5960414697980377E-3</c:v>
                </c:pt>
                <c:pt idx="162">
                  <c:v>-2.1506205220963619E-2</c:v>
                </c:pt>
                <c:pt idx="163">
                  <c:v>8.6580627431145311E-3</c:v>
                </c:pt>
                <c:pt idx="164">
                  <c:v>-1.885480076362946E-2</c:v>
                </c:pt>
                <c:pt idx="165">
                  <c:v>2.2440319126226484E-2</c:v>
                </c:pt>
                <c:pt idx="166">
                  <c:v>-2.1708522533012291E-2</c:v>
                </c:pt>
                <c:pt idx="167">
                  <c:v>2.1921820982210511E-3</c:v>
                </c:pt>
                <c:pt idx="168">
                  <c:v>-1.2486390651382646E-2</c:v>
                </c:pt>
                <c:pt idx="169">
                  <c:v>-1.4792902105891703E-3</c:v>
                </c:pt>
                <c:pt idx="170">
                  <c:v>-6.6840204285717143E-3</c:v>
                </c:pt>
                <c:pt idx="171">
                  <c:v>-5.229746697277265E-3</c:v>
                </c:pt>
                <c:pt idx="172">
                  <c:v>-1.0542266312024545E-2</c:v>
                </c:pt>
                <c:pt idx="173">
                  <c:v>-7.5728894190869108E-4</c:v>
                </c:pt>
                <c:pt idx="174">
                  <c:v>3.7807228399059311E-3</c:v>
                </c:pt>
                <c:pt idx="175">
                  <c:v>2.3126730080018375E-2</c:v>
                </c:pt>
                <c:pt idx="176">
                  <c:v>1.5460603106378279E-2</c:v>
                </c:pt>
                <c:pt idx="177">
                  <c:v>-2.4710046494084415E-2</c:v>
                </c:pt>
                <c:pt idx="178">
                  <c:v>-7.1505187172565246E-4</c:v>
                </c:pt>
                <c:pt idx="179">
                  <c:v>4.2826617920009493E-3</c:v>
                </c:pt>
                <c:pt idx="180">
                  <c:v>-2.8530689824063991E-3</c:v>
                </c:pt>
                <c:pt idx="181">
                  <c:v>-1.8746042821055221E-2</c:v>
                </c:pt>
                <c:pt idx="182">
                  <c:v>-1.3187004281953801E-2</c:v>
                </c:pt>
                <c:pt idx="183">
                  <c:v>7.3719133452813436E-4</c:v>
                </c:pt>
                <c:pt idx="184">
                  <c:v>7.3421768890805338E-3</c:v>
                </c:pt>
                <c:pt idx="185">
                  <c:v>0</c:v>
                </c:pt>
                <c:pt idx="186">
                  <c:v>1.3081581897489385E-2</c:v>
                </c:pt>
                <c:pt idx="187">
                  <c:v>7.9108647008787995E-3</c:v>
                </c:pt>
                <c:pt idx="188">
                  <c:v>-1.2252405529015889E-2</c:v>
                </c:pt>
                <c:pt idx="189">
                  <c:v>2.1731265343132582E-3</c:v>
                </c:pt>
                <c:pt idx="190">
                  <c:v>1.6505577440230998E-2</c:v>
                </c:pt>
                <c:pt idx="191">
                  <c:v>7.0922283094918366E-3</c:v>
                </c:pt>
                <c:pt idx="192">
                  <c:v>2.1178970147346914E-3</c:v>
                </c:pt>
                <c:pt idx="193">
                  <c:v>2.8169032711133734E-3</c:v>
                </c:pt>
                <c:pt idx="194">
                  <c:v>2.5686938159599618E-2</c:v>
                </c:pt>
                <c:pt idx="195">
                  <c:v>-1.3717423275807702E-3</c:v>
                </c:pt>
                <c:pt idx="196">
                  <c:v>1.3371736965889241E-2</c:v>
                </c:pt>
                <c:pt idx="197">
                  <c:v>1.9204979836050046E-2</c:v>
                </c:pt>
                <c:pt idx="198">
                  <c:v>-1.1616119683228556E-2</c:v>
                </c:pt>
                <c:pt idx="199">
                  <c:v>-6.2047768868829815E-3</c:v>
                </c:pt>
                <c:pt idx="200">
                  <c:v>1.7820896570111489E-2</c:v>
                </c:pt>
                <c:pt idx="201">
                  <c:v>1.8843087801479915E-2</c:v>
                </c:pt>
                <c:pt idx="202">
                  <c:v>-1.3342230131366103E-3</c:v>
                </c:pt>
                <c:pt idx="203">
                  <c:v>-3.2567328662544755E-2</c:v>
                </c:pt>
                <c:pt idx="204">
                  <c:v>3.456799621884174E-2</c:v>
                </c:pt>
                <c:pt idx="205">
                  <c:v>2.0442518667074739E-2</c:v>
                </c:pt>
                <c:pt idx="206">
                  <c:v>2.1311752673717006E-2</c:v>
                </c:pt>
                <c:pt idx="207">
                  <c:v>-2.3870131392532152E-2</c:v>
                </c:pt>
                <c:pt idx="208">
                  <c:v>-2.3303128931847709E-2</c:v>
                </c:pt>
                <c:pt idx="209">
                  <c:v>-2.3859147482990541E-2</c:v>
                </c:pt>
                <c:pt idx="210">
                  <c:v>2.0402922844313599E-2</c:v>
                </c:pt>
                <c:pt idx="211">
                  <c:v>2.4509633836509281E-2</c:v>
                </c:pt>
                <c:pt idx="212">
                  <c:v>5.3711539246252271E-2</c:v>
                </c:pt>
                <c:pt idx="213">
                  <c:v>1.3778702356164255E-2</c:v>
                </c:pt>
                <c:pt idx="214">
                  <c:v>6.6181906881301183E-2</c:v>
                </c:pt>
                <c:pt idx="215">
                  <c:v>3.4423441909729197E-3</c:v>
                </c:pt>
                <c:pt idx="216">
                  <c:v>-1.6485113798047214E-2</c:v>
                </c:pt>
                <c:pt idx="217">
                  <c:v>3.932834226347167E-2</c:v>
                </c:pt>
                <c:pt idx="218">
                  <c:v>6.2995852014577219E-2</c:v>
                </c:pt>
                <c:pt idx="219">
                  <c:v>3.5941684101862131E-2</c:v>
                </c:pt>
                <c:pt idx="220">
                  <c:v>-4.7937691451450888E-2</c:v>
                </c:pt>
                <c:pt idx="221">
                  <c:v>-3.9037625462088242E-2</c:v>
                </c:pt>
                <c:pt idx="222">
                  <c:v>-3.4619625060491446E-2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D-42C9-A501-CE700B3B7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2813295"/>
        <c:axId val="1422815791"/>
      </c:lineChart>
      <c:dateAx>
        <c:axId val="14228132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2815791"/>
        <c:crosses val="autoZero"/>
        <c:auto val="1"/>
        <c:lblOffset val="100"/>
        <c:baseTimeUnit val="days"/>
      </c:dateAx>
      <c:valAx>
        <c:axId val="142281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281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Сбербанк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Сбербанк</a:t>
          </a:r>
        </a:p>
      </cx:txPr>
    </cx:title>
    <cx:plotArea>
      <cx:plotAreaRegion>
        <cx:series layoutId="boxWhisker" uniqueId="{6EEF80EA-68A7-4BE7-A5B2-83FF1FEF3538}">
          <cx:tx>
            <cx:txData>
              <cx:f>_xlchart.v1.0</cx:f>
              <cx:v>ЛД Сбербанк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Заголовок диаграммы</a:t>
            </a:r>
          </a:p>
        </cx:rich>
      </cx:tx>
    </cx:title>
    <cx:plotArea>
      <cx:plotAreaRegion>
        <cx:series layoutId="boxWhisker" uniqueId="{69B9C918-202D-4D34-862A-77AEE0F49B90}">
          <cx:tx>
            <cx:txData>
              <cx:f>_xlchart.v1.2</cx:f>
              <cx:v>ЛД Росбанк ао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МОЭСК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МОЭСК</a:t>
          </a:r>
        </a:p>
      </cx:txPr>
    </cx:title>
    <cx:plotArea>
      <cx:plotAreaRegion>
        <cx:series layoutId="boxWhisker" uniqueId="{7DB0F787-060D-4D13-9615-EDD46B5A75F7}">
          <cx:tx>
            <cx:txData>
              <cx:f>_xlchart.v1.4</cx:f>
              <cx:v>ЛД МОЭСК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Сбербанк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Сбербанк</a:t>
          </a:r>
        </a:p>
      </cx:txPr>
    </cx:title>
    <cx:plotArea>
      <cx:plotAreaRegion>
        <cx:series layoutId="boxWhisker" uniqueId="{828E07B7-F250-45A3-8C8B-1E87A9FA4574}">
          <cx:tx>
            <cx:txData>
              <cx:f>_xlchart.v1.8</cx:f>
              <cx:v>ЛД Сбербанк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Росбанк ао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Росбанк ао</a:t>
          </a:r>
        </a:p>
      </cx:txPr>
    </cx:title>
    <cx:plotArea>
      <cx:plotAreaRegion>
        <cx:series layoutId="boxWhisker" uniqueId="{39BAC8A1-478E-4CDE-BDFA-2F58B331CAFA}">
          <cx:tx>
            <cx:txData>
              <cx:f>_xlchart.v1.12</cx:f>
              <cx:v>ЛД Росбанк ао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МОЭСК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МОЭСК</a:t>
          </a:r>
        </a:p>
      </cx:txPr>
    </cx:title>
    <cx:plotArea>
      <cx:plotAreaRegion>
        <cx:series layoutId="boxWhisker" uniqueId="{75587BEC-08BB-4D29-B1EF-36A084005270}">
          <cx:tx>
            <cx:txData>
              <cx:f>_xlchart.v1.10</cx:f>
              <cx:v>ЛД МОЭСК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2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399819</xdr:colOff>
      <xdr:row>0</xdr:row>
      <xdr:rowOff>35688</xdr:rowOff>
    </xdr:from>
    <xdr:to>
      <xdr:col>32</xdr:col>
      <xdr:colOff>100885</xdr:colOff>
      <xdr:row>15</xdr:row>
      <xdr:rowOff>88548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8D43490-0C17-4B9E-B017-0437E2C48C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112568</xdr:colOff>
      <xdr:row>18</xdr:row>
      <xdr:rowOff>182337</xdr:rowOff>
    </xdr:from>
    <xdr:to>
      <xdr:col>32</xdr:col>
      <xdr:colOff>436115</xdr:colOff>
      <xdr:row>34</xdr:row>
      <xdr:rowOff>27656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4A69465-1B08-405F-A273-8ED3C0D582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152977</xdr:colOff>
      <xdr:row>37</xdr:row>
      <xdr:rowOff>81202</xdr:rowOff>
    </xdr:from>
    <xdr:to>
      <xdr:col>32</xdr:col>
      <xdr:colOff>482024</xdr:colOff>
      <xdr:row>52</xdr:row>
      <xdr:rowOff>82357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357B869-9A9A-4549-9116-6579BF4A88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79375</xdr:colOff>
      <xdr:row>55</xdr:row>
      <xdr:rowOff>104775</xdr:rowOff>
    </xdr:from>
    <xdr:to>
      <xdr:col>32</xdr:col>
      <xdr:colOff>354541</xdr:colOff>
      <xdr:row>70</xdr:row>
      <xdr:rowOff>149225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0A872AE-D90E-4A55-B424-9E0633EF2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340294</xdr:colOff>
      <xdr:row>41</xdr:row>
      <xdr:rowOff>15631</xdr:rowOff>
    </xdr:from>
    <xdr:to>
      <xdr:col>40</xdr:col>
      <xdr:colOff>60243</xdr:colOff>
      <xdr:row>56</xdr:row>
      <xdr:rowOff>83690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Диаграмма 5">
              <a:extLst>
                <a:ext uri="{FF2B5EF4-FFF2-40B4-BE49-F238E27FC236}">
                  <a16:creationId xmlns:a16="http://schemas.microsoft.com/office/drawing/2014/main" id="{A4F35D79-0E28-431F-ABE8-58EB8B8D51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82794" y="7826131"/>
              <a:ext cx="4799949" cy="29255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40</xdr:col>
      <xdr:colOff>325438</xdr:colOff>
      <xdr:row>40</xdr:row>
      <xdr:rowOff>88900</xdr:rowOff>
    </xdr:from>
    <xdr:to>
      <xdr:col>48</xdr:col>
      <xdr:colOff>71438</xdr:colOff>
      <xdr:row>54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Диаграмма 6">
              <a:extLst>
                <a:ext uri="{FF2B5EF4-FFF2-40B4-BE49-F238E27FC236}">
                  <a16:creationId xmlns:a16="http://schemas.microsoft.com/office/drawing/2014/main" id="{051EBEC7-9435-45BF-8F36-6364D62915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201813" y="7708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48</xdr:col>
      <xdr:colOff>436563</xdr:colOff>
      <xdr:row>40</xdr:row>
      <xdr:rowOff>120650</xdr:rowOff>
    </xdr:from>
    <xdr:to>
      <xdr:col>56</xdr:col>
      <xdr:colOff>182563</xdr:colOff>
      <xdr:row>55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Диаграмма 7">
              <a:extLst>
                <a:ext uri="{FF2B5EF4-FFF2-40B4-BE49-F238E27FC236}">
                  <a16:creationId xmlns:a16="http://schemas.microsoft.com/office/drawing/2014/main" id="{CF29AF5D-D988-4336-98FA-A59EEBBB46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138938" y="7740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332894</xdr:colOff>
      <xdr:row>44</xdr:row>
      <xdr:rowOff>154324</xdr:rowOff>
    </xdr:from>
    <xdr:to>
      <xdr:col>13</xdr:col>
      <xdr:colOff>55803</xdr:colOff>
      <xdr:row>59</xdr:row>
      <xdr:rowOff>155479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5C56AC30-EE8C-47F6-ACD4-2F125C3B43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44394" y="8536324"/>
              <a:ext cx="7406409" cy="28586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5</xdr:col>
      <xdr:colOff>371379</xdr:colOff>
      <xdr:row>61</xdr:row>
      <xdr:rowOff>163945</xdr:rowOff>
    </xdr:from>
    <xdr:to>
      <xdr:col>13</xdr:col>
      <xdr:colOff>94288</xdr:colOff>
      <xdr:row>76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F3EDCC1A-3E66-45B3-9814-190E810242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2879" y="11784445"/>
              <a:ext cx="7406409" cy="28586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5</xdr:col>
      <xdr:colOff>53879</xdr:colOff>
      <xdr:row>27</xdr:row>
      <xdr:rowOff>50415</xdr:rowOff>
    </xdr:from>
    <xdr:to>
      <xdr:col>12</xdr:col>
      <xdr:colOff>382925</xdr:colOff>
      <xdr:row>42</xdr:row>
      <xdr:rowOff>51569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475444C4-7AED-45B1-A9A5-1A2EB2FEE6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65379" y="5193915"/>
              <a:ext cx="7409296" cy="28586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545895</xdr:colOff>
      <xdr:row>92</xdr:row>
      <xdr:rowOff>77635</xdr:rowOff>
    </xdr:from>
    <xdr:to>
      <xdr:col>7</xdr:col>
      <xdr:colOff>829597</xdr:colOff>
      <xdr:row>104</xdr:row>
      <xdr:rowOff>133146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A52E854-88E0-4C5F-914F-911005432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1027267</xdr:colOff>
      <xdr:row>92</xdr:row>
      <xdr:rowOff>67393</xdr:rowOff>
    </xdr:from>
    <xdr:to>
      <xdr:col>10</xdr:col>
      <xdr:colOff>645242</xdr:colOff>
      <xdr:row>104</xdr:row>
      <xdr:rowOff>81937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5B8812F-459E-46E7-9F56-FE30E8931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940211</xdr:colOff>
      <xdr:row>92</xdr:row>
      <xdr:rowOff>77634</xdr:rowOff>
    </xdr:from>
    <xdr:to>
      <xdr:col>14</xdr:col>
      <xdr:colOff>460888</xdr:colOff>
      <xdr:row>105</xdr:row>
      <xdr:rowOff>10242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6F293EA-9120-49EE-B29C-30B648CC6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101600</xdr:colOff>
      <xdr:row>109</xdr:row>
      <xdr:rowOff>133350</xdr:rowOff>
    </xdr:from>
    <xdr:to>
      <xdr:col>21</xdr:col>
      <xdr:colOff>406400</xdr:colOff>
      <xdr:row>124</xdr:row>
      <xdr:rowOff>19050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5A0274B-DCA3-4D48-B791-6983A857B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127000</xdr:colOff>
      <xdr:row>123</xdr:row>
      <xdr:rowOff>184150</xdr:rowOff>
    </xdr:from>
    <xdr:to>
      <xdr:col>21</xdr:col>
      <xdr:colOff>431800</xdr:colOff>
      <xdr:row>138</xdr:row>
      <xdr:rowOff>57150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5D875EA-9ABA-47BD-B8B6-3CE3013C5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127000</xdr:colOff>
      <xdr:row>137</xdr:row>
      <xdr:rowOff>184150</xdr:rowOff>
    </xdr:from>
    <xdr:to>
      <xdr:col>21</xdr:col>
      <xdr:colOff>431800</xdr:colOff>
      <xdr:row>152</xdr:row>
      <xdr:rowOff>57150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215695C8-6CBE-4DBD-931C-22C4223FE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462475</xdr:colOff>
      <xdr:row>4</xdr:row>
      <xdr:rowOff>39957</xdr:rowOff>
    </xdr:from>
    <xdr:to>
      <xdr:col>12</xdr:col>
      <xdr:colOff>155504</xdr:colOff>
      <xdr:row>19</xdr:row>
      <xdr:rowOff>24353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B82011E-473E-4A42-A5B9-E55D1C7A3F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598452</xdr:colOff>
      <xdr:row>4</xdr:row>
      <xdr:rowOff>60437</xdr:rowOff>
    </xdr:from>
    <xdr:to>
      <xdr:col>20</xdr:col>
      <xdr:colOff>311322</xdr:colOff>
      <xdr:row>19</xdr:row>
      <xdr:rowOff>42767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B23CEED-86D9-4403-8EBB-0D576AA1B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452439</xdr:colOff>
      <xdr:row>23</xdr:row>
      <xdr:rowOff>76995</xdr:rowOff>
    </xdr:from>
    <xdr:to>
      <xdr:col>12</xdr:col>
      <xdr:colOff>156105</xdr:colOff>
      <xdr:row>38</xdr:row>
      <xdr:rowOff>42069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7451046-646C-486E-AFB1-7744A41E59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4F19-C73D-4990-B9B1-5AB65761CC6B}">
  <dimension ref="A1:T268"/>
  <sheetViews>
    <sheetView zoomScale="59" workbookViewId="0">
      <selection activeCell="O16" sqref="O16"/>
    </sheetView>
  </sheetViews>
  <sheetFormatPr defaultRowHeight="14.5" x14ac:dyDescent="0.35"/>
  <cols>
    <col min="6" max="6" width="16.906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</row>
    <row r="2" spans="1:20" x14ac:dyDescent="0.35">
      <c r="A2" t="s">
        <v>6</v>
      </c>
      <c r="B2" t="s">
        <v>7</v>
      </c>
      <c r="C2" s="1">
        <v>42009</v>
      </c>
      <c r="D2">
        <v>0</v>
      </c>
      <c r="E2">
        <v>63.1</v>
      </c>
      <c r="F2">
        <v>428659520</v>
      </c>
      <c r="H2" t="s">
        <v>10</v>
      </c>
      <c r="I2" t="s">
        <v>7</v>
      </c>
      <c r="J2" s="1">
        <v>42009</v>
      </c>
      <c r="K2">
        <v>0</v>
      </c>
      <c r="L2">
        <v>43</v>
      </c>
      <c r="M2">
        <v>900</v>
      </c>
      <c r="O2" t="s">
        <v>12</v>
      </c>
      <c r="P2" t="s">
        <v>7</v>
      </c>
      <c r="Q2" s="1">
        <v>42009</v>
      </c>
      <c r="R2">
        <v>0</v>
      </c>
      <c r="S2">
        <v>1.18</v>
      </c>
      <c r="T2">
        <v>421000</v>
      </c>
    </row>
    <row r="3" spans="1:20" x14ac:dyDescent="0.35">
      <c r="A3" t="s">
        <v>6</v>
      </c>
      <c r="B3" t="s">
        <v>7</v>
      </c>
      <c r="C3" s="1">
        <v>42016</v>
      </c>
      <c r="D3">
        <v>0</v>
      </c>
      <c r="E3">
        <v>61.99</v>
      </c>
      <c r="F3">
        <v>747280210</v>
      </c>
      <c r="H3" t="s">
        <v>10</v>
      </c>
      <c r="I3" t="s">
        <v>7</v>
      </c>
      <c r="J3" s="1">
        <v>42016</v>
      </c>
      <c r="K3">
        <v>0</v>
      </c>
      <c r="L3">
        <v>44.5</v>
      </c>
      <c r="M3">
        <v>2920</v>
      </c>
      <c r="O3" t="s">
        <v>12</v>
      </c>
      <c r="P3" t="s">
        <v>7</v>
      </c>
      <c r="Q3" s="1">
        <v>42016</v>
      </c>
      <c r="R3">
        <v>0</v>
      </c>
      <c r="S3">
        <v>1.115</v>
      </c>
      <c r="T3">
        <v>662000</v>
      </c>
    </row>
    <row r="4" spans="1:20" x14ac:dyDescent="0.35">
      <c r="A4" t="s">
        <v>6</v>
      </c>
      <c r="B4" t="s">
        <v>7</v>
      </c>
      <c r="C4" s="1">
        <v>42023</v>
      </c>
      <c r="D4">
        <v>0</v>
      </c>
      <c r="E4">
        <v>64.45</v>
      </c>
      <c r="F4">
        <v>688612920</v>
      </c>
      <c r="H4" t="s">
        <v>10</v>
      </c>
      <c r="I4" t="s">
        <v>7</v>
      </c>
      <c r="J4" s="1">
        <v>42023</v>
      </c>
      <c r="K4">
        <v>0</v>
      </c>
      <c r="L4">
        <v>44.8</v>
      </c>
      <c r="M4">
        <v>6170</v>
      </c>
      <c r="O4" t="s">
        <v>12</v>
      </c>
      <c r="P4" t="s">
        <v>7</v>
      </c>
      <c r="Q4" s="1">
        <v>42023</v>
      </c>
      <c r="R4">
        <v>0</v>
      </c>
      <c r="S4">
        <v>1.1000000000000001</v>
      </c>
      <c r="T4">
        <v>821000</v>
      </c>
    </row>
    <row r="5" spans="1:20" x14ac:dyDescent="0.35">
      <c r="A5" t="s">
        <v>6</v>
      </c>
      <c r="B5" t="s">
        <v>7</v>
      </c>
      <c r="C5" s="1">
        <v>42030</v>
      </c>
      <c r="D5">
        <v>0</v>
      </c>
      <c r="E5">
        <v>61.5</v>
      </c>
      <c r="F5">
        <v>827430120</v>
      </c>
      <c r="H5" t="s">
        <v>10</v>
      </c>
      <c r="I5" t="s">
        <v>7</v>
      </c>
      <c r="J5" s="1">
        <v>42030</v>
      </c>
      <c r="K5">
        <v>0</v>
      </c>
      <c r="L5">
        <v>48.5</v>
      </c>
      <c r="M5">
        <v>1530</v>
      </c>
      <c r="O5" t="s">
        <v>12</v>
      </c>
      <c r="P5" t="s">
        <v>7</v>
      </c>
      <c r="Q5" s="1">
        <v>42030</v>
      </c>
      <c r="R5">
        <v>0</v>
      </c>
      <c r="S5">
        <v>1.08</v>
      </c>
      <c r="T5">
        <v>800000</v>
      </c>
    </row>
    <row r="6" spans="1:20" x14ac:dyDescent="0.35">
      <c r="A6" t="s">
        <v>6</v>
      </c>
      <c r="B6" t="s">
        <v>7</v>
      </c>
      <c r="C6" s="1">
        <v>42037</v>
      </c>
      <c r="D6">
        <v>0</v>
      </c>
      <c r="E6">
        <v>64.31</v>
      </c>
      <c r="F6">
        <v>773959990</v>
      </c>
      <c r="H6" t="s">
        <v>10</v>
      </c>
      <c r="I6" t="s">
        <v>7</v>
      </c>
      <c r="J6" s="1">
        <v>42037</v>
      </c>
      <c r="K6">
        <v>0</v>
      </c>
      <c r="L6">
        <v>48.2</v>
      </c>
      <c r="M6">
        <v>990</v>
      </c>
      <c r="O6" t="s">
        <v>12</v>
      </c>
      <c r="P6" t="s">
        <v>7</v>
      </c>
      <c r="Q6" s="1">
        <v>42037</v>
      </c>
      <c r="R6">
        <v>0</v>
      </c>
      <c r="S6">
        <v>1.0549999999999999</v>
      </c>
      <c r="T6">
        <v>877000</v>
      </c>
    </row>
    <row r="7" spans="1:20" x14ac:dyDescent="0.35">
      <c r="A7" t="s">
        <v>6</v>
      </c>
      <c r="B7" t="s">
        <v>7</v>
      </c>
      <c r="C7" s="1">
        <v>42044</v>
      </c>
      <c r="D7">
        <v>0</v>
      </c>
      <c r="E7">
        <v>70.599999999999994</v>
      </c>
      <c r="F7">
        <v>1266876440</v>
      </c>
      <c r="H7" t="s">
        <v>10</v>
      </c>
      <c r="I7" t="s">
        <v>7</v>
      </c>
      <c r="J7" s="1">
        <v>42044</v>
      </c>
      <c r="K7">
        <v>0</v>
      </c>
      <c r="L7">
        <v>49</v>
      </c>
      <c r="M7">
        <v>2900</v>
      </c>
      <c r="O7" t="s">
        <v>12</v>
      </c>
      <c r="P7" t="s">
        <v>7</v>
      </c>
      <c r="Q7" s="1">
        <v>42044</v>
      </c>
      <c r="R7">
        <v>0</v>
      </c>
      <c r="S7">
        <v>1.17</v>
      </c>
      <c r="T7">
        <v>2492000</v>
      </c>
    </row>
    <row r="8" spans="1:20" x14ac:dyDescent="0.35">
      <c r="A8" t="s">
        <v>6</v>
      </c>
      <c r="B8" t="s">
        <v>7</v>
      </c>
      <c r="C8" s="1">
        <v>42051</v>
      </c>
      <c r="D8">
        <v>0</v>
      </c>
      <c r="E8">
        <v>74.75</v>
      </c>
      <c r="F8">
        <v>1029036080</v>
      </c>
      <c r="H8" t="s">
        <v>10</v>
      </c>
      <c r="I8" t="s">
        <v>7</v>
      </c>
      <c r="J8" s="1">
        <v>42051</v>
      </c>
      <c r="K8">
        <v>0</v>
      </c>
      <c r="L8">
        <v>49.8</v>
      </c>
      <c r="M8">
        <v>510</v>
      </c>
      <c r="O8" t="s">
        <v>12</v>
      </c>
      <c r="P8" t="s">
        <v>7</v>
      </c>
      <c r="Q8" s="1">
        <v>42051</v>
      </c>
      <c r="R8">
        <v>0</v>
      </c>
      <c r="S8">
        <v>1.0900000000000001</v>
      </c>
      <c r="T8">
        <v>2263000</v>
      </c>
    </row>
    <row r="9" spans="1:20" x14ac:dyDescent="0.35">
      <c r="A9" t="s">
        <v>6</v>
      </c>
      <c r="B9" t="s">
        <v>7</v>
      </c>
      <c r="C9" s="1">
        <v>42058</v>
      </c>
      <c r="D9">
        <v>0</v>
      </c>
      <c r="E9">
        <v>75.91</v>
      </c>
      <c r="F9">
        <v>513917360</v>
      </c>
      <c r="H9" t="s">
        <v>10</v>
      </c>
      <c r="I9" t="s">
        <v>7</v>
      </c>
      <c r="J9" s="1">
        <v>42058</v>
      </c>
      <c r="K9">
        <v>0</v>
      </c>
      <c r="L9">
        <v>48.9</v>
      </c>
      <c r="M9">
        <v>1360</v>
      </c>
      <c r="O9" t="s">
        <v>12</v>
      </c>
      <c r="P9" t="s">
        <v>7</v>
      </c>
      <c r="Q9" s="1">
        <v>42058</v>
      </c>
      <c r="R9">
        <v>0</v>
      </c>
      <c r="S9">
        <v>1.1299999999999999</v>
      </c>
      <c r="T9">
        <v>2935000</v>
      </c>
    </row>
    <row r="10" spans="1:20" x14ac:dyDescent="0.35">
      <c r="A10" t="s">
        <v>6</v>
      </c>
      <c r="B10" t="s">
        <v>7</v>
      </c>
      <c r="C10" s="1">
        <v>42065</v>
      </c>
      <c r="D10">
        <v>0</v>
      </c>
      <c r="E10">
        <v>73.25</v>
      </c>
      <c r="F10">
        <v>639107710</v>
      </c>
      <c r="H10" t="s">
        <v>10</v>
      </c>
      <c r="I10" t="s">
        <v>7</v>
      </c>
      <c r="J10" s="1">
        <v>42065</v>
      </c>
      <c r="K10">
        <v>0</v>
      </c>
      <c r="L10">
        <v>47.3</v>
      </c>
      <c r="M10">
        <v>3850</v>
      </c>
      <c r="O10" t="s">
        <v>12</v>
      </c>
      <c r="P10" t="s">
        <v>7</v>
      </c>
      <c r="Q10" s="1">
        <v>42065</v>
      </c>
      <c r="R10">
        <v>0</v>
      </c>
      <c r="S10">
        <v>1.0900000000000001</v>
      </c>
      <c r="T10">
        <v>1111000</v>
      </c>
    </row>
    <row r="11" spans="1:20" x14ac:dyDescent="0.35">
      <c r="A11" t="s">
        <v>6</v>
      </c>
      <c r="B11" t="s">
        <v>7</v>
      </c>
      <c r="C11" s="1">
        <v>42072</v>
      </c>
      <c r="D11">
        <v>0</v>
      </c>
      <c r="E11">
        <v>67.87</v>
      </c>
      <c r="F11">
        <v>533904030</v>
      </c>
      <c r="H11" t="s">
        <v>10</v>
      </c>
      <c r="I11" t="s">
        <v>7</v>
      </c>
      <c r="J11" s="1">
        <v>42072</v>
      </c>
      <c r="K11">
        <v>0</v>
      </c>
      <c r="L11">
        <v>46.1</v>
      </c>
      <c r="M11">
        <v>1560</v>
      </c>
      <c r="O11" t="s">
        <v>12</v>
      </c>
      <c r="P11" t="s">
        <v>7</v>
      </c>
      <c r="Q11" s="1">
        <v>42072</v>
      </c>
      <c r="R11">
        <v>0</v>
      </c>
      <c r="S11">
        <v>1.1100000000000001</v>
      </c>
      <c r="T11">
        <v>436000</v>
      </c>
    </row>
    <row r="12" spans="1:20" x14ac:dyDescent="0.35">
      <c r="A12" t="s">
        <v>6</v>
      </c>
      <c r="B12" t="s">
        <v>7</v>
      </c>
      <c r="C12" s="1">
        <v>42079</v>
      </c>
      <c r="D12">
        <v>0</v>
      </c>
      <c r="E12">
        <v>67</v>
      </c>
      <c r="F12">
        <v>720183800</v>
      </c>
      <c r="H12" t="s">
        <v>10</v>
      </c>
      <c r="I12" t="s">
        <v>7</v>
      </c>
      <c r="J12" s="1">
        <v>42079</v>
      </c>
      <c r="K12">
        <v>0</v>
      </c>
      <c r="L12">
        <v>49.5</v>
      </c>
      <c r="M12">
        <v>3550</v>
      </c>
      <c r="O12" t="s">
        <v>12</v>
      </c>
      <c r="P12" t="s">
        <v>7</v>
      </c>
      <c r="Q12" s="1">
        <v>42079</v>
      </c>
      <c r="R12">
        <v>0</v>
      </c>
      <c r="S12">
        <v>1.0549999999999999</v>
      </c>
      <c r="T12">
        <v>717000</v>
      </c>
    </row>
    <row r="13" spans="1:20" x14ac:dyDescent="0.35">
      <c r="A13" t="s">
        <v>6</v>
      </c>
      <c r="B13" t="s">
        <v>7</v>
      </c>
      <c r="C13" s="1">
        <v>42086</v>
      </c>
      <c r="D13">
        <v>0</v>
      </c>
      <c r="E13">
        <v>61</v>
      </c>
      <c r="F13">
        <v>657172230</v>
      </c>
      <c r="H13" t="s">
        <v>10</v>
      </c>
      <c r="I13" t="s">
        <v>7</v>
      </c>
      <c r="J13" s="1">
        <v>42086</v>
      </c>
      <c r="K13">
        <v>0</v>
      </c>
      <c r="L13">
        <v>49.4</v>
      </c>
      <c r="M13">
        <v>490</v>
      </c>
      <c r="O13" t="s">
        <v>12</v>
      </c>
      <c r="P13" t="s">
        <v>7</v>
      </c>
      <c r="Q13" s="1">
        <v>42086</v>
      </c>
      <c r="R13">
        <v>0</v>
      </c>
      <c r="S13">
        <v>1.02</v>
      </c>
      <c r="T13">
        <v>2724000</v>
      </c>
    </row>
    <row r="14" spans="1:20" x14ac:dyDescent="0.35">
      <c r="A14" t="s">
        <v>6</v>
      </c>
      <c r="B14" t="s">
        <v>7</v>
      </c>
      <c r="C14" s="1">
        <v>42093</v>
      </c>
      <c r="D14">
        <v>0</v>
      </c>
      <c r="E14">
        <v>65.5</v>
      </c>
      <c r="F14">
        <v>620491230</v>
      </c>
      <c r="H14" t="s">
        <v>10</v>
      </c>
      <c r="I14" t="s">
        <v>7</v>
      </c>
      <c r="J14" s="1">
        <v>42093</v>
      </c>
      <c r="K14">
        <v>0</v>
      </c>
      <c r="L14">
        <v>49.1</v>
      </c>
      <c r="M14">
        <v>1930</v>
      </c>
      <c r="O14" t="s">
        <v>12</v>
      </c>
      <c r="P14" t="s">
        <v>7</v>
      </c>
      <c r="Q14" s="1">
        <v>42093</v>
      </c>
      <c r="R14">
        <v>0</v>
      </c>
      <c r="S14">
        <v>1</v>
      </c>
      <c r="T14">
        <v>3061000</v>
      </c>
    </row>
    <row r="15" spans="1:20" x14ac:dyDescent="0.35">
      <c r="A15" t="s">
        <v>6</v>
      </c>
      <c r="B15" t="s">
        <v>7</v>
      </c>
      <c r="C15" s="1">
        <v>42100</v>
      </c>
      <c r="D15">
        <v>0</v>
      </c>
      <c r="E15">
        <v>71.5</v>
      </c>
      <c r="F15">
        <v>818109810</v>
      </c>
      <c r="H15" t="s">
        <v>10</v>
      </c>
      <c r="I15" t="s">
        <v>7</v>
      </c>
      <c r="J15" s="1">
        <v>42100</v>
      </c>
      <c r="K15">
        <v>0</v>
      </c>
      <c r="L15">
        <v>47.5</v>
      </c>
      <c r="M15">
        <v>1590</v>
      </c>
      <c r="O15" t="s">
        <v>12</v>
      </c>
      <c r="P15" t="s">
        <v>7</v>
      </c>
      <c r="Q15" s="1">
        <v>42100</v>
      </c>
      <c r="R15">
        <v>0</v>
      </c>
      <c r="S15">
        <v>0.995</v>
      </c>
      <c r="T15">
        <v>2619000</v>
      </c>
    </row>
    <row r="16" spans="1:20" x14ac:dyDescent="0.35">
      <c r="A16" t="s">
        <v>6</v>
      </c>
      <c r="B16" t="s">
        <v>7</v>
      </c>
      <c r="C16" s="1">
        <v>42107</v>
      </c>
      <c r="D16">
        <v>0</v>
      </c>
      <c r="E16">
        <v>72.5</v>
      </c>
      <c r="F16">
        <v>788538080</v>
      </c>
      <c r="H16" t="s">
        <v>10</v>
      </c>
      <c r="I16" t="s">
        <v>7</v>
      </c>
      <c r="J16" s="1">
        <v>42107</v>
      </c>
      <c r="K16">
        <v>0</v>
      </c>
      <c r="L16">
        <v>45.5</v>
      </c>
      <c r="M16">
        <v>2530</v>
      </c>
      <c r="O16" t="s">
        <v>12</v>
      </c>
      <c r="P16" t="s">
        <v>7</v>
      </c>
      <c r="Q16" s="1">
        <v>42107</v>
      </c>
      <c r="R16">
        <v>0</v>
      </c>
      <c r="S16">
        <v>0.99</v>
      </c>
      <c r="T16">
        <v>1612000</v>
      </c>
    </row>
    <row r="17" spans="1:20" x14ac:dyDescent="0.35">
      <c r="A17" t="s">
        <v>6</v>
      </c>
      <c r="B17" t="s">
        <v>7</v>
      </c>
      <c r="C17" s="1">
        <v>42114</v>
      </c>
      <c r="D17">
        <v>0</v>
      </c>
      <c r="E17">
        <v>75.75</v>
      </c>
      <c r="F17">
        <v>807459300</v>
      </c>
      <c r="H17" t="s">
        <v>10</v>
      </c>
      <c r="I17" t="s">
        <v>7</v>
      </c>
      <c r="J17" s="1">
        <v>42114</v>
      </c>
      <c r="K17">
        <v>0</v>
      </c>
      <c r="L17">
        <v>48</v>
      </c>
      <c r="M17">
        <v>1090</v>
      </c>
      <c r="O17" t="s">
        <v>12</v>
      </c>
      <c r="P17" t="s">
        <v>7</v>
      </c>
      <c r="Q17" s="1">
        <v>42114</v>
      </c>
      <c r="R17">
        <v>0</v>
      </c>
      <c r="S17">
        <v>0.96</v>
      </c>
      <c r="T17">
        <v>2189000</v>
      </c>
    </row>
    <row r="18" spans="1:20" x14ac:dyDescent="0.35">
      <c r="A18" t="s">
        <v>6</v>
      </c>
      <c r="B18" t="s">
        <v>7</v>
      </c>
      <c r="C18" s="1">
        <v>42121</v>
      </c>
      <c r="D18">
        <v>0</v>
      </c>
      <c r="E18">
        <v>76.900000000000006</v>
      </c>
      <c r="F18">
        <v>417720970</v>
      </c>
      <c r="H18" t="s">
        <v>10</v>
      </c>
      <c r="I18" t="s">
        <v>7</v>
      </c>
      <c r="J18" s="1">
        <v>42121</v>
      </c>
      <c r="K18">
        <v>0</v>
      </c>
      <c r="L18">
        <v>47</v>
      </c>
      <c r="M18">
        <v>140</v>
      </c>
      <c r="O18" t="s">
        <v>12</v>
      </c>
      <c r="P18" t="s">
        <v>7</v>
      </c>
      <c r="Q18" s="1">
        <v>42121</v>
      </c>
      <c r="R18">
        <v>0</v>
      </c>
      <c r="S18">
        <v>0.92</v>
      </c>
      <c r="T18">
        <v>5413000</v>
      </c>
    </row>
    <row r="19" spans="1:20" x14ac:dyDescent="0.35">
      <c r="A19" t="s">
        <v>6</v>
      </c>
      <c r="B19" t="s">
        <v>7</v>
      </c>
      <c r="C19" s="1">
        <v>42128</v>
      </c>
      <c r="D19">
        <v>0</v>
      </c>
      <c r="E19">
        <v>75.5</v>
      </c>
      <c r="F19">
        <v>468274660</v>
      </c>
      <c r="H19" t="s">
        <v>10</v>
      </c>
      <c r="I19" t="s">
        <v>7</v>
      </c>
      <c r="J19" s="1">
        <v>42128</v>
      </c>
      <c r="K19">
        <v>0</v>
      </c>
      <c r="L19">
        <v>45.7</v>
      </c>
      <c r="M19">
        <v>1240</v>
      </c>
      <c r="O19" t="s">
        <v>12</v>
      </c>
      <c r="P19" t="s">
        <v>7</v>
      </c>
      <c r="Q19" s="1">
        <v>42128</v>
      </c>
      <c r="R19">
        <v>0</v>
      </c>
      <c r="S19">
        <v>0.91500000000000004</v>
      </c>
      <c r="T19">
        <v>2557000</v>
      </c>
    </row>
    <row r="20" spans="1:20" x14ac:dyDescent="0.35">
      <c r="A20" t="s">
        <v>6</v>
      </c>
      <c r="B20" t="s">
        <v>7</v>
      </c>
      <c r="C20" s="1">
        <v>42135</v>
      </c>
      <c r="D20">
        <v>0</v>
      </c>
      <c r="E20">
        <v>75.05</v>
      </c>
      <c r="F20">
        <v>364333490</v>
      </c>
      <c r="H20" t="s">
        <v>10</v>
      </c>
      <c r="I20" t="s">
        <v>7</v>
      </c>
      <c r="J20" s="1">
        <v>42135</v>
      </c>
      <c r="K20">
        <v>0</v>
      </c>
      <c r="L20">
        <v>46.6</v>
      </c>
      <c r="M20">
        <v>3250</v>
      </c>
      <c r="O20" t="s">
        <v>12</v>
      </c>
      <c r="P20" t="s">
        <v>7</v>
      </c>
      <c r="Q20" s="1">
        <v>42135</v>
      </c>
      <c r="R20">
        <v>0</v>
      </c>
      <c r="S20">
        <v>0.9</v>
      </c>
      <c r="T20">
        <v>3038000</v>
      </c>
    </row>
    <row r="21" spans="1:20" x14ac:dyDescent="0.35">
      <c r="A21" t="s">
        <v>6</v>
      </c>
      <c r="B21" t="s">
        <v>7</v>
      </c>
      <c r="C21" s="1">
        <v>42142</v>
      </c>
      <c r="D21">
        <v>0</v>
      </c>
      <c r="E21">
        <v>74.349999999999994</v>
      </c>
      <c r="F21">
        <v>526354310</v>
      </c>
      <c r="H21" t="s">
        <v>10</v>
      </c>
      <c r="I21" t="s">
        <v>7</v>
      </c>
      <c r="J21" s="1">
        <v>42142</v>
      </c>
      <c r="K21">
        <v>0</v>
      </c>
      <c r="L21">
        <v>46.7</v>
      </c>
      <c r="M21">
        <v>1960</v>
      </c>
      <c r="O21" t="s">
        <v>12</v>
      </c>
      <c r="P21" t="s">
        <v>7</v>
      </c>
      <c r="Q21" s="1">
        <v>42142</v>
      </c>
      <c r="R21">
        <v>0</v>
      </c>
      <c r="S21">
        <v>0.90500000000000003</v>
      </c>
      <c r="T21">
        <v>2483000</v>
      </c>
    </row>
    <row r="22" spans="1:20" x14ac:dyDescent="0.35">
      <c r="A22" t="s">
        <v>6</v>
      </c>
      <c r="B22" t="s">
        <v>7</v>
      </c>
      <c r="C22" s="1">
        <v>42149</v>
      </c>
      <c r="D22">
        <v>0</v>
      </c>
      <c r="E22">
        <v>73.5</v>
      </c>
      <c r="F22">
        <v>471941790</v>
      </c>
      <c r="H22" t="s">
        <v>10</v>
      </c>
      <c r="I22" t="s">
        <v>7</v>
      </c>
      <c r="J22" s="1">
        <v>42149</v>
      </c>
      <c r="K22">
        <v>0</v>
      </c>
      <c r="L22">
        <v>45.5</v>
      </c>
      <c r="M22">
        <v>120</v>
      </c>
      <c r="O22" t="s">
        <v>12</v>
      </c>
      <c r="P22" t="s">
        <v>7</v>
      </c>
      <c r="Q22" s="1">
        <v>42149</v>
      </c>
      <c r="R22">
        <v>0</v>
      </c>
      <c r="S22">
        <v>0.89</v>
      </c>
      <c r="T22">
        <v>7940000</v>
      </c>
    </row>
    <row r="23" spans="1:20" x14ac:dyDescent="0.35">
      <c r="A23" t="s">
        <v>6</v>
      </c>
      <c r="B23" t="s">
        <v>7</v>
      </c>
      <c r="C23" s="1">
        <v>42156</v>
      </c>
      <c r="D23">
        <v>0</v>
      </c>
      <c r="E23">
        <v>70.61</v>
      </c>
      <c r="F23">
        <v>483060340</v>
      </c>
      <c r="H23" t="s">
        <v>10</v>
      </c>
      <c r="I23" t="s">
        <v>7</v>
      </c>
      <c r="J23" s="1">
        <v>42156</v>
      </c>
      <c r="K23">
        <v>0</v>
      </c>
      <c r="L23">
        <v>45.2</v>
      </c>
      <c r="M23">
        <v>400</v>
      </c>
      <c r="O23" t="s">
        <v>12</v>
      </c>
      <c r="P23" t="s">
        <v>7</v>
      </c>
      <c r="Q23" s="1">
        <v>42156</v>
      </c>
      <c r="R23">
        <v>0</v>
      </c>
      <c r="S23">
        <v>0.86</v>
      </c>
      <c r="T23">
        <v>5174000</v>
      </c>
    </row>
    <row r="24" spans="1:20" x14ac:dyDescent="0.35">
      <c r="A24" t="s">
        <v>6</v>
      </c>
      <c r="B24" t="s">
        <v>7</v>
      </c>
      <c r="C24" s="1">
        <v>42163</v>
      </c>
      <c r="D24">
        <v>0</v>
      </c>
      <c r="E24">
        <v>72.55</v>
      </c>
      <c r="F24">
        <v>416939950</v>
      </c>
      <c r="H24" t="s">
        <v>10</v>
      </c>
      <c r="I24" t="s">
        <v>7</v>
      </c>
      <c r="J24" s="1">
        <v>42163</v>
      </c>
      <c r="K24">
        <v>0</v>
      </c>
      <c r="L24">
        <v>45.4</v>
      </c>
      <c r="M24">
        <v>70</v>
      </c>
      <c r="O24" t="s">
        <v>12</v>
      </c>
      <c r="P24" t="s">
        <v>7</v>
      </c>
      <c r="Q24" s="1">
        <v>42163</v>
      </c>
      <c r="R24">
        <v>0</v>
      </c>
      <c r="S24">
        <v>0.875</v>
      </c>
      <c r="T24">
        <v>5311000</v>
      </c>
    </row>
    <row r="25" spans="1:20" x14ac:dyDescent="0.35">
      <c r="A25" t="s">
        <v>6</v>
      </c>
      <c r="B25" t="s">
        <v>7</v>
      </c>
      <c r="C25" s="1">
        <v>42170</v>
      </c>
      <c r="D25">
        <v>0</v>
      </c>
      <c r="E25">
        <v>71.56</v>
      </c>
      <c r="F25">
        <v>480789080</v>
      </c>
      <c r="H25" t="s">
        <v>10</v>
      </c>
      <c r="I25" t="s">
        <v>7</v>
      </c>
      <c r="J25" s="1">
        <v>42170</v>
      </c>
      <c r="K25">
        <v>0</v>
      </c>
      <c r="L25">
        <v>45.6</v>
      </c>
      <c r="M25">
        <v>3870</v>
      </c>
      <c r="O25" t="s">
        <v>12</v>
      </c>
      <c r="P25" t="s">
        <v>7</v>
      </c>
      <c r="Q25" s="1">
        <v>42170</v>
      </c>
      <c r="R25">
        <v>0</v>
      </c>
      <c r="S25">
        <v>0.89500000000000002</v>
      </c>
      <c r="T25">
        <v>9042000</v>
      </c>
    </row>
    <row r="26" spans="1:20" x14ac:dyDescent="0.35">
      <c r="A26" t="s">
        <v>6</v>
      </c>
      <c r="B26" t="s">
        <v>7</v>
      </c>
      <c r="C26" s="1">
        <v>42177</v>
      </c>
      <c r="D26">
        <v>0</v>
      </c>
      <c r="E26">
        <v>70.599999999999994</v>
      </c>
      <c r="F26">
        <v>327526000</v>
      </c>
      <c r="H26" t="s">
        <v>10</v>
      </c>
      <c r="I26" t="s">
        <v>7</v>
      </c>
      <c r="J26" s="1">
        <v>42177</v>
      </c>
      <c r="K26">
        <v>0</v>
      </c>
      <c r="L26">
        <v>46</v>
      </c>
      <c r="M26">
        <v>710</v>
      </c>
      <c r="O26" t="s">
        <v>12</v>
      </c>
      <c r="P26" t="s">
        <v>7</v>
      </c>
      <c r="Q26" s="1">
        <v>42177</v>
      </c>
      <c r="R26">
        <v>0</v>
      </c>
      <c r="S26">
        <v>0.875</v>
      </c>
      <c r="T26">
        <v>8835000</v>
      </c>
    </row>
    <row r="27" spans="1:20" x14ac:dyDescent="0.35">
      <c r="A27" t="s">
        <v>6</v>
      </c>
      <c r="B27" t="s">
        <v>7</v>
      </c>
      <c r="C27" s="1">
        <v>42184</v>
      </c>
      <c r="D27">
        <v>0</v>
      </c>
      <c r="E27">
        <v>70.67</v>
      </c>
      <c r="F27">
        <v>420708550</v>
      </c>
      <c r="H27" t="s">
        <v>10</v>
      </c>
      <c r="I27" t="s">
        <v>7</v>
      </c>
      <c r="J27" s="1">
        <v>42184</v>
      </c>
      <c r="K27">
        <v>0</v>
      </c>
      <c r="L27">
        <v>45</v>
      </c>
      <c r="M27">
        <v>980</v>
      </c>
      <c r="O27" t="s">
        <v>12</v>
      </c>
      <c r="P27" t="s">
        <v>7</v>
      </c>
      <c r="Q27" s="1">
        <v>42184</v>
      </c>
      <c r="R27">
        <v>0</v>
      </c>
      <c r="S27">
        <v>0.84499999999999997</v>
      </c>
      <c r="T27">
        <v>8959000</v>
      </c>
    </row>
    <row r="28" spans="1:20" x14ac:dyDescent="0.35">
      <c r="A28" t="s">
        <v>6</v>
      </c>
      <c r="B28" t="s">
        <v>7</v>
      </c>
      <c r="C28" s="1">
        <v>42191</v>
      </c>
      <c r="D28">
        <v>0</v>
      </c>
      <c r="E28">
        <v>71.06</v>
      </c>
      <c r="F28">
        <v>580989390</v>
      </c>
      <c r="H28" t="s">
        <v>10</v>
      </c>
      <c r="I28" t="s">
        <v>7</v>
      </c>
      <c r="J28" s="1">
        <v>42191</v>
      </c>
      <c r="K28">
        <v>0</v>
      </c>
      <c r="L28">
        <v>44.2</v>
      </c>
      <c r="M28">
        <v>810</v>
      </c>
      <c r="O28" t="s">
        <v>12</v>
      </c>
      <c r="P28" t="s">
        <v>7</v>
      </c>
      <c r="Q28" s="1">
        <v>42191</v>
      </c>
      <c r="R28">
        <v>0</v>
      </c>
      <c r="S28">
        <v>0.83</v>
      </c>
      <c r="T28">
        <v>5749000</v>
      </c>
    </row>
    <row r="29" spans="1:20" x14ac:dyDescent="0.35">
      <c r="A29" t="s">
        <v>6</v>
      </c>
      <c r="B29" t="s">
        <v>7</v>
      </c>
      <c r="C29" s="1">
        <v>42198</v>
      </c>
      <c r="D29">
        <v>0</v>
      </c>
      <c r="E29">
        <v>75.52</v>
      </c>
      <c r="F29">
        <v>567087940</v>
      </c>
      <c r="H29" t="s">
        <v>10</v>
      </c>
      <c r="I29" t="s">
        <v>7</v>
      </c>
      <c r="J29" s="1">
        <v>42198</v>
      </c>
      <c r="K29">
        <v>0</v>
      </c>
      <c r="L29">
        <v>46.5</v>
      </c>
      <c r="M29">
        <v>210</v>
      </c>
      <c r="O29" t="s">
        <v>12</v>
      </c>
      <c r="P29" t="s">
        <v>7</v>
      </c>
      <c r="Q29" s="1">
        <v>42198</v>
      </c>
      <c r="R29">
        <v>0</v>
      </c>
      <c r="S29">
        <v>0.83</v>
      </c>
      <c r="T29">
        <v>3518000</v>
      </c>
    </row>
    <row r="30" spans="1:20" x14ac:dyDescent="0.35">
      <c r="A30" t="s">
        <v>6</v>
      </c>
      <c r="B30" t="s">
        <v>7</v>
      </c>
      <c r="C30" s="1">
        <v>42205</v>
      </c>
      <c r="D30">
        <v>0</v>
      </c>
      <c r="E30">
        <v>70.45</v>
      </c>
      <c r="F30">
        <v>523271580</v>
      </c>
      <c r="H30" t="s">
        <v>10</v>
      </c>
      <c r="I30" t="s">
        <v>7</v>
      </c>
      <c r="J30" s="1">
        <v>42205</v>
      </c>
      <c r="K30">
        <v>0</v>
      </c>
      <c r="L30">
        <v>45.2</v>
      </c>
      <c r="M30">
        <v>3370</v>
      </c>
      <c r="O30" t="s">
        <v>12</v>
      </c>
      <c r="P30" t="s">
        <v>7</v>
      </c>
      <c r="Q30" s="1">
        <v>42205</v>
      </c>
      <c r="R30">
        <v>0</v>
      </c>
      <c r="S30">
        <v>0.82</v>
      </c>
      <c r="T30">
        <v>3753000</v>
      </c>
    </row>
    <row r="31" spans="1:20" x14ac:dyDescent="0.35">
      <c r="A31" t="s">
        <v>6</v>
      </c>
      <c r="B31" t="s">
        <v>7</v>
      </c>
      <c r="C31" s="1">
        <v>42212</v>
      </c>
      <c r="D31">
        <v>0</v>
      </c>
      <c r="E31">
        <v>72.3</v>
      </c>
      <c r="F31">
        <v>775653500</v>
      </c>
      <c r="H31" t="s">
        <v>10</v>
      </c>
      <c r="I31" t="s">
        <v>7</v>
      </c>
      <c r="J31" s="1">
        <v>42212</v>
      </c>
      <c r="K31">
        <v>0</v>
      </c>
      <c r="L31">
        <v>46.9</v>
      </c>
      <c r="M31">
        <v>810</v>
      </c>
      <c r="O31" t="s">
        <v>12</v>
      </c>
      <c r="P31" t="s">
        <v>7</v>
      </c>
      <c r="Q31" s="1">
        <v>42212</v>
      </c>
      <c r="R31">
        <v>0</v>
      </c>
      <c r="S31">
        <v>0.80500000000000005</v>
      </c>
      <c r="T31">
        <v>4252000</v>
      </c>
    </row>
    <row r="32" spans="1:20" x14ac:dyDescent="0.35">
      <c r="A32" t="s">
        <v>6</v>
      </c>
      <c r="B32" t="s">
        <v>7</v>
      </c>
      <c r="C32" s="1">
        <v>42219</v>
      </c>
      <c r="D32">
        <v>0</v>
      </c>
      <c r="E32">
        <v>74.2</v>
      </c>
      <c r="F32">
        <v>537653540</v>
      </c>
      <c r="H32" t="s">
        <v>10</v>
      </c>
      <c r="I32" t="s">
        <v>7</v>
      </c>
      <c r="J32" s="1">
        <v>42219</v>
      </c>
      <c r="K32">
        <v>0</v>
      </c>
      <c r="L32">
        <v>45.9</v>
      </c>
      <c r="M32">
        <v>630</v>
      </c>
      <c r="O32" t="s">
        <v>12</v>
      </c>
      <c r="P32" t="s">
        <v>7</v>
      </c>
      <c r="Q32" s="1">
        <v>42219</v>
      </c>
      <c r="R32">
        <v>0</v>
      </c>
      <c r="S32">
        <v>0.83499999999999996</v>
      </c>
      <c r="T32">
        <v>3398000</v>
      </c>
    </row>
    <row r="33" spans="1:20" x14ac:dyDescent="0.35">
      <c r="A33" t="s">
        <v>6</v>
      </c>
      <c r="B33" t="s">
        <v>7</v>
      </c>
      <c r="C33" s="1">
        <v>42226</v>
      </c>
      <c r="D33">
        <v>0</v>
      </c>
      <c r="E33">
        <v>74.430000000000007</v>
      </c>
      <c r="F33">
        <v>447452570</v>
      </c>
      <c r="H33" t="s">
        <v>10</v>
      </c>
      <c r="I33" t="s">
        <v>7</v>
      </c>
      <c r="J33" s="1">
        <v>42226</v>
      </c>
      <c r="K33">
        <v>0</v>
      </c>
      <c r="L33">
        <v>46</v>
      </c>
      <c r="M33">
        <v>2350</v>
      </c>
      <c r="O33" t="s">
        <v>12</v>
      </c>
      <c r="P33" t="s">
        <v>7</v>
      </c>
      <c r="Q33" s="1">
        <v>42226</v>
      </c>
      <c r="R33">
        <v>0</v>
      </c>
      <c r="S33">
        <v>0.83</v>
      </c>
      <c r="T33">
        <v>4419000</v>
      </c>
    </row>
    <row r="34" spans="1:20" x14ac:dyDescent="0.35">
      <c r="A34" t="s">
        <v>6</v>
      </c>
      <c r="B34" t="s">
        <v>7</v>
      </c>
      <c r="C34" s="1">
        <v>42233</v>
      </c>
      <c r="D34">
        <v>0</v>
      </c>
      <c r="E34">
        <v>69.86</v>
      </c>
      <c r="F34">
        <v>514124570</v>
      </c>
      <c r="H34" t="s">
        <v>10</v>
      </c>
      <c r="I34" t="s">
        <v>7</v>
      </c>
      <c r="J34" s="1">
        <v>42233</v>
      </c>
      <c r="K34">
        <v>0</v>
      </c>
      <c r="L34">
        <v>45.7</v>
      </c>
      <c r="M34">
        <v>330</v>
      </c>
      <c r="O34" t="s">
        <v>12</v>
      </c>
      <c r="P34" t="s">
        <v>7</v>
      </c>
      <c r="Q34" s="1">
        <v>42233</v>
      </c>
      <c r="R34">
        <v>0</v>
      </c>
      <c r="S34">
        <v>0.83</v>
      </c>
      <c r="T34">
        <v>6473000</v>
      </c>
    </row>
    <row r="35" spans="1:20" x14ac:dyDescent="0.35">
      <c r="A35" t="s">
        <v>6</v>
      </c>
      <c r="B35" t="s">
        <v>7</v>
      </c>
      <c r="C35" s="1">
        <v>42240</v>
      </c>
      <c r="D35">
        <v>0</v>
      </c>
      <c r="E35">
        <v>74.819999999999993</v>
      </c>
      <c r="F35">
        <v>835950880</v>
      </c>
      <c r="H35" t="s">
        <v>10</v>
      </c>
      <c r="I35" t="s">
        <v>7</v>
      </c>
      <c r="J35" s="1">
        <v>42240</v>
      </c>
      <c r="K35">
        <v>0</v>
      </c>
      <c r="L35">
        <v>45.5</v>
      </c>
      <c r="M35">
        <v>3720</v>
      </c>
      <c r="O35" t="s">
        <v>12</v>
      </c>
      <c r="P35" t="s">
        <v>7</v>
      </c>
      <c r="Q35" s="1">
        <v>42240</v>
      </c>
      <c r="R35">
        <v>0</v>
      </c>
      <c r="S35">
        <v>0.89500000000000002</v>
      </c>
      <c r="T35">
        <v>16165000</v>
      </c>
    </row>
    <row r="36" spans="1:20" x14ac:dyDescent="0.35">
      <c r="A36" t="s">
        <v>6</v>
      </c>
      <c r="B36" t="s">
        <v>7</v>
      </c>
      <c r="C36" s="1">
        <v>42247</v>
      </c>
      <c r="D36">
        <v>0</v>
      </c>
      <c r="E36">
        <v>73.959999999999994</v>
      </c>
      <c r="F36">
        <v>612719090</v>
      </c>
      <c r="H36" t="s">
        <v>10</v>
      </c>
      <c r="I36" t="s">
        <v>7</v>
      </c>
      <c r="J36" s="1">
        <v>42247</v>
      </c>
      <c r="K36">
        <v>0</v>
      </c>
      <c r="L36">
        <v>46</v>
      </c>
      <c r="M36">
        <v>6790</v>
      </c>
      <c r="O36" t="s">
        <v>12</v>
      </c>
      <c r="P36" t="s">
        <v>7</v>
      </c>
      <c r="Q36" s="1">
        <v>42247</v>
      </c>
      <c r="R36">
        <v>0</v>
      </c>
      <c r="S36">
        <v>0.86</v>
      </c>
      <c r="T36">
        <v>8812000</v>
      </c>
    </row>
    <row r="37" spans="1:20" x14ac:dyDescent="0.35">
      <c r="A37" t="s">
        <v>6</v>
      </c>
      <c r="B37" t="s">
        <v>7</v>
      </c>
      <c r="C37" s="1">
        <v>42254</v>
      </c>
      <c r="D37">
        <v>0</v>
      </c>
      <c r="E37">
        <v>74.099999999999994</v>
      </c>
      <c r="F37">
        <v>384866640</v>
      </c>
      <c r="H37" t="s">
        <v>10</v>
      </c>
      <c r="I37" t="s">
        <v>7</v>
      </c>
      <c r="J37" s="1">
        <v>42254</v>
      </c>
      <c r="K37">
        <v>0</v>
      </c>
      <c r="L37">
        <v>45.4</v>
      </c>
      <c r="M37">
        <v>2100</v>
      </c>
      <c r="O37" t="s">
        <v>12</v>
      </c>
      <c r="P37" t="s">
        <v>7</v>
      </c>
      <c r="Q37" s="1">
        <v>42254</v>
      </c>
      <c r="R37">
        <v>0</v>
      </c>
      <c r="S37">
        <v>0.86499999999999999</v>
      </c>
      <c r="T37">
        <v>4293000</v>
      </c>
    </row>
    <row r="38" spans="1:20" x14ac:dyDescent="0.35">
      <c r="A38" t="s">
        <v>6</v>
      </c>
      <c r="B38" t="s">
        <v>7</v>
      </c>
      <c r="C38" s="1">
        <v>42261</v>
      </c>
      <c r="D38">
        <v>0</v>
      </c>
      <c r="E38">
        <v>75.5</v>
      </c>
      <c r="F38">
        <v>461944160</v>
      </c>
      <c r="H38" t="s">
        <v>10</v>
      </c>
      <c r="I38" t="s">
        <v>7</v>
      </c>
      <c r="J38" s="1">
        <v>42261</v>
      </c>
      <c r="K38">
        <v>0</v>
      </c>
      <c r="L38">
        <v>44.5</v>
      </c>
      <c r="M38">
        <v>900</v>
      </c>
      <c r="O38" t="s">
        <v>12</v>
      </c>
      <c r="P38" t="s">
        <v>7</v>
      </c>
      <c r="Q38" s="1">
        <v>42261</v>
      </c>
      <c r="R38">
        <v>0</v>
      </c>
      <c r="S38">
        <v>0.85499999999999998</v>
      </c>
      <c r="T38">
        <v>4829000</v>
      </c>
    </row>
    <row r="39" spans="1:20" x14ac:dyDescent="0.35">
      <c r="A39" t="s">
        <v>6</v>
      </c>
      <c r="B39" t="s">
        <v>7</v>
      </c>
      <c r="C39" s="1">
        <v>42268</v>
      </c>
      <c r="D39">
        <v>0</v>
      </c>
      <c r="E39">
        <v>74.97</v>
      </c>
      <c r="F39">
        <v>462123440</v>
      </c>
      <c r="H39" t="s">
        <v>10</v>
      </c>
      <c r="I39" t="s">
        <v>7</v>
      </c>
      <c r="J39" s="1">
        <v>42268</v>
      </c>
      <c r="K39">
        <v>0</v>
      </c>
      <c r="L39">
        <v>44.4</v>
      </c>
      <c r="M39">
        <v>280</v>
      </c>
      <c r="O39" t="s">
        <v>12</v>
      </c>
      <c r="P39" t="s">
        <v>7</v>
      </c>
      <c r="Q39" s="1">
        <v>42268</v>
      </c>
      <c r="R39">
        <v>0</v>
      </c>
      <c r="S39">
        <v>0.83</v>
      </c>
      <c r="T39">
        <v>7372000</v>
      </c>
    </row>
    <row r="40" spans="1:20" x14ac:dyDescent="0.35">
      <c r="A40" t="s">
        <v>6</v>
      </c>
      <c r="B40" t="s">
        <v>7</v>
      </c>
      <c r="C40" s="1">
        <v>42275</v>
      </c>
      <c r="D40">
        <v>0</v>
      </c>
      <c r="E40">
        <v>73.8</v>
      </c>
      <c r="F40">
        <v>447147620</v>
      </c>
      <c r="H40" t="s">
        <v>10</v>
      </c>
      <c r="I40" t="s">
        <v>7</v>
      </c>
      <c r="J40" s="1">
        <v>42275</v>
      </c>
      <c r="K40">
        <v>0</v>
      </c>
      <c r="L40">
        <v>44.7</v>
      </c>
      <c r="M40">
        <v>3840</v>
      </c>
      <c r="O40" t="s">
        <v>12</v>
      </c>
      <c r="P40" t="s">
        <v>7</v>
      </c>
      <c r="Q40" s="1">
        <v>42275</v>
      </c>
      <c r="R40">
        <v>0</v>
      </c>
      <c r="S40">
        <v>0.81499999999999995</v>
      </c>
      <c r="T40">
        <v>4609000</v>
      </c>
    </row>
    <row r="41" spans="1:20" x14ac:dyDescent="0.35">
      <c r="A41" t="s">
        <v>6</v>
      </c>
      <c r="B41" t="s">
        <v>7</v>
      </c>
      <c r="C41" s="1">
        <v>42282</v>
      </c>
      <c r="D41">
        <v>0</v>
      </c>
      <c r="E41">
        <v>85.77</v>
      </c>
      <c r="F41">
        <v>823666820</v>
      </c>
      <c r="H41" t="s">
        <v>10</v>
      </c>
      <c r="I41" t="s">
        <v>7</v>
      </c>
      <c r="J41" s="1">
        <v>42282</v>
      </c>
      <c r="K41">
        <v>0</v>
      </c>
      <c r="L41">
        <v>44</v>
      </c>
      <c r="M41">
        <v>1300</v>
      </c>
      <c r="O41" t="s">
        <v>12</v>
      </c>
      <c r="P41" t="s">
        <v>7</v>
      </c>
      <c r="Q41" s="1">
        <v>42282</v>
      </c>
      <c r="R41">
        <v>0</v>
      </c>
      <c r="S41">
        <v>0.80500000000000005</v>
      </c>
      <c r="T41">
        <v>11758000</v>
      </c>
    </row>
    <row r="42" spans="1:20" x14ac:dyDescent="0.35">
      <c r="A42" t="s">
        <v>6</v>
      </c>
      <c r="B42" t="s">
        <v>7</v>
      </c>
      <c r="C42" s="1">
        <v>42289</v>
      </c>
      <c r="D42">
        <v>0</v>
      </c>
      <c r="E42">
        <v>88.52</v>
      </c>
      <c r="F42">
        <v>642671730</v>
      </c>
      <c r="H42" t="s">
        <v>10</v>
      </c>
      <c r="I42" t="s">
        <v>7</v>
      </c>
      <c r="J42" s="1">
        <v>42289</v>
      </c>
      <c r="K42">
        <v>0</v>
      </c>
      <c r="L42">
        <v>45.5</v>
      </c>
      <c r="M42">
        <v>550</v>
      </c>
      <c r="O42" t="s">
        <v>12</v>
      </c>
      <c r="P42" t="s">
        <v>7</v>
      </c>
      <c r="Q42" s="1">
        <v>42289</v>
      </c>
      <c r="R42">
        <v>0</v>
      </c>
      <c r="S42">
        <v>0.80500000000000005</v>
      </c>
      <c r="T42">
        <v>5834000</v>
      </c>
    </row>
    <row r="43" spans="1:20" x14ac:dyDescent="0.35">
      <c r="A43" t="s">
        <v>6</v>
      </c>
      <c r="B43" t="s">
        <v>7</v>
      </c>
      <c r="C43" s="1">
        <v>42296</v>
      </c>
      <c r="D43">
        <v>0</v>
      </c>
      <c r="E43">
        <v>90.45</v>
      </c>
      <c r="F43">
        <v>554592940</v>
      </c>
      <c r="H43" t="s">
        <v>10</v>
      </c>
      <c r="I43" t="s">
        <v>7</v>
      </c>
      <c r="J43" s="1">
        <v>42296</v>
      </c>
      <c r="K43">
        <v>0</v>
      </c>
      <c r="L43">
        <v>45.1</v>
      </c>
      <c r="M43">
        <v>570</v>
      </c>
      <c r="O43" t="s">
        <v>12</v>
      </c>
      <c r="P43" t="s">
        <v>7</v>
      </c>
      <c r="Q43" s="1">
        <v>42296</v>
      </c>
      <c r="R43">
        <v>0</v>
      </c>
      <c r="S43">
        <v>0.8</v>
      </c>
      <c r="T43">
        <v>10507000</v>
      </c>
    </row>
    <row r="44" spans="1:20" x14ac:dyDescent="0.35">
      <c r="A44" t="s">
        <v>6</v>
      </c>
      <c r="B44" t="s">
        <v>7</v>
      </c>
      <c r="C44" s="1">
        <v>42303</v>
      </c>
      <c r="D44">
        <v>0</v>
      </c>
      <c r="E44">
        <v>90.53</v>
      </c>
      <c r="F44">
        <v>620865250</v>
      </c>
      <c r="H44" t="s">
        <v>10</v>
      </c>
      <c r="I44" t="s">
        <v>7</v>
      </c>
      <c r="J44" s="1">
        <v>42303</v>
      </c>
      <c r="K44">
        <v>0</v>
      </c>
      <c r="L44">
        <v>45.4</v>
      </c>
      <c r="M44">
        <v>320</v>
      </c>
      <c r="O44" t="s">
        <v>12</v>
      </c>
      <c r="P44" t="s">
        <v>7</v>
      </c>
      <c r="Q44" s="1">
        <v>42303</v>
      </c>
      <c r="R44">
        <v>0</v>
      </c>
      <c r="S44">
        <v>0.82499999999999996</v>
      </c>
      <c r="T44">
        <v>18186000</v>
      </c>
    </row>
    <row r="45" spans="1:20" x14ac:dyDescent="0.35">
      <c r="A45" t="s">
        <v>6</v>
      </c>
      <c r="B45" t="s">
        <v>7</v>
      </c>
      <c r="C45" s="1">
        <v>42310</v>
      </c>
      <c r="D45">
        <v>0</v>
      </c>
      <c r="E45">
        <v>94.09</v>
      </c>
      <c r="F45">
        <v>481806820</v>
      </c>
      <c r="H45" t="s">
        <v>10</v>
      </c>
      <c r="I45" t="s">
        <v>7</v>
      </c>
      <c r="J45" s="1">
        <v>42310</v>
      </c>
      <c r="K45">
        <v>0</v>
      </c>
      <c r="L45">
        <v>46.9</v>
      </c>
      <c r="M45">
        <v>4840</v>
      </c>
      <c r="O45" t="s">
        <v>12</v>
      </c>
      <c r="P45" t="s">
        <v>7</v>
      </c>
      <c r="Q45" s="1">
        <v>42310</v>
      </c>
      <c r="R45">
        <v>0</v>
      </c>
      <c r="S45">
        <v>0.82499999999999996</v>
      </c>
      <c r="T45">
        <v>9095000</v>
      </c>
    </row>
    <row r="46" spans="1:20" x14ac:dyDescent="0.35">
      <c r="A46" t="s">
        <v>6</v>
      </c>
      <c r="B46" t="s">
        <v>7</v>
      </c>
      <c r="C46" s="1">
        <v>42317</v>
      </c>
      <c r="D46">
        <v>0</v>
      </c>
      <c r="E46">
        <v>93.4</v>
      </c>
      <c r="F46">
        <v>386321860</v>
      </c>
      <c r="H46" t="s">
        <v>10</v>
      </c>
      <c r="I46" t="s">
        <v>7</v>
      </c>
      <c r="J46" s="1">
        <v>42317</v>
      </c>
      <c r="K46">
        <v>0</v>
      </c>
      <c r="L46">
        <v>48.8</v>
      </c>
      <c r="M46">
        <v>56730</v>
      </c>
      <c r="O46" t="s">
        <v>12</v>
      </c>
      <c r="P46" t="s">
        <v>7</v>
      </c>
      <c r="Q46" s="1">
        <v>42317</v>
      </c>
      <c r="R46">
        <v>0</v>
      </c>
      <c r="S46">
        <v>0.78700000000000003</v>
      </c>
      <c r="T46">
        <v>13884000</v>
      </c>
    </row>
    <row r="47" spans="1:20" x14ac:dyDescent="0.35">
      <c r="A47" t="s">
        <v>6</v>
      </c>
      <c r="B47" t="s">
        <v>7</v>
      </c>
      <c r="C47" s="1">
        <v>42324</v>
      </c>
      <c r="D47">
        <v>0</v>
      </c>
      <c r="E47">
        <v>107.3</v>
      </c>
      <c r="F47">
        <v>710666730</v>
      </c>
      <c r="H47" t="s">
        <v>10</v>
      </c>
      <c r="I47" t="s">
        <v>7</v>
      </c>
      <c r="J47" s="1">
        <v>42324</v>
      </c>
      <c r="K47">
        <v>0</v>
      </c>
      <c r="L47">
        <v>46.9</v>
      </c>
      <c r="M47">
        <v>44610</v>
      </c>
      <c r="O47" t="s">
        <v>12</v>
      </c>
      <c r="P47" t="s">
        <v>7</v>
      </c>
      <c r="Q47" s="1">
        <v>42324</v>
      </c>
      <c r="R47">
        <v>0</v>
      </c>
      <c r="S47">
        <v>0.80900000000000005</v>
      </c>
      <c r="T47">
        <v>9686000</v>
      </c>
    </row>
    <row r="48" spans="1:20" x14ac:dyDescent="0.35">
      <c r="A48" t="s">
        <v>6</v>
      </c>
      <c r="B48" t="s">
        <v>7</v>
      </c>
      <c r="C48" s="1">
        <v>42331</v>
      </c>
      <c r="D48">
        <v>0</v>
      </c>
      <c r="E48">
        <v>104.55</v>
      </c>
      <c r="F48">
        <v>620884760</v>
      </c>
      <c r="H48" t="s">
        <v>10</v>
      </c>
      <c r="I48" t="s">
        <v>7</v>
      </c>
      <c r="J48" s="1">
        <v>42331</v>
      </c>
      <c r="K48">
        <v>0</v>
      </c>
      <c r="L48">
        <v>45</v>
      </c>
      <c r="M48">
        <v>9060</v>
      </c>
      <c r="O48" t="s">
        <v>12</v>
      </c>
      <c r="P48" t="s">
        <v>7</v>
      </c>
      <c r="Q48" s="1">
        <v>42331</v>
      </c>
      <c r="R48">
        <v>0</v>
      </c>
      <c r="S48">
        <v>0.76600000000000001</v>
      </c>
      <c r="T48">
        <v>15773000</v>
      </c>
    </row>
    <row r="49" spans="1:20" x14ac:dyDescent="0.35">
      <c r="A49" t="s">
        <v>6</v>
      </c>
      <c r="B49" t="s">
        <v>7</v>
      </c>
      <c r="C49" s="1">
        <v>42338</v>
      </c>
      <c r="D49">
        <v>0</v>
      </c>
      <c r="E49">
        <v>103.05</v>
      </c>
      <c r="F49">
        <v>479977420</v>
      </c>
      <c r="H49" t="s">
        <v>10</v>
      </c>
      <c r="I49" t="s">
        <v>7</v>
      </c>
      <c r="J49" s="1">
        <v>42338</v>
      </c>
      <c r="K49">
        <v>0</v>
      </c>
      <c r="L49">
        <v>44.7</v>
      </c>
      <c r="M49">
        <v>2990</v>
      </c>
      <c r="O49" t="s">
        <v>12</v>
      </c>
      <c r="P49" t="s">
        <v>7</v>
      </c>
      <c r="Q49" s="1">
        <v>42338</v>
      </c>
      <c r="R49">
        <v>0</v>
      </c>
      <c r="S49">
        <v>0.753</v>
      </c>
      <c r="T49">
        <v>9569000</v>
      </c>
    </row>
    <row r="50" spans="1:20" x14ac:dyDescent="0.35">
      <c r="A50" t="s">
        <v>6</v>
      </c>
      <c r="B50" t="s">
        <v>7</v>
      </c>
      <c r="C50" s="1">
        <v>42345</v>
      </c>
      <c r="D50">
        <v>0</v>
      </c>
      <c r="E50">
        <v>98.15</v>
      </c>
      <c r="F50">
        <v>549641910</v>
      </c>
      <c r="H50" t="s">
        <v>10</v>
      </c>
      <c r="I50" t="s">
        <v>7</v>
      </c>
      <c r="J50" s="1">
        <v>42345</v>
      </c>
      <c r="K50">
        <v>0</v>
      </c>
      <c r="L50">
        <v>46.4</v>
      </c>
      <c r="M50">
        <v>8000</v>
      </c>
      <c r="O50" t="s">
        <v>12</v>
      </c>
      <c r="P50" t="s">
        <v>7</v>
      </c>
      <c r="Q50" s="1">
        <v>42345</v>
      </c>
      <c r="R50">
        <v>0</v>
      </c>
      <c r="S50">
        <v>0.75</v>
      </c>
      <c r="T50">
        <v>7816000</v>
      </c>
    </row>
    <row r="51" spans="1:20" x14ac:dyDescent="0.35">
      <c r="A51" t="s">
        <v>6</v>
      </c>
      <c r="B51" t="s">
        <v>7</v>
      </c>
      <c r="C51" s="1">
        <v>42352</v>
      </c>
      <c r="D51">
        <v>0</v>
      </c>
      <c r="E51">
        <v>98.81</v>
      </c>
      <c r="F51">
        <v>489102780</v>
      </c>
      <c r="H51" t="s">
        <v>10</v>
      </c>
      <c r="I51" t="s">
        <v>7</v>
      </c>
      <c r="J51" s="1">
        <v>42352</v>
      </c>
      <c r="K51">
        <v>0</v>
      </c>
      <c r="L51">
        <v>45.6</v>
      </c>
      <c r="M51">
        <v>1780</v>
      </c>
      <c r="O51" t="s">
        <v>12</v>
      </c>
      <c r="P51" t="s">
        <v>7</v>
      </c>
      <c r="Q51" s="1">
        <v>42352</v>
      </c>
      <c r="R51">
        <v>0</v>
      </c>
      <c r="S51">
        <v>0.753</v>
      </c>
      <c r="T51">
        <v>11734000</v>
      </c>
    </row>
    <row r="52" spans="1:20" x14ac:dyDescent="0.35">
      <c r="A52" t="s">
        <v>6</v>
      </c>
      <c r="B52" t="s">
        <v>7</v>
      </c>
      <c r="C52" s="1">
        <v>42359</v>
      </c>
      <c r="D52">
        <v>0</v>
      </c>
      <c r="E52">
        <v>101.34</v>
      </c>
      <c r="F52">
        <v>300938570</v>
      </c>
      <c r="H52" t="s">
        <v>10</v>
      </c>
      <c r="I52" t="s">
        <v>7</v>
      </c>
      <c r="J52" s="1">
        <v>42359</v>
      </c>
      <c r="K52">
        <v>0</v>
      </c>
      <c r="L52">
        <v>46</v>
      </c>
      <c r="M52">
        <v>4200</v>
      </c>
      <c r="O52" t="s">
        <v>12</v>
      </c>
      <c r="P52" t="s">
        <v>7</v>
      </c>
      <c r="Q52" s="1">
        <v>42359</v>
      </c>
      <c r="R52">
        <v>0</v>
      </c>
      <c r="S52">
        <v>0.75</v>
      </c>
      <c r="T52">
        <v>7145000</v>
      </c>
    </row>
    <row r="53" spans="1:20" x14ac:dyDescent="0.35">
      <c r="A53" t="s">
        <v>6</v>
      </c>
      <c r="B53" t="s">
        <v>7</v>
      </c>
      <c r="C53" s="1">
        <v>42366</v>
      </c>
      <c r="D53">
        <v>0</v>
      </c>
      <c r="E53">
        <v>101.26</v>
      </c>
      <c r="F53">
        <v>148496390</v>
      </c>
      <c r="H53" t="s">
        <v>10</v>
      </c>
      <c r="I53" t="s">
        <v>7</v>
      </c>
      <c r="J53" s="1">
        <v>42366</v>
      </c>
      <c r="K53">
        <v>0</v>
      </c>
      <c r="L53">
        <v>45.8</v>
      </c>
      <c r="M53">
        <v>1980</v>
      </c>
      <c r="O53" t="s">
        <v>12</v>
      </c>
      <c r="P53" t="s">
        <v>7</v>
      </c>
      <c r="Q53" s="1">
        <v>42366</v>
      </c>
      <c r="R53">
        <v>0</v>
      </c>
      <c r="S53">
        <v>0.75</v>
      </c>
      <c r="T53">
        <v>3548000</v>
      </c>
    </row>
    <row r="54" spans="1:20" x14ac:dyDescent="0.35">
      <c r="A54" t="s">
        <v>6</v>
      </c>
      <c r="B54" t="s">
        <v>7</v>
      </c>
      <c r="C54" s="1">
        <v>42373</v>
      </c>
      <c r="D54">
        <v>0</v>
      </c>
      <c r="E54">
        <v>96.85</v>
      </c>
      <c r="F54">
        <v>141047050</v>
      </c>
      <c r="H54" t="s">
        <v>10</v>
      </c>
      <c r="I54" t="s">
        <v>7</v>
      </c>
      <c r="J54" s="1">
        <v>42373</v>
      </c>
      <c r="K54">
        <v>0</v>
      </c>
      <c r="L54">
        <v>48.8</v>
      </c>
      <c r="M54">
        <v>4360</v>
      </c>
      <c r="O54" t="s">
        <v>12</v>
      </c>
      <c r="P54" t="s">
        <v>7</v>
      </c>
      <c r="Q54" s="1">
        <v>42373</v>
      </c>
      <c r="R54">
        <v>0</v>
      </c>
      <c r="S54">
        <v>0.77</v>
      </c>
      <c r="T54">
        <v>3260000</v>
      </c>
    </row>
    <row r="55" spans="1:20" x14ac:dyDescent="0.35">
      <c r="A55" t="s">
        <v>6</v>
      </c>
      <c r="B55" t="s">
        <v>7</v>
      </c>
      <c r="C55" s="1">
        <v>42380</v>
      </c>
      <c r="D55">
        <v>0</v>
      </c>
      <c r="E55">
        <v>87.27</v>
      </c>
      <c r="F55">
        <v>485369460</v>
      </c>
      <c r="H55" t="s">
        <v>10</v>
      </c>
      <c r="I55" t="s">
        <v>7</v>
      </c>
      <c r="J55" s="1">
        <v>42380</v>
      </c>
      <c r="K55">
        <v>0</v>
      </c>
      <c r="L55">
        <v>46.7</v>
      </c>
      <c r="M55">
        <v>1330</v>
      </c>
      <c r="O55" t="s">
        <v>12</v>
      </c>
      <c r="P55" t="s">
        <v>7</v>
      </c>
      <c r="Q55" s="1">
        <v>42380</v>
      </c>
      <c r="R55">
        <v>0</v>
      </c>
      <c r="S55">
        <v>0.72799999999999998</v>
      </c>
      <c r="T55">
        <v>5265000</v>
      </c>
    </row>
    <row r="56" spans="1:20" x14ac:dyDescent="0.35">
      <c r="A56" t="s">
        <v>6</v>
      </c>
      <c r="B56" t="s">
        <v>7</v>
      </c>
      <c r="C56" s="1">
        <v>42387</v>
      </c>
      <c r="D56">
        <v>0</v>
      </c>
      <c r="E56">
        <v>91.5</v>
      </c>
      <c r="F56">
        <v>700791300</v>
      </c>
      <c r="H56" t="s">
        <v>10</v>
      </c>
      <c r="I56" t="s">
        <v>7</v>
      </c>
      <c r="J56" s="1">
        <v>42387</v>
      </c>
      <c r="K56">
        <v>0</v>
      </c>
      <c r="L56">
        <v>45.2</v>
      </c>
      <c r="M56">
        <v>4200</v>
      </c>
      <c r="O56" t="s">
        <v>12</v>
      </c>
      <c r="P56" t="s">
        <v>7</v>
      </c>
      <c r="Q56" s="1">
        <v>42387</v>
      </c>
      <c r="R56">
        <v>0</v>
      </c>
      <c r="S56">
        <v>0.749</v>
      </c>
      <c r="T56">
        <v>6158000</v>
      </c>
    </row>
    <row r="57" spans="1:20" x14ac:dyDescent="0.35">
      <c r="A57" t="s">
        <v>6</v>
      </c>
      <c r="B57" t="s">
        <v>7</v>
      </c>
      <c r="C57" s="1">
        <v>42394</v>
      </c>
      <c r="D57">
        <v>0</v>
      </c>
      <c r="E57">
        <v>96.5</v>
      </c>
      <c r="F57">
        <v>732937660</v>
      </c>
      <c r="H57" t="s">
        <v>10</v>
      </c>
      <c r="I57" t="s">
        <v>7</v>
      </c>
      <c r="J57" s="1">
        <v>42394</v>
      </c>
      <c r="K57">
        <v>0</v>
      </c>
      <c r="L57">
        <v>46.5</v>
      </c>
      <c r="M57">
        <v>1680</v>
      </c>
      <c r="O57" t="s">
        <v>12</v>
      </c>
      <c r="P57" t="s">
        <v>7</v>
      </c>
      <c r="Q57" s="1">
        <v>42394</v>
      </c>
      <c r="R57">
        <v>0</v>
      </c>
      <c r="S57">
        <v>0.752</v>
      </c>
      <c r="T57">
        <v>3983000</v>
      </c>
    </row>
    <row r="58" spans="1:20" x14ac:dyDescent="0.35">
      <c r="A58" t="s">
        <v>6</v>
      </c>
      <c r="B58" t="s">
        <v>7</v>
      </c>
      <c r="C58" s="1">
        <v>42401</v>
      </c>
      <c r="D58">
        <v>0</v>
      </c>
      <c r="E58">
        <v>97.2</v>
      </c>
      <c r="F58">
        <v>534811920</v>
      </c>
      <c r="H58" t="s">
        <v>10</v>
      </c>
      <c r="I58" t="s">
        <v>7</v>
      </c>
      <c r="J58" s="1">
        <v>42401</v>
      </c>
      <c r="K58">
        <v>0</v>
      </c>
      <c r="L58">
        <v>46.4</v>
      </c>
      <c r="M58">
        <v>170</v>
      </c>
      <c r="O58" t="s">
        <v>12</v>
      </c>
      <c r="P58" t="s">
        <v>7</v>
      </c>
      <c r="Q58" s="1">
        <v>42401</v>
      </c>
      <c r="R58">
        <v>0</v>
      </c>
      <c r="S58">
        <v>0.76600000000000001</v>
      </c>
      <c r="T58">
        <v>7812000</v>
      </c>
    </row>
    <row r="59" spans="1:20" x14ac:dyDescent="0.35">
      <c r="A59" t="s">
        <v>6</v>
      </c>
      <c r="B59" t="s">
        <v>7</v>
      </c>
      <c r="C59" s="1">
        <v>42408</v>
      </c>
      <c r="D59">
        <v>0</v>
      </c>
      <c r="E59">
        <v>94.85</v>
      </c>
      <c r="F59">
        <v>533832880</v>
      </c>
      <c r="H59" t="s">
        <v>10</v>
      </c>
      <c r="I59" t="s">
        <v>7</v>
      </c>
      <c r="J59" s="1">
        <v>42408</v>
      </c>
      <c r="K59">
        <v>0</v>
      </c>
      <c r="L59">
        <v>46.6</v>
      </c>
      <c r="M59">
        <v>400</v>
      </c>
      <c r="O59" t="s">
        <v>12</v>
      </c>
      <c r="P59" t="s">
        <v>7</v>
      </c>
      <c r="Q59" s="1">
        <v>42408</v>
      </c>
      <c r="R59">
        <v>0</v>
      </c>
      <c r="S59">
        <v>0.75600000000000001</v>
      </c>
      <c r="T59">
        <v>3882000</v>
      </c>
    </row>
    <row r="60" spans="1:20" x14ac:dyDescent="0.35">
      <c r="A60" t="s">
        <v>6</v>
      </c>
      <c r="B60" t="s">
        <v>7</v>
      </c>
      <c r="C60" s="1">
        <v>42415</v>
      </c>
      <c r="D60">
        <v>0</v>
      </c>
      <c r="E60">
        <v>102.39</v>
      </c>
      <c r="F60">
        <v>613810300</v>
      </c>
      <c r="H60" t="s">
        <v>10</v>
      </c>
      <c r="I60" t="s">
        <v>7</v>
      </c>
      <c r="J60" s="1">
        <v>42415</v>
      </c>
      <c r="K60">
        <v>0</v>
      </c>
      <c r="L60">
        <v>46.7</v>
      </c>
      <c r="M60">
        <v>1680</v>
      </c>
      <c r="O60" t="s">
        <v>12</v>
      </c>
      <c r="P60" t="s">
        <v>7</v>
      </c>
      <c r="Q60" s="1">
        <v>42415</v>
      </c>
      <c r="R60">
        <v>0</v>
      </c>
      <c r="S60">
        <v>0.76</v>
      </c>
      <c r="T60">
        <v>4135000</v>
      </c>
    </row>
    <row r="61" spans="1:20" x14ac:dyDescent="0.35">
      <c r="A61" t="s">
        <v>6</v>
      </c>
      <c r="B61" t="s">
        <v>7</v>
      </c>
      <c r="C61" s="1">
        <v>42422</v>
      </c>
      <c r="D61">
        <v>0</v>
      </c>
      <c r="E61">
        <v>106.24</v>
      </c>
      <c r="F61">
        <v>409753320</v>
      </c>
      <c r="H61" t="s">
        <v>10</v>
      </c>
      <c r="I61" t="s">
        <v>7</v>
      </c>
      <c r="J61" s="1">
        <v>42422</v>
      </c>
      <c r="K61">
        <v>0</v>
      </c>
      <c r="L61">
        <v>46.3</v>
      </c>
      <c r="M61">
        <v>240</v>
      </c>
      <c r="O61" t="s">
        <v>12</v>
      </c>
      <c r="P61" t="s">
        <v>7</v>
      </c>
      <c r="Q61" s="1">
        <v>42422</v>
      </c>
      <c r="R61">
        <v>0</v>
      </c>
      <c r="S61">
        <v>0.77600000000000002</v>
      </c>
      <c r="T61">
        <v>5841000</v>
      </c>
    </row>
    <row r="62" spans="1:20" x14ac:dyDescent="0.35">
      <c r="A62" t="s">
        <v>6</v>
      </c>
      <c r="B62" t="s">
        <v>7</v>
      </c>
      <c r="C62" s="1">
        <v>42429</v>
      </c>
      <c r="D62">
        <v>0</v>
      </c>
      <c r="E62">
        <v>108.99</v>
      </c>
      <c r="F62">
        <v>469055240</v>
      </c>
      <c r="H62" t="s">
        <v>10</v>
      </c>
      <c r="I62" t="s">
        <v>7</v>
      </c>
      <c r="J62" s="1">
        <v>42429</v>
      </c>
      <c r="K62">
        <v>0</v>
      </c>
      <c r="L62">
        <v>47.8</v>
      </c>
      <c r="M62">
        <v>850</v>
      </c>
      <c r="O62" t="s">
        <v>12</v>
      </c>
      <c r="P62" t="s">
        <v>7</v>
      </c>
      <c r="Q62" s="1">
        <v>42429</v>
      </c>
      <c r="R62">
        <v>0</v>
      </c>
      <c r="S62">
        <v>0.78600000000000003</v>
      </c>
      <c r="T62">
        <v>6339000</v>
      </c>
    </row>
    <row r="63" spans="1:20" x14ac:dyDescent="0.35">
      <c r="A63" t="s">
        <v>6</v>
      </c>
      <c r="B63" t="s">
        <v>7</v>
      </c>
      <c r="C63" s="1">
        <v>42436</v>
      </c>
      <c r="D63">
        <v>0</v>
      </c>
      <c r="E63">
        <v>109.26</v>
      </c>
      <c r="F63">
        <v>303767070</v>
      </c>
      <c r="H63" t="s">
        <v>10</v>
      </c>
      <c r="I63" t="s">
        <v>7</v>
      </c>
      <c r="J63" s="1">
        <v>42436</v>
      </c>
      <c r="K63">
        <v>0</v>
      </c>
      <c r="L63">
        <v>47.9</v>
      </c>
      <c r="M63">
        <v>4250</v>
      </c>
      <c r="O63" t="s">
        <v>12</v>
      </c>
      <c r="P63" t="s">
        <v>7</v>
      </c>
      <c r="Q63" s="1">
        <v>42436</v>
      </c>
      <c r="R63">
        <v>0</v>
      </c>
      <c r="S63">
        <v>0.81</v>
      </c>
      <c r="T63">
        <v>6816000</v>
      </c>
    </row>
    <row r="64" spans="1:20" x14ac:dyDescent="0.35">
      <c r="A64" t="s">
        <v>6</v>
      </c>
      <c r="B64" t="s">
        <v>7</v>
      </c>
      <c r="C64" s="1">
        <v>42443</v>
      </c>
      <c r="D64">
        <v>0</v>
      </c>
      <c r="E64">
        <v>112.4</v>
      </c>
      <c r="F64">
        <v>496988030</v>
      </c>
      <c r="H64" t="s">
        <v>10</v>
      </c>
      <c r="I64" t="s">
        <v>7</v>
      </c>
      <c r="J64" s="1">
        <v>42443</v>
      </c>
      <c r="K64">
        <v>0</v>
      </c>
      <c r="L64">
        <v>47.9</v>
      </c>
      <c r="M64">
        <v>15710</v>
      </c>
      <c r="O64" t="s">
        <v>12</v>
      </c>
      <c r="P64" t="s">
        <v>7</v>
      </c>
      <c r="Q64" s="1">
        <v>42443</v>
      </c>
      <c r="R64">
        <v>0</v>
      </c>
      <c r="S64">
        <v>0.81599999999999995</v>
      </c>
      <c r="T64">
        <v>15145000</v>
      </c>
    </row>
    <row r="65" spans="1:20" x14ac:dyDescent="0.35">
      <c r="A65" t="s">
        <v>6</v>
      </c>
      <c r="B65" t="s">
        <v>7</v>
      </c>
      <c r="C65" s="1">
        <v>42450</v>
      </c>
      <c r="D65">
        <v>0</v>
      </c>
      <c r="E65">
        <v>109.1</v>
      </c>
      <c r="F65">
        <v>453696550</v>
      </c>
      <c r="H65" t="s">
        <v>10</v>
      </c>
      <c r="I65" t="s">
        <v>7</v>
      </c>
      <c r="J65" s="1">
        <v>42450</v>
      </c>
      <c r="K65">
        <v>0</v>
      </c>
      <c r="L65">
        <v>47.5</v>
      </c>
      <c r="M65">
        <v>1300</v>
      </c>
      <c r="O65" t="s">
        <v>12</v>
      </c>
      <c r="P65" t="s">
        <v>7</v>
      </c>
      <c r="Q65" s="1">
        <v>42450</v>
      </c>
      <c r="R65">
        <v>0</v>
      </c>
      <c r="S65">
        <v>0.81200000000000006</v>
      </c>
      <c r="T65">
        <v>15645000</v>
      </c>
    </row>
    <row r="66" spans="1:20" x14ac:dyDescent="0.35">
      <c r="A66" t="s">
        <v>6</v>
      </c>
      <c r="B66" t="s">
        <v>7</v>
      </c>
      <c r="C66" s="1">
        <v>42457</v>
      </c>
      <c r="D66">
        <v>0</v>
      </c>
      <c r="E66">
        <v>108.52</v>
      </c>
      <c r="F66">
        <v>429305050</v>
      </c>
      <c r="H66" t="s">
        <v>10</v>
      </c>
      <c r="I66" t="s">
        <v>7</v>
      </c>
      <c r="J66" s="1">
        <v>42457</v>
      </c>
      <c r="K66">
        <v>0</v>
      </c>
      <c r="L66">
        <v>48.3</v>
      </c>
      <c r="M66">
        <v>1030</v>
      </c>
      <c r="O66" t="s">
        <v>12</v>
      </c>
      <c r="P66" t="s">
        <v>7</v>
      </c>
      <c r="Q66" s="1">
        <v>42457</v>
      </c>
      <c r="R66">
        <v>0</v>
      </c>
      <c r="S66">
        <v>0.80800000000000005</v>
      </c>
      <c r="T66">
        <v>16499000</v>
      </c>
    </row>
    <row r="67" spans="1:20" x14ac:dyDescent="0.35">
      <c r="A67" t="s">
        <v>6</v>
      </c>
      <c r="B67" t="s">
        <v>7</v>
      </c>
      <c r="C67" s="1">
        <v>42464</v>
      </c>
      <c r="D67">
        <v>0</v>
      </c>
      <c r="E67">
        <v>112.92</v>
      </c>
      <c r="F67">
        <v>436437640</v>
      </c>
      <c r="H67" t="s">
        <v>10</v>
      </c>
      <c r="I67" t="s">
        <v>7</v>
      </c>
      <c r="J67" s="1">
        <v>42464</v>
      </c>
      <c r="K67">
        <v>0</v>
      </c>
      <c r="L67">
        <v>48.9</v>
      </c>
      <c r="M67">
        <v>510</v>
      </c>
      <c r="O67" t="s">
        <v>12</v>
      </c>
      <c r="P67" t="s">
        <v>7</v>
      </c>
      <c r="Q67" s="1">
        <v>42464</v>
      </c>
      <c r="R67">
        <v>0</v>
      </c>
      <c r="S67">
        <v>0.84899999999999998</v>
      </c>
      <c r="T67">
        <v>56126000</v>
      </c>
    </row>
    <row r="68" spans="1:20" x14ac:dyDescent="0.35">
      <c r="A68" t="s">
        <v>6</v>
      </c>
      <c r="B68" t="s">
        <v>7</v>
      </c>
      <c r="C68" s="1">
        <v>42471</v>
      </c>
      <c r="D68">
        <v>0</v>
      </c>
      <c r="E68">
        <v>119.3</v>
      </c>
      <c r="F68">
        <v>533644870</v>
      </c>
      <c r="H68" t="s">
        <v>10</v>
      </c>
      <c r="I68" t="s">
        <v>7</v>
      </c>
      <c r="J68" s="1">
        <v>42471</v>
      </c>
      <c r="K68">
        <v>0</v>
      </c>
      <c r="L68">
        <v>47.8</v>
      </c>
      <c r="M68">
        <v>3380</v>
      </c>
      <c r="O68" t="s">
        <v>12</v>
      </c>
      <c r="P68" t="s">
        <v>7</v>
      </c>
      <c r="Q68" s="1">
        <v>42471</v>
      </c>
      <c r="R68">
        <v>0</v>
      </c>
      <c r="S68">
        <v>0.84599999999999997</v>
      </c>
      <c r="T68">
        <v>42975000</v>
      </c>
    </row>
    <row r="69" spans="1:20" x14ac:dyDescent="0.35">
      <c r="A69" t="s">
        <v>6</v>
      </c>
      <c r="B69" t="s">
        <v>7</v>
      </c>
      <c r="C69" s="1">
        <v>42478</v>
      </c>
      <c r="D69">
        <v>0</v>
      </c>
      <c r="E69">
        <v>121.25</v>
      </c>
      <c r="F69">
        <v>619134220</v>
      </c>
      <c r="H69" t="s">
        <v>10</v>
      </c>
      <c r="I69" t="s">
        <v>7</v>
      </c>
      <c r="J69" s="1">
        <v>42478</v>
      </c>
      <c r="K69">
        <v>0</v>
      </c>
      <c r="L69">
        <v>46.6</v>
      </c>
      <c r="M69">
        <v>3620</v>
      </c>
      <c r="O69" t="s">
        <v>12</v>
      </c>
      <c r="P69" t="s">
        <v>7</v>
      </c>
      <c r="Q69" s="1">
        <v>42478</v>
      </c>
      <c r="R69">
        <v>0</v>
      </c>
      <c r="S69">
        <v>0.875</v>
      </c>
      <c r="T69">
        <v>31160000</v>
      </c>
    </row>
    <row r="70" spans="1:20" x14ac:dyDescent="0.35">
      <c r="A70" t="s">
        <v>6</v>
      </c>
      <c r="B70" t="s">
        <v>7</v>
      </c>
      <c r="C70" s="1">
        <v>42485</v>
      </c>
      <c r="D70">
        <v>0</v>
      </c>
      <c r="E70">
        <v>123.55</v>
      </c>
      <c r="F70">
        <v>434703210</v>
      </c>
      <c r="H70" t="s">
        <v>10</v>
      </c>
      <c r="I70" t="s">
        <v>7</v>
      </c>
      <c r="J70" s="1">
        <v>42485</v>
      </c>
      <c r="K70">
        <v>0</v>
      </c>
      <c r="L70">
        <v>46.6</v>
      </c>
      <c r="M70">
        <v>570</v>
      </c>
      <c r="O70" t="s">
        <v>12</v>
      </c>
      <c r="P70" t="s">
        <v>7</v>
      </c>
      <c r="Q70" s="1">
        <v>42485</v>
      </c>
      <c r="R70">
        <v>0</v>
      </c>
      <c r="S70">
        <v>1.0389999999999999</v>
      </c>
      <c r="T70">
        <v>93605000</v>
      </c>
    </row>
    <row r="71" spans="1:20" x14ac:dyDescent="0.35">
      <c r="A71" t="s">
        <v>6</v>
      </c>
      <c r="B71" t="s">
        <v>7</v>
      </c>
      <c r="C71" s="1">
        <v>42492</v>
      </c>
      <c r="D71">
        <v>0</v>
      </c>
      <c r="E71">
        <v>120.64</v>
      </c>
      <c r="F71">
        <v>211311570</v>
      </c>
      <c r="H71" t="s">
        <v>10</v>
      </c>
      <c r="I71" t="s">
        <v>7</v>
      </c>
      <c r="J71" s="1">
        <v>42492</v>
      </c>
      <c r="K71">
        <v>0</v>
      </c>
      <c r="L71">
        <v>47.4</v>
      </c>
      <c r="M71">
        <v>150</v>
      </c>
      <c r="O71" t="s">
        <v>12</v>
      </c>
      <c r="P71" t="s">
        <v>7</v>
      </c>
      <c r="Q71" s="1">
        <v>42492</v>
      </c>
      <c r="R71">
        <v>0</v>
      </c>
      <c r="S71">
        <v>1.034</v>
      </c>
      <c r="T71">
        <v>61624000</v>
      </c>
    </row>
    <row r="72" spans="1:20" x14ac:dyDescent="0.35">
      <c r="A72" t="s">
        <v>6</v>
      </c>
      <c r="B72" t="s">
        <v>7</v>
      </c>
      <c r="C72" s="1">
        <v>42499</v>
      </c>
      <c r="D72">
        <v>0</v>
      </c>
      <c r="E72">
        <v>121.07</v>
      </c>
      <c r="F72">
        <v>297479850</v>
      </c>
      <c r="H72" t="s">
        <v>10</v>
      </c>
      <c r="I72" t="s">
        <v>7</v>
      </c>
      <c r="J72" s="1">
        <v>42499</v>
      </c>
      <c r="K72">
        <v>0</v>
      </c>
      <c r="L72">
        <v>46.3</v>
      </c>
      <c r="M72">
        <v>1300</v>
      </c>
      <c r="O72" t="s">
        <v>12</v>
      </c>
      <c r="P72" t="s">
        <v>7</v>
      </c>
      <c r="Q72" s="1">
        <v>42499</v>
      </c>
      <c r="R72">
        <v>0</v>
      </c>
      <c r="S72">
        <v>1.0209999999999999</v>
      </c>
      <c r="T72">
        <v>131710000</v>
      </c>
    </row>
    <row r="73" spans="1:20" x14ac:dyDescent="0.35">
      <c r="A73" t="s">
        <v>6</v>
      </c>
      <c r="B73" t="s">
        <v>7</v>
      </c>
      <c r="C73" s="1">
        <v>42506</v>
      </c>
      <c r="D73">
        <v>0</v>
      </c>
      <c r="E73">
        <v>121.9</v>
      </c>
      <c r="F73">
        <v>308175790</v>
      </c>
      <c r="H73" t="s">
        <v>10</v>
      </c>
      <c r="I73" t="s">
        <v>7</v>
      </c>
      <c r="J73" s="1">
        <v>42506</v>
      </c>
      <c r="K73">
        <v>0</v>
      </c>
      <c r="L73">
        <v>46.9</v>
      </c>
      <c r="M73">
        <v>2800</v>
      </c>
      <c r="O73" t="s">
        <v>12</v>
      </c>
      <c r="P73" t="s">
        <v>7</v>
      </c>
      <c r="Q73" s="1">
        <v>42506</v>
      </c>
      <c r="R73">
        <v>0</v>
      </c>
      <c r="S73">
        <v>1.026</v>
      </c>
      <c r="T73">
        <v>21420000</v>
      </c>
    </row>
    <row r="74" spans="1:20" x14ac:dyDescent="0.35">
      <c r="A74" t="s">
        <v>6</v>
      </c>
      <c r="B74" t="s">
        <v>7</v>
      </c>
      <c r="C74" s="1">
        <v>42513</v>
      </c>
      <c r="D74">
        <v>0</v>
      </c>
      <c r="E74">
        <v>133.19999999999999</v>
      </c>
      <c r="F74">
        <v>439866020</v>
      </c>
      <c r="H74" t="s">
        <v>10</v>
      </c>
      <c r="I74" t="s">
        <v>7</v>
      </c>
      <c r="J74" s="1">
        <v>42513</v>
      </c>
      <c r="K74">
        <v>0</v>
      </c>
      <c r="L74">
        <v>47.4</v>
      </c>
      <c r="M74">
        <v>780</v>
      </c>
      <c r="O74" t="s">
        <v>12</v>
      </c>
      <c r="P74" t="s">
        <v>7</v>
      </c>
      <c r="Q74" s="1">
        <v>42513</v>
      </c>
      <c r="R74">
        <v>0</v>
      </c>
      <c r="S74">
        <v>1.024</v>
      </c>
      <c r="T74">
        <v>22829000</v>
      </c>
    </row>
    <row r="75" spans="1:20" x14ac:dyDescent="0.35">
      <c r="A75" t="s">
        <v>6</v>
      </c>
      <c r="B75" t="s">
        <v>7</v>
      </c>
      <c r="C75" s="1">
        <v>42520</v>
      </c>
      <c r="D75">
        <v>0</v>
      </c>
      <c r="E75">
        <v>131.59</v>
      </c>
      <c r="F75">
        <v>327253140</v>
      </c>
      <c r="H75" t="s">
        <v>10</v>
      </c>
      <c r="I75" t="s">
        <v>7</v>
      </c>
      <c r="J75" s="1">
        <v>42520</v>
      </c>
      <c r="K75">
        <v>0</v>
      </c>
      <c r="L75">
        <v>46.6</v>
      </c>
      <c r="M75">
        <v>760</v>
      </c>
      <c r="O75" t="s">
        <v>12</v>
      </c>
      <c r="P75" t="s">
        <v>7</v>
      </c>
      <c r="Q75" s="1">
        <v>42520</v>
      </c>
      <c r="R75">
        <v>0</v>
      </c>
      <c r="S75">
        <v>1.0409999999999999</v>
      </c>
      <c r="T75">
        <v>38132000</v>
      </c>
    </row>
    <row r="76" spans="1:20" x14ac:dyDescent="0.35">
      <c r="A76" t="s">
        <v>6</v>
      </c>
      <c r="B76" t="s">
        <v>7</v>
      </c>
      <c r="C76" s="1">
        <v>42527</v>
      </c>
      <c r="D76">
        <v>0</v>
      </c>
      <c r="E76">
        <v>133.5</v>
      </c>
      <c r="F76">
        <v>359579020</v>
      </c>
      <c r="H76" t="s">
        <v>10</v>
      </c>
      <c r="I76" t="s">
        <v>7</v>
      </c>
      <c r="J76" s="1">
        <v>42527</v>
      </c>
      <c r="K76">
        <v>0</v>
      </c>
      <c r="L76">
        <v>45.3</v>
      </c>
      <c r="M76">
        <v>690</v>
      </c>
      <c r="O76" t="s">
        <v>12</v>
      </c>
      <c r="P76" t="s">
        <v>7</v>
      </c>
      <c r="Q76" s="1">
        <v>42527</v>
      </c>
      <c r="R76">
        <v>0</v>
      </c>
      <c r="S76">
        <v>1.032</v>
      </c>
      <c r="T76">
        <v>27329000</v>
      </c>
    </row>
    <row r="77" spans="1:20" x14ac:dyDescent="0.35">
      <c r="A77" t="s">
        <v>6</v>
      </c>
      <c r="B77" t="s">
        <v>7</v>
      </c>
      <c r="C77" s="1">
        <v>42534</v>
      </c>
      <c r="D77">
        <v>0</v>
      </c>
      <c r="E77">
        <v>128.69999999999999</v>
      </c>
      <c r="F77">
        <v>323678810</v>
      </c>
      <c r="H77" t="s">
        <v>10</v>
      </c>
      <c r="I77" t="s">
        <v>7</v>
      </c>
      <c r="J77" s="1">
        <v>42534</v>
      </c>
      <c r="K77">
        <v>0</v>
      </c>
      <c r="L77">
        <v>44.9</v>
      </c>
      <c r="M77">
        <v>270</v>
      </c>
      <c r="O77" t="s">
        <v>12</v>
      </c>
      <c r="P77" t="s">
        <v>7</v>
      </c>
      <c r="Q77" s="1">
        <v>42534</v>
      </c>
      <c r="R77">
        <v>0</v>
      </c>
      <c r="S77">
        <v>1.0449999999999999</v>
      </c>
      <c r="T77">
        <v>16721000</v>
      </c>
    </row>
    <row r="78" spans="1:20" x14ac:dyDescent="0.35">
      <c r="A78" t="s">
        <v>6</v>
      </c>
      <c r="B78" t="s">
        <v>7</v>
      </c>
      <c r="C78" s="1">
        <v>42541</v>
      </c>
      <c r="D78">
        <v>0</v>
      </c>
      <c r="E78">
        <v>133.4</v>
      </c>
      <c r="F78">
        <v>308359650</v>
      </c>
      <c r="H78" t="s">
        <v>10</v>
      </c>
      <c r="I78" t="s">
        <v>7</v>
      </c>
      <c r="J78" s="1">
        <v>42541</v>
      </c>
      <c r="K78">
        <v>0</v>
      </c>
      <c r="L78">
        <v>44.2</v>
      </c>
      <c r="M78">
        <v>1520</v>
      </c>
      <c r="O78" t="s">
        <v>12</v>
      </c>
      <c r="P78" t="s">
        <v>7</v>
      </c>
      <c r="Q78" s="1">
        <v>42541</v>
      </c>
      <c r="R78">
        <v>0</v>
      </c>
      <c r="S78">
        <v>0.89800000000000002</v>
      </c>
      <c r="T78">
        <v>76045000</v>
      </c>
    </row>
    <row r="79" spans="1:20" x14ac:dyDescent="0.35">
      <c r="A79" t="s">
        <v>6</v>
      </c>
      <c r="B79" t="s">
        <v>7</v>
      </c>
      <c r="C79" s="1">
        <v>42548</v>
      </c>
      <c r="D79">
        <v>0</v>
      </c>
      <c r="E79">
        <v>133.85</v>
      </c>
      <c r="F79">
        <v>427469900</v>
      </c>
      <c r="H79" t="s">
        <v>10</v>
      </c>
      <c r="I79" t="s">
        <v>7</v>
      </c>
      <c r="J79" s="1">
        <v>42548</v>
      </c>
      <c r="K79">
        <v>0</v>
      </c>
      <c r="L79">
        <v>42.8</v>
      </c>
      <c r="M79">
        <v>2260</v>
      </c>
      <c r="O79" t="s">
        <v>12</v>
      </c>
      <c r="P79" t="s">
        <v>7</v>
      </c>
      <c r="Q79" s="1">
        <v>42548</v>
      </c>
      <c r="R79">
        <v>0</v>
      </c>
      <c r="S79">
        <v>0.89300000000000002</v>
      </c>
      <c r="T79">
        <v>30480000</v>
      </c>
    </row>
    <row r="80" spans="1:20" x14ac:dyDescent="0.35">
      <c r="A80" t="s">
        <v>6</v>
      </c>
      <c r="B80" t="s">
        <v>7</v>
      </c>
      <c r="C80" s="1">
        <v>42555</v>
      </c>
      <c r="D80">
        <v>0</v>
      </c>
      <c r="E80">
        <v>134.41</v>
      </c>
      <c r="F80">
        <v>305965030</v>
      </c>
      <c r="H80" t="s">
        <v>10</v>
      </c>
      <c r="I80" t="s">
        <v>7</v>
      </c>
      <c r="J80" s="1">
        <v>42555</v>
      </c>
      <c r="K80">
        <v>0</v>
      </c>
      <c r="L80">
        <v>46</v>
      </c>
      <c r="M80">
        <v>1210</v>
      </c>
      <c r="O80" t="s">
        <v>12</v>
      </c>
      <c r="P80" t="s">
        <v>7</v>
      </c>
      <c r="Q80" s="1">
        <v>42555</v>
      </c>
      <c r="R80">
        <v>0</v>
      </c>
      <c r="S80">
        <v>0.878</v>
      </c>
      <c r="T80">
        <v>27638000</v>
      </c>
    </row>
    <row r="81" spans="1:20" x14ac:dyDescent="0.35">
      <c r="A81" t="s">
        <v>6</v>
      </c>
      <c r="B81" t="s">
        <v>7</v>
      </c>
      <c r="C81" s="1">
        <v>42562</v>
      </c>
      <c r="D81">
        <v>0</v>
      </c>
      <c r="E81">
        <v>138.12</v>
      </c>
      <c r="F81">
        <v>334210780</v>
      </c>
      <c r="H81" t="s">
        <v>10</v>
      </c>
      <c r="I81" t="s">
        <v>7</v>
      </c>
      <c r="J81" s="1">
        <v>42562</v>
      </c>
      <c r="K81">
        <v>0</v>
      </c>
      <c r="L81">
        <v>44.1</v>
      </c>
      <c r="M81">
        <v>1470</v>
      </c>
      <c r="O81" t="s">
        <v>12</v>
      </c>
      <c r="P81" t="s">
        <v>7</v>
      </c>
      <c r="Q81" s="1">
        <v>42562</v>
      </c>
      <c r="R81">
        <v>0</v>
      </c>
      <c r="S81">
        <v>0.89</v>
      </c>
      <c r="T81">
        <v>24763000</v>
      </c>
    </row>
    <row r="82" spans="1:20" x14ac:dyDescent="0.35">
      <c r="A82" t="s">
        <v>6</v>
      </c>
      <c r="B82" t="s">
        <v>7</v>
      </c>
      <c r="C82" s="1">
        <v>42569</v>
      </c>
      <c r="D82">
        <v>0</v>
      </c>
      <c r="E82">
        <v>137.80000000000001</v>
      </c>
      <c r="F82">
        <v>229642590</v>
      </c>
      <c r="H82" t="s">
        <v>10</v>
      </c>
      <c r="I82" t="s">
        <v>7</v>
      </c>
      <c r="J82" s="1">
        <v>42569</v>
      </c>
      <c r="K82">
        <v>0</v>
      </c>
      <c r="L82">
        <v>44.7</v>
      </c>
      <c r="M82">
        <v>3200</v>
      </c>
      <c r="O82" t="s">
        <v>12</v>
      </c>
      <c r="P82" t="s">
        <v>7</v>
      </c>
      <c r="Q82" s="1">
        <v>42569</v>
      </c>
      <c r="R82">
        <v>0</v>
      </c>
      <c r="S82">
        <v>0.92</v>
      </c>
      <c r="T82">
        <v>16754000</v>
      </c>
    </row>
    <row r="83" spans="1:20" x14ac:dyDescent="0.35">
      <c r="A83" t="s">
        <v>6</v>
      </c>
      <c r="B83" t="s">
        <v>7</v>
      </c>
      <c r="C83" s="1">
        <v>42576</v>
      </c>
      <c r="D83">
        <v>0</v>
      </c>
      <c r="E83">
        <v>139.15</v>
      </c>
      <c r="F83">
        <v>290272490</v>
      </c>
      <c r="H83" t="s">
        <v>10</v>
      </c>
      <c r="I83" t="s">
        <v>7</v>
      </c>
      <c r="J83" s="1">
        <v>42576</v>
      </c>
      <c r="K83">
        <v>0</v>
      </c>
      <c r="L83">
        <v>44.2</v>
      </c>
      <c r="M83">
        <v>4730</v>
      </c>
      <c r="O83" t="s">
        <v>12</v>
      </c>
      <c r="P83" t="s">
        <v>7</v>
      </c>
      <c r="Q83" s="1">
        <v>42576</v>
      </c>
      <c r="R83">
        <v>0</v>
      </c>
      <c r="S83">
        <v>0.94199999999999995</v>
      </c>
      <c r="T83">
        <v>40452000</v>
      </c>
    </row>
    <row r="84" spans="1:20" x14ac:dyDescent="0.35">
      <c r="A84" t="s">
        <v>6</v>
      </c>
      <c r="B84" t="s">
        <v>7</v>
      </c>
      <c r="C84" s="1">
        <v>42583</v>
      </c>
      <c r="D84">
        <v>0</v>
      </c>
      <c r="E84">
        <v>138.69</v>
      </c>
      <c r="F84">
        <v>237287660</v>
      </c>
      <c r="H84" t="s">
        <v>10</v>
      </c>
      <c r="I84" t="s">
        <v>7</v>
      </c>
      <c r="J84" s="1">
        <v>42583</v>
      </c>
      <c r="K84">
        <v>0</v>
      </c>
      <c r="L84">
        <v>45.9</v>
      </c>
      <c r="M84">
        <v>2960</v>
      </c>
      <c r="O84" t="s">
        <v>12</v>
      </c>
      <c r="P84" t="s">
        <v>7</v>
      </c>
      <c r="Q84" s="1">
        <v>42583</v>
      </c>
      <c r="R84">
        <v>0</v>
      </c>
      <c r="S84">
        <v>0.93400000000000005</v>
      </c>
      <c r="T84">
        <v>30179000</v>
      </c>
    </row>
    <row r="85" spans="1:20" x14ac:dyDescent="0.35">
      <c r="A85" t="s">
        <v>6</v>
      </c>
      <c r="B85" t="s">
        <v>7</v>
      </c>
      <c r="C85" s="1">
        <v>42590</v>
      </c>
      <c r="D85">
        <v>0</v>
      </c>
      <c r="E85">
        <v>139.44999999999999</v>
      </c>
      <c r="F85">
        <v>214858690</v>
      </c>
      <c r="H85" t="s">
        <v>10</v>
      </c>
      <c r="I85" t="s">
        <v>7</v>
      </c>
      <c r="J85" s="1">
        <v>42590</v>
      </c>
      <c r="K85">
        <v>0</v>
      </c>
      <c r="L85">
        <v>46.9</v>
      </c>
      <c r="M85">
        <v>3260</v>
      </c>
      <c r="O85" t="s">
        <v>12</v>
      </c>
      <c r="P85" t="s">
        <v>7</v>
      </c>
      <c r="Q85" s="1">
        <v>42590</v>
      </c>
      <c r="R85">
        <v>0</v>
      </c>
      <c r="S85">
        <v>0.95</v>
      </c>
      <c r="T85">
        <v>32732000</v>
      </c>
    </row>
    <row r="86" spans="1:20" x14ac:dyDescent="0.35">
      <c r="A86" t="s">
        <v>6</v>
      </c>
      <c r="B86" t="s">
        <v>7</v>
      </c>
      <c r="C86" s="1">
        <v>42597</v>
      </c>
      <c r="D86">
        <v>0</v>
      </c>
      <c r="E86">
        <v>135.80000000000001</v>
      </c>
      <c r="F86">
        <v>252770900</v>
      </c>
      <c r="H86" t="s">
        <v>10</v>
      </c>
      <c r="I86" t="s">
        <v>7</v>
      </c>
      <c r="J86" s="1">
        <v>42597</v>
      </c>
      <c r="K86">
        <v>0</v>
      </c>
      <c r="L86">
        <v>46.9</v>
      </c>
      <c r="M86">
        <v>90</v>
      </c>
      <c r="O86" t="s">
        <v>12</v>
      </c>
      <c r="P86" t="s">
        <v>7</v>
      </c>
      <c r="Q86" s="1">
        <v>42597</v>
      </c>
      <c r="R86">
        <v>0</v>
      </c>
      <c r="S86">
        <v>0.93300000000000005</v>
      </c>
      <c r="T86">
        <v>27604000</v>
      </c>
    </row>
    <row r="87" spans="1:20" x14ac:dyDescent="0.35">
      <c r="A87" t="s">
        <v>6</v>
      </c>
      <c r="B87" t="s">
        <v>7</v>
      </c>
      <c r="C87" s="1">
        <v>42604</v>
      </c>
      <c r="D87">
        <v>0</v>
      </c>
      <c r="E87">
        <v>145.25</v>
      </c>
      <c r="F87">
        <v>304493800</v>
      </c>
      <c r="H87" t="s">
        <v>10</v>
      </c>
      <c r="I87" t="s">
        <v>7</v>
      </c>
      <c r="J87" s="1">
        <v>42604</v>
      </c>
      <c r="K87">
        <v>0</v>
      </c>
      <c r="L87">
        <v>46.7</v>
      </c>
      <c r="M87">
        <v>6470</v>
      </c>
      <c r="O87" t="s">
        <v>12</v>
      </c>
      <c r="P87" t="s">
        <v>7</v>
      </c>
      <c r="Q87" s="1">
        <v>42604</v>
      </c>
      <c r="R87">
        <v>0</v>
      </c>
      <c r="S87">
        <v>0.96099999999999997</v>
      </c>
      <c r="T87">
        <v>37955000</v>
      </c>
    </row>
    <row r="88" spans="1:20" x14ac:dyDescent="0.35">
      <c r="A88" t="s">
        <v>6</v>
      </c>
      <c r="B88" t="s">
        <v>7</v>
      </c>
      <c r="C88" s="1">
        <v>42611</v>
      </c>
      <c r="D88">
        <v>0</v>
      </c>
      <c r="E88">
        <v>146.88</v>
      </c>
      <c r="F88">
        <v>237271720</v>
      </c>
      <c r="H88" t="s">
        <v>10</v>
      </c>
      <c r="I88" t="s">
        <v>7</v>
      </c>
      <c r="J88" s="1">
        <v>42611</v>
      </c>
      <c r="K88">
        <v>0</v>
      </c>
      <c r="L88">
        <v>48.6</v>
      </c>
      <c r="M88">
        <v>4100</v>
      </c>
      <c r="O88" t="s">
        <v>12</v>
      </c>
      <c r="P88" t="s">
        <v>7</v>
      </c>
      <c r="Q88" s="1">
        <v>42611</v>
      </c>
      <c r="R88">
        <v>0</v>
      </c>
      <c r="S88">
        <v>0.93300000000000005</v>
      </c>
      <c r="T88">
        <v>59298000</v>
      </c>
    </row>
    <row r="89" spans="1:20" x14ac:dyDescent="0.35">
      <c r="A89" t="s">
        <v>6</v>
      </c>
      <c r="B89" t="s">
        <v>7</v>
      </c>
      <c r="C89" s="1">
        <v>42618</v>
      </c>
      <c r="D89">
        <v>0</v>
      </c>
      <c r="E89">
        <v>151.6</v>
      </c>
      <c r="F89">
        <v>313640040</v>
      </c>
      <c r="H89" t="s">
        <v>10</v>
      </c>
      <c r="I89" t="s">
        <v>7</v>
      </c>
      <c r="J89" s="1">
        <v>42618</v>
      </c>
      <c r="K89">
        <v>0</v>
      </c>
      <c r="L89">
        <v>50.4</v>
      </c>
      <c r="M89">
        <v>3810</v>
      </c>
      <c r="O89" t="s">
        <v>12</v>
      </c>
      <c r="P89" t="s">
        <v>7</v>
      </c>
      <c r="Q89" s="1">
        <v>42618</v>
      </c>
      <c r="R89">
        <v>0</v>
      </c>
      <c r="S89">
        <v>0.96</v>
      </c>
      <c r="T89">
        <v>39964000</v>
      </c>
    </row>
    <row r="90" spans="1:20" x14ac:dyDescent="0.35">
      <c r="A90" t="s">
        <v>6</v>
      </c>
      <c r="B90" t="s">
        <v>7</v>
      </c>
      <c r="C90" s="1">
        <v>42625</v>
      </c>
      <c r="D90">
        <v>0</v>
      </c>
      <c r="E90">
        <v>147</v>
      </c>
      <c r="F90">
        <v>226113280</v>
      </c>
      <c r="H90" t="s">
        <v>10</v>
      </c>
      <c r="I90" t="s">
        <v>7</v>
      </c>
      <c r="J90" s="1">
        <v>42625</v>
      </c>
      <c r="K90">
        <v>0</v>
      </c>
      <c r="L90">
        <v>48.1</v>
      </c>
      <c r="M90">
        <v>2460</v>
      </c>
      <c r="O90" t="s">
        <v>12</v>
      </c>
      <c r="P90" t="s">
        <v>7</v>
      </c>
      <c r="Q90" s="1">
        <v>42625</v>
      </c>
      <c r="R90">
        <v>0</v>
      </c>
      <c r="S90">
        <v>1.03</v>
      </c>
      <c r="T90">
        <v>53328000</v>
      </c>
    </row>
    <row r="91" spans="1:20" x14ac:dyDescent="0.35">
      <c r="A91" t="s">
        <v>6</v>
      </c>
      <c r="B91" t="s">
        <v>7</v>
      </c>
      <c r="C91" s="1">
        <v>42632</v>
      </c>
      <c r="D91">
        <v>0</v>
      </c>
      <c r="E91">
        <v>151.5</v>
      </c>
      <c r="F91">
        <v>235403570</v>
      </c>
      <c r="H91" t="s">
        <v>10</v>
      </c>
      <c r="I91" t="s">
        <v>7</v>
      </c>
      <c r="J91" s="1">
        <v>42632</v>
      </c>
      <c r="K91">
        <v>0</v>
      </c>
      <c r="L91">
        <v>48</v>
      </c>
      <c r="M91">
        <v>6450</v>
      </c>
      <c r="O91" t="s">
        <v>12</v>
      </c>
      <c r="P91" t="s">
        <v>7</v>
      </c>
      <c r="Q91" s="1">
        <v>42632</v>
      </c>
      <c r="R91">
        <v>0</v>
      </c>
      <c r="S91">
        <v>0.96499999999999997</v>
      </c>
      <c r="T91">
        <v>33216000</v>
      </c>
    </row>
    <row r="92" spans="1:20" x14ac:dyDescent="0.35">
      <c r="A92" t="s">
        <v>6</v>
      </c>
      <c r="B92" t="s">
        <v>7</v>
      </c>
      <c r="C92" s="1">
        <v>42639</v>
      </c>
      <c r="D92">
        <v>0</v>
      </c>
      <c r="E92">
        <v>145.34</v>
      </c>
      <c r="F92">
        <v>247642650</v>
      </c>
      <c r="H92" t="s">
        <v>10</v>
      </c>
      <c r="I92" t="s">
        <v>7</v>
      </c>
      <c r="J92" s="1">
        <v>42639</v>
      </c>
      <c r="K92">
        <v>0</v>
      </c>
      <c r="L92">
        <v>49.7</v>
      </c>
      <c r="M92">
        <v>7080</v>
      </c>
      <c r="O92" t="s">
        <v>12</v>
      </c>
      <c r="P92" t="s">
        <v>7</v>
      </c>
      <c r="Q92" s="1">
        <v>42639</v>
      </c>
      <c r="R92">
        <v>0</v>
      </c>
      <c r="S92">
        <v>0.96799999999999997</v>
      </c>
      <c r="T92">
        <v>20275000</v>
      </c>
    </row>
    <row r="93" spans="1:20" x14ac:dyDescent="0.35">
      <c r="A93" t="s">
        <v>6</v>
      </c>
      <c r="B93" t="s">
        <v>7</v>
      </c>
      <c r="C93" s="1">
        <v>42646</v>
      </c>
      <c r="D93">
        <v>0</v>
      </c>
      <c r="E93">
        <v>148.74</v>
      </c>
      <c r="F93">
        <v>214631100</v>
      </c>
      <c r="H93" t="s">
        <v>10</v>
      </c>
      <c r="I93" t="s">
        <v>7</v>
      </c>
      <c r="J93" s="1">
        <v>42646</v>
      </c>
      <c r="K93">
        <v>0</v>
      </c>
      <c r="L93">
        <v>50</v>
      </c>
      <c r="M93">
        <v>7530</v>
      </c>
      <c r="O93" t="s">
        <v>12</v>
      </c>
      <c r="P93" t="s">
        <v>7</v>
      </c>
      <c r="Q93" s="1">
        <v>42646</v>
      </c>
      <c r="R93">
        <v>0</v>
      </c>
      <c r="S93">
        <v>0.94199999999999995</v>
      </c>
      <c r="T93">
        <v>14638000</v>
      </c>
    </row>
    <row r="94" spans="1:20" x14ac:dyDescent="0.35">
      <c r="A94" t="s">
        <v>6</v>
      </c>
      <c r="B94" t="s">
        <v>7</v>
      </c>
      <c r="C94" s="1">
        <v>42653</v>
      </c>
      <c r="D94">
        <v>0</v>
      </c>
      <c r="E94">
        <v>146.72999999999999</v>
      </c>
      <c r="F94">
        <v>209225630</v>
      </c>
      <c r="H94" t="s">
        <v>10</v>
      </c>
      <c r="I94" t="s">
        <v>7</v>
      </c>
      <c r="J94" s="1">
        <v>42653</v>
      </c>
      <c r="K94">
        <v>0</v>
      </c>
      <c r="L94">
        <v>48.8</v>
      </c>
      <c r="M94">
        <v>1770</v>
      </c>
      <c r="O94" t="s">
        <v>12</v>
      </c>
      <c r="P94" t="s">
        <v>7</v>
      </c>
      <c r="Q94" s="1">
        <v>42653</v>
      </c>
      <c r="R94">
        <v>0</v>
      </c>
      <c r="S94">
        <v>0.93200000000000005</v>
      </c>
      <c r="T94">
        <v>11452000</v>
      </c>
    </row>
    <row r="95" spans="1:20" x14ac:dyDescent="0.35">
      <c r="A95" t="s">
        <v>6</v>
      </c>
      <c r="B95" t="s">
        <v>7</v>
      </c>
      <c r="C95" s="1">
        <v>42660</v>
      </c>
      <c r="D95">
        <v>0</v>
      </c>
      <c r="E95">
        <v>148.41999999999999</v>
      </c>
      <c r="F95">
        <v>165042040</v>
      </c>
      <c r="H95" t="s">
        <v>10</v>
      </c>
      <c r="I95" t="s">
        <v>7</v>
      </c>
      <c r="J95" s="1">
        <v>42660</v>
      </c>
      <c r="K95">
        <v>0</v>
      </c>
      <c r="L95">
        <v>52</v>
      </c>
      <c r="M95">
        <v>2770</v>
      </c>
      <c r="O95" t="s">
        <v>12</v>
      </c>
      <c r="P95" t="s">
        <v>7</v>
      </c>
      <c r="Q95" s="1">
        <v>42660</v>
      </c>
      <c r="R95">
        <v>0</v>
      </c>
      <c r="S95">
        <v>0.89100000000000001</v>
      </c>
      <c r="T95">
        <v>18757000</v>
      </c>
    </row>
    <row r="96" spans="1:20" x14ac:dyDescent="0.35">
      <c r="A96" t="s">
        <v>6</v>
      </c>
      <c r="B96" t="s">
        <v>7</v>
      </c>
      <c r="C96" s="1">
        <v>42667</v>
      </c>
      <c r="D96">
        <v>0</v>
      </c>
      <c r="E96">
        <v>149.19999999999999</v>
      </c>
      <c r="F96">
        <v>160724340</v>
      </c>
      <c r="H96" t="s">
        <v>10</v>
      </c>
      <c r="I96" t="s">
        <v>7</v>
      </c>
      <c r="J96" s="1">
        <v>42667</v>
      </c>
      <c r="K96">
        <v>0</v>
      </c>
      <c r="L96">
        <v>52.5</v>
      </c>
      <c r="M96">
        <v>1970</v>
      </c>
      <c r="O96" t="s">
        <v>12</v>
      </c>
      <c r="P96" t="s">
        <v>7</v>
      </c>
      <c r="Q96" s="1">
        <v>42667</v>
      </c>
      <c r="R96">
        <v>0</v>
      </c>
      <c r="S96">
        <v>0.89200000000000002</v>
      </c>
      <c r="T96">
        <v>56869000</v>
      </c>
    </row>
    <row r="97" spans="1:20" x14ac:dyDescent="0.35">
      <c r="A97" t="s">
        <v>6</v>
      </c>
      <c r="B97" t="s">
        <v>7</v>
      </c>
      <c r="C97" s="1">
        <v>42674</v>
      </c>
      <c r="D97">
        <v>0</v>
      </c>
      <c r="E97">
        <v>142.75</v>
      </c>
      <c r="F97">
        <v>172437640</v>
      </c>
      <c r="H97" t="s">
        <v>10</v>
      </c>
      <c r="I97" t="s">
        <v>7</v>
      </c>
      <c r="J97" s="1">
        <v>42674</v>
      </c>
      <c r="K97">
        <v>0</v>
      </c>
      <c r="L97">
        <v>53.9</v>
      </c>
      <c r="M97">
        <v>6730</v>
      </c>
      <c r="O97" t="s">
        <v>12</v>
      </c>
      <c r="P97" t="s">
        <v>7</v>
      </c>
      <c r="Q97" s="1">
        <v>42674</v>
      </c>
      <c r="R97">
        <v>0</v>
      </c>
      <c r="S97">
        <v>0.88800000000000001</v>
      </c>
      <c r="T97">
        <v>51244000</v>
      </c>
    </row>
    <row r="98" spans="1:20" x14ac:dyDescent="0.35">
      <c r="A98" t="s">
        <v>6</v>
      </c>
      <c r="B98" t="s">
        <v>7</v>
      </c>
      <c r="C98" s="1">
        <v>42681</v>
      </c>
      <c r="D98">
        <v>0</v>
      </c>
      <c r="E98">
        <v>151.51</v>
      </c>
      <c r="F98">
        <v>342127270</v>
      </c>
      <c r="H98" t="s">
        <v>10</v>
      </c>
      <c r="I98" t="s">
        <v>7</v>
      </c>
      <c r="J98" s="1">
        <v>42681</v>
      </c>
      <c r="K98">
        <v>0</v>
      </c>
      <c r="L98">
        <v>53.8</v>
      </c>
      <c r="M98">
        <v>6410</v>
      </c>
      <c r="O98" t="s">
        <v>12</v>
      </c>
      <c r="P98" t="s">
        <v>7</v>
      </c>
      <c r="Q98" s="1">
        <v>42681</v>
      </c>
      <c r="R98">
        <v>0</v>
      </c>
      <c r="S98">
        <v>0.90200000000000002</v>
      </c>
      <c r="T98">
        <v>31744000</v>
      </c>
    </row>
    <row r="99" spans="1:20" x14ac:dyDescent="0.35">
      <c r="A99" t="s">
        <v>6</v>
      </c>
      <c r="B99" t="s">
        <v>7</v>
      </c>
      <c r="C99" s="1">
        <v>42688</v>
      </c>
      <c r="D99">
        <v>0</v>
      </c>
      <c r="E99">
        <v>150.05000000000001</v>
      </c>
      <c r="F99">
        <v>198909130</v>
      </c>
      <c r="H99" t="s">
        <v>10</v>
      </c>
      <c r="I99" t="s">
        <v>7</v>
      </c>
      <c r="J99" s="1">
        <v>42688</v>
      </c>
      <c r="K99">
        <v>0</v>
      </c>
      <c r="L99">
        <v>57.1</v>
      </c>
      <c r="M99">
        <v>19030</v>
      </c>
      <c r="O99" t="s">
        <v>12</v>
      </c>
      <c r="P99" t="s">
        <v>7</v>
      </c>
      <c r="Q99" s="1">
        <v>42688</v>
      </c>
      <c r="R99">
        <v>0</v>
      </c>
      <c r="S99">
        <v>0.877</v>
      </c>
      <c r="T99">
        <v>36908000</v>
      </c>
    </row>
    <row r="100" spans="1:20" x14ac:dyDescent="0.35">
      <c r="A100" t="s">
        <v>6</v>
      </c>
      <c r="B100" t="s">
        <v>7</v>
      </c>
      <c r="C100" s="1">
        <v>42695</v>
      </c>
      <c r="D100">
        <v>0</v>
      </c>
      <c r="E100">
        <v>160.36000000000001</v>
      </c>
      <c r="F100">
        <v>282912210</v>
      </c>
      <c r="H100" t="s">
        <v>10</v>
      </c>
      <c r="I100" t="s">
        <v>7</v>
      </c>
      <c r="J100" s="1">
        <v>42695</v>
      </c>
      <c r="K100">
        <v>0</v>
      </c>
      <c r="L100">
        <v>56.6</v>
      </c>
      <c r="M100">
        <v>5960</v>
      </c>
      <c r="O100" t="s">
        <v>12</v>
      </c>
      <c r="P100" t="s">
        <v>7</v>
      </c>
      <c r="Q100" s="1">
        <v>42695</v>
      </c>
      <c r="R100">
        <v>0</v>
      </c>
      <c r="S100">
        <v>0.872</v>
      </c>
      <c r="T100">
        <v>31995000</v>
      </c>
    </row>
    <row r="101" spans="1:20" x14ac:dyDescent="0.35">
      <c r="A101" t="s">
        <v>6</v>
      </c>
      <c r="B101" t="s">
        <v>7</v>
      </c>
      <c r="C101" s="1">
        <v>42702</v>
      </c>
      <c r="D101">
        <v>0</v>
      </c>
      <c r="E101">
        <v>159.4</v>
      </c>
      <c r="F101">
        <v>242427610</v>
      </c>
      <c r="H101" t="s">
        <v>10</v>
      </c>
      <c r="I101" t="s">
        <v>7</v>
      </c>
      <c r="J101" s="1">
        <v>42702</v>
      </c>
      <c r="K101">
        <v>0</v>
      </c>
      <c r="L101">
        <v>55.1</v>
      </c>
      <c r="M101">
        <v>2860</v>
      </c>
      <c r="O101" t="s">
        <v>12</v>
      </c>
      <c r="P101" t="s">
        <v>7</v>
      </c>
      <c r="Q101" s="1">
        <v>42702</v>
      </c>
      <c r="R101">
        <v>0</v>
      </c>
      <c r="S101">
        <v>0.89</v>
      </c>
      <c r="T101">
        <v>65445000</v>
      </c>
    </row>
    <row r="102" spans="1:20" x14ac:dyDescent="0.35">
      <c r="A102" t="s">
        <v>6</v>
      </c>
      <c r="B102" t="s">
        <v>7</v>
      </c>
      <c r="C102" s="1">
        <v>42709</v>
      </c>
      <c r="D102">
        <v>0</v>
      </c>
      <c r="E102">
        <v>169.66</v>
      </c>
      <c r="F102">
        <v>323393730</v>
      </c>
      <c r="H102" t="s">
        <v>10</v>
      </c>
      <c r="I102" t="s">
        <v>7</v>
      </c>
      <c r="J102" s="1">
        <v>42709</v>
      </c>
      <c r="K102">
        <v>0</v>
      </c>
      <c r="L102">
        <v>55</v>
      </c>
      <c r="M102">
        <v>2940</v>
      </c>
      <c r="O102" t="s">
        <v>12</v>
      </c>
      <c r="P102" t="s">
        <v>7</v>
      </c>
      <c r="Q102" s="1">
        <v>42709</v>
      </c>
      <c r="R102">
        <v>0</v>
      </c>
      <c r="S102">
        <v>0.96799999999999997</v>
      </c>
      <c r="T102">
        <v>114110000</v>
      </c>
    </row>
    <row r="103" spans="1:20" x14ac:dyDescent="0.35">
      <c r="A103" t="s">
        <v>6</v>
      </c>
      <c r="B103" t="s">
        <v>7</v>
      </c>
      <c r="C103" s="1">
        <v>42716</v>
      </c>
      <c r="D103">
        <v>0</v>
      </c>
      <c r="E103">
        <v>173.9</v>
      </c>
      <c r="F103">
        <v>358002780</v>
      </c>
      <c r="H103" t="s">
        <v>10</v>
      </c>
      <c r="I103" t="s">
        <v>7</v>
      </c>
      <c r="J103" s="1">
        <v>42716</v>
      </c>
      <c r="K103">
        <v>0</v>
      </c>
      <c r="L103">
        <v>56.1</v>
      </c>
      <c r="M103">
        <v>4430</v>
      </c>
      <c r="O103" t="s">
        <v>12</v>
      </c>
      <c r="P103" t="s">
        <v>7</v>
      </c>
      <c r="Q103" s="1">
        <v>42716</v>
      </c>
      <c r="R103">
        <v>0</v>
      </c>
      <c r="S103">
        <v>1.06</v>
      </c>
      <c r="T103">
        <v>124809000</v>
      </c>
    </row>
    <row r="104" spans="1:20" x14ac:dyDescent="0.35">
      <c r="A104" t="s">
        <v>6</v>
      </c>
      <c r="B104" t="s">
        <v>7</v>
      </c>
      <c r="C104" s="1">
        <v>42723</v>
      </c>
      <c r="D104">
        <v>0</v>
      </c>
      <c r="E104">
        <v>171.15</v>
      </c>
      <c r="F104">
        <v>262815050</v>
      </c>
      <c r="H104" t="s">
        <v>10</v>
      </c>
      <c r="I104" t="s">
        <v>7</v>
      </c>
      <c r="J104" s="1">
        <v>42723</v>
      </c>
      <c r="K104">
        <v>0</v>
      </c>
      <c r="L104">
        <v>60.7</v>
      </c>
      <c r="M104">
        <v>5920</v>
      </c>
      <c r="O104" t="s">
        <v>12</v>
      </c>
      <c r="P104" t="s">
        <v>7</v>
      </c>
      <c r="Q104" s="1">
        <v>42723</v>
      </c>
      <c r="R104">
        <v>0</v>
      </c>
      <c r="S104">
        <v>0.90100000000000002</v>
      </c>
      <c r="T104">
        <v>121480000</v>
      </c>
    </row>
    <row r="105" spans="1:20" x14ac:dyDescent="0.35">
      <c r="A105" t="s">
        <v>6</v>
      </c>
      <c r="B105" t="s">
        <v>7</v>
      </c>
      <c r="C105" s="1">
        <v>42730</v>
      </c>
      <c r="D105">
        <v>0</v>
      </c>
      <c r="E105">
        <v>173.25</v>
      </c>
      <c r="F105">
        <v>163115480</v>
      </c>
      <c r="H105" t="s">
        <v>10</v>
      </c>
      <c r="I105" t="s">
        <v>7</v>
      </c>
      <c r="J105" s="1">
        <v>42730</v>
      </c>
      <c r="K105">
        <v>0</v>
      </c>
      <c r="L105">
        <v>60.9</v>
      </c>
      <c r="M105">
        <v>2580</v>
      </c>
      <c r="O105" t="s">
        <v>12</v>
      </c>
      <c r="P105" t="s">
        <v>7</v>
      </c>
      <c r="Q105" s="1">
        <v>42730</v>
      </c>
      <c r="R105">
        <v>0</v>
      </c>
      <c r="S105">
        <v>0.89800000000000002</v>
      </c>
      <c r="T105">
        <v>153215000</v>
      </c>
    </row>
    <row r="106" spans="1:20" x14ac:dyDescent="0.35">
      <c r="A106" t="s">
        <v>6</v>
      </c>
      <c r="B106" t="s">
        <v>7</v>
      </c>
      <c r="C106" s="1">
        <v>42737</v>
      </c>
      <c r="D106">
        <v>0</v>
      </c>
      <c r="E106">
        <v>170.69</v>
      </c>
      <c r="F106">
        <v>165799740</v>
      </c>
      <c r="H106" t="s">
        <v>10</v>
      </c>
      <c r="I106" t="s">
        <v>7</v>
      </c>
      <c r="J106" s="1">
        <v>42737</v>
      </c>
      <c r="K106">
        <v>0</v>
      </c>
      <c r="L106">
        <v>70.8</v>
      </c>
      <c r="M106">
        <v>11390</v>
      </c>
      <c r="O106" t="s">
        <v>12</v>
      </c>
      <c r="P106" t="s">
        <v>7</v>
      </c>
      <c r="Q106" s="1">
        <v>42737</v>
      </c>
      <c r="R106">
        <v>0</v>
      </c>
      <c r="S106">
        <v>0.93500000000000005</v>
      </c>
      <c r="T106">
        <v>28643000</v>
      </c>
    </row>
    <row r="107" spans="1:20" x14ac:dyDescent="0.35">
      <c r="A107" t="s">
        <v>6</v>
      </c>
      <c r="B107" t="s">
        <v>7</v>
      </c>
      <c r="C107" s="1">
        <v>42744</v>
      </c>
      <c r="D107">
        <v>0</v>
      </c>
      <c r="E107">
        <v>164.9</v>
      </c>
      <c r="F107">
        <v>282679800</v>
      </c>
      <c r="H107" t="s">
        <v>10</v>
      </c>
      <c r="I107" t="s">
        <v>7</v>
      </c>
      <c r="J107" s="1">
        <v>42744</v>
      </c>
      <c r="K107">
        <v>0</v>
      </c>
      <c r="L107">
        <v>71.2</v>
      </c>
      <c r="M107">
        <v>8150</v>
      </c>
      <c r="O107" t="s">
        <v>12</v>
      </c>
      <c r="P107" t="s">
        <v>7</v>
      </c>
      <c r="Q107" s="1">
        <v>42744</v>
      </c>
      <c r="R107">
        <v>0</v>
      </c>
      <c r="S107">
        <v>0.92900000000000005</v>
      </c>
      <c r="T107">
        <v>45906000</v>
      </c>
    </row>
    <row r="108" spans="1:20" x14ac:dyDescent="0.35">
      <c r="A108" t="s">
        <v>6</v>
      </c>
      <c r="B108" t="s">
        <v>7</v>
      </c>
      <c r="C108" s="1">
        <v>42751</v>
      </c>
      <c r="D108">
        <v>0</v>
      </c>
      <c r="E108">
        <v>167.49</v>
      </c>
      <c r="F108">
        <v>197085980</v>
      </c>
      <c r="H108" t="s">
        <v>10</v>
      </c>
      <c r="I108" t="s">
        <v>7</v>
      </c>
      <c r="J108" s="1">
        <v>42751</v>
      </c>
      <c r="K108">
        <v>0</v>
      </c>
      <c r="L108">
        <v>67.099999999999994</v>
      </c>
      <c r="M108">
        <v>3840</v>
      </c>
      <c r="O108" t="s">
        <v>12</v>
      </c>
      <c r="P108" t="s">
        <v>7</v>
      </c>
      <c r="Q108" s="1">
        <v>42751</v>
      </c>
      <c r="R108">
        <v>0</v>
      </c>
      <c r="S108">
        <v>0.95199999999999996</v>
      </c>
      <c r="T108">
        <v>37628000</v>
      </c>
    </row>
    <row r="109" spans="1:20" x14ac:dyDescent="0.35">
      <c r="A109" t="s">
        <v>6</v>
      </c>
      <c r="B109" t="s">
        <v>7</v>
      </c>
      <c r="C109" s="1">
        <v>42758</v>
      </c>
      <c r="D109">
        <v>0</v>
      </c>
      <c r="E109">
        <v>178.92</v>
      </c>
      <c r="F109">
        <v>251626560</v>
      </c>
      <c r="H109" t="s">
        <v>10</v>
      </c>
      <c r="I109" t="s">
        <v>7</v>
      </c>
      <c r="J109" s="1">
        <v>42758</v>
      </c>
      <c r="K109">
        <v>0</v>
      </c>
      <c r="L109">
        <v>67.900000000000006</v>
      </c>
      <c r="M109">
        <v>2170</v>
      </c>
      <c r="O109" t="s">
        <v>12</v>
      </c>
      <c r="P109" t="s">
        <v>7</v>
      </c>
      <c r="Q109" s="1">
        <v>42758</v>
      </c>
      <c r="R109">
        <v>0</v>
      </c>
      <c r="S109">
        <v>1.016</v>
      </c>
      <c r="T109">
        <v>45958000</v>
      </c>
    </row>
    <row r="110" spans="1:20" x14ac:dyDescent="0.35">
      <c r="A110" t="s">
        <v>6</v>
      </c>
      <c r="B110" t="s">
        <v>7</v>
      </c>
      <c r="C110" s="1">
        <v>42765</v>
      </c>
      <c r="D110">
        <v>0</v>
      </c>
      <c r="E110">
        <v>173.8</v>
      </c>
      <c r="F110">
        <v>200484470</v>
      </c>
      <c r="H110" t="s">
        <v>10</v>
      </c>
      <c r="I110" t="s">
        <v>7</v>
      </c>
      <c r="J110" s="1">
        <v>42765</v>
      </c>
      <c r="K110">
        <v>0</v>
      </c>
      <c r="L110">
        <v>69.400000000000006</v>
      </c>
      <c r="M110">
        <v>2240</v>
      </c>
      <c r="O110" t="s">
        <v>12</v>
      </c>
      <c r="P110" t="s">
        <v>7</v>
      </c>
      <c r="Q110" s="1">
        <v>42765</v>
      </c>
      <c r="R110">
        <v>0</v>
      </c>
      <c r="S110">
        <v>1.06</v>
      </c>
      <c r="T110">
        <v>63582000</v>
      </c>
    </row>
    <row r="111" spans="1:20" x14ac:dyDescent="0.35">
      <c r="A111" t="s">
        <v>6</v>
      </c>
      <c r="B111" t="s">
        <v>7</v>
      </c>
      <c r="C111" s="1">
        <v>42772</v>
      </c>
      <c r="D111">
        <v>0</v>
      </c>
      <c r="E111">
        <v>165.5</v>
      </c>
      <c r="F111">
        <v>208831640</v>
      </c>
      <c r="H111" t="s">
        <v>10</v>
      </c>
      <c r="I111" t="s">
        <v>7</v>
      </c>
      <c r="J111" s="1">
        <v>42772</v>
      </c>
      <c r="K111">
        <v>0</v>
      </c>
      <c r="L111">
        <v>67.8</v>
      </c>
      <c r="M111">
        <v>7380</v>
      </c>
      <c r="O111" t="s">
        <v>12</v>
      </c>
      <c r="P111" t="s">
        <v>7</v>
      </c>
      <c r="Q111" s="1">
        <v>42772</v>
      </c>
      <c r="R111">
        <v>0</v>
      </c>
      <c r="S111">
        <v>1.0229999999999999</v>
      </c>
      <c r="T111">
        <v>59482000</v>
      </c>
    </row>
    <row r="112" spans="1:20" x14ac:dyDescent="0.35">
      <c r="A112" t="s">
        <v>6</v>
      </c>
      <c r="B112" t="s">
        <v>7</v>
      </c>
      <c r="C112" s="1">
        <v>42779</v>
      </c>
      <c r="D112">
        <v>0</v>
      </c>
      <c r="E112">
        <v>165.49</v>
      </c>
      <c r="F112">
        <v>253249380</v>
      </c>
      <c r="H112" t="s">
        <v>10</v>
      </c>
      <c r="I112" t="s">
        <v>7</v>
      </c>
      <c r="J112" s="1">
        <v>42779</v>
      </c>
      <c r="K112">
        <v>0</v>
      </c>
      <c r="L112">
        <v>63.3</v>
      </c>
      <c r="M112">
        <v>1520</v>
      </c>
      <c r="O112" t="s">
        <v>12</v>
      </c>
      <c r="P112" t="s">
        <v>7</v>
      </c>
      <c r="Q112" s="1">
        <v>42779</v>
      </c>
      <c r="R112">
        <v>0</v>
      </c>
      <c r="S112">
        <v>1.01</v>
      </c>
      <c r="T112">
        <v>30673000</v>
      </c>
    </row>
    <row r="113" spans="1:20" x14ac:dyDescent="0.35">
      <c r="A113" t="s">
        <v>6</v>
      </c>
      <c r="B113" t="s">
        <v>7</v>
      </c>
      <c r="C113" s="1">
        <v>42786</v>
      </c>
      <c r="D113">
        <v>0</v>
      </c>
      <c r="E113">
        <v>165.51</v>
      </c>
      <c r="F113">
        <v>137003930</v>
      </c>
      <c r="H113" t="s">
        <v>10</v>
      </c>
      <c r="I113" t="s">
        <v>7</v>
      </c>
      <c r="J113" s="1">
        <v>42786</v>
      </c>
      <c r="K113">
        <v>0</v>
      </c>
      <c r="L113">
        <v>65</v>
      </c>
      <c r="M113">
        <v>790</v>
      </c>
      <c r="O113" t="s">
        <v>12</v>
      </c>
      <c r="P113" t="s">
        <v>7</v>
      </c>
      <c r="Q113" s="1">
        <v>42786</v>
      </c>
      <c r="R113">
        <v>0</v>
      </c>
      <c r="S113">
        <v>1.0029999999999999</v>
      </c>
      <c r="T113">
        <v>40702000</v>
      </c>
    </row>
    <row r="114" spans="1:20" x14ac:dyDescent="0.35">
      <c r="A114" t="s">
        <v>6</v>
      </c>
      <c r="B114" t="s">
        <v>7</v>
      </c>
      <c r="C114" s="1">
        <v>42793</v>
      </c>
      <c r="D114">
        <v>0</v>
      </c>
      <c r="E114">
        <v>164.4</v>
      </c>
      <c r="F114">
        <v>275821740</v>
      </c>
      <c r="H114" t="s">
        <v>10</v>
      </c>
      <c r="I114" t="s">
        <v>7</v>
      </c>
      <c r="J114" s="1">
        <v>42793</v>
      </c>
      <c r="K114">
        <v>0</v>
      </c>
      <c r="L114">
        <v>62.2</v>
      </c>
      <c r="M114">
        <v>740</v>
      </c>
      <c r="O114" t="s">
        <v>12</v>
      </c>
      <c r="P114" t="s">
        <v>7</v>
      </c>
      <c r="Q114" s="1">
        <v>42793</v>
      </c>
      <c r="R114">
        <v>0</v>
      </c>
      <c r="S114">
        <v>0.96899999999999997</v>
      </c>
      <c r="T114">
        <v>31671000</v>
      </c>
    </row>
    <row r="115" spans="1:20" x14ac:dyDescent="0.35">
      <c r="A115" t="s">
        <v>6</v>
      </c>
      <c r="B115" t="s">
        <v>7</v>
      </c>
      <c r="C115" s="1">
        <v>42800</v>
      </c>
      <c r="D115">
        <v>0</v>
      </c>
      <c r="E115">
        <v>157.5</v>
      </c>
      <c r="F115">
        <v>196705430</v>
      </c>
      <c r="H115" t="s">
        <v>10</v>
      </c>
      <c r="I115" t="s">
        <v>7</v>
      </c>
      <c r="J115" s="1">
        <v>42800</v>
      </c>
      <c r="K115">
        <v>0</v>
      </c>
      <c r="L115">
        <v>63.9</v>
      </c>
      <c r="M115">
        <v>3420</v>
      </c>
      <c r="O115" t="s">
        <v>12</v>
      </c>
      <c r="P115" t="s">
        <v>7</v>
      </c>
      <c r="Q115" s="1">
        <v>42800</v>
      </c>
      <c r="R115">
        <v>0</v>
      </c>
      <c r="S115">
        <v>0.98</v>
      </c>
      <c r="T115">
        <v>89078000</v>
      </c>
    </row>
    <row r="116" spans="1:20" x14ac:dyDescent="0.35">
      <c r="A116" t="s">
        <v>6</v>
      </c>
      <c r="B116" t="s">
        <v>7</v>
      </c>
      <c r="C116" s="1">
        <v>42807</v>
      </c>
      <c r="D116">
        <v>0</v>
      </c>
      <c r="E116">
        <v>161.15</v>
      </c>
      <c r="F116">
        <v>275938670</v>
      </c>
      <c r="H116" t="s">
        <v>10</v>
      </c>
      <c r="I116" t="s">
        <v>7</v>
      </c>
      <c r="J116" s="1">
        <v>42807</v>
      </c>
      <c r="K116">
        <v>0</v>
      </c>
      <c r="L116">
        <v>65.5</v>
      </c>
      <c r="M116">
        <v>270</v>
      </c>
      <c r="O116" t="s">
        <v>12</v>
      </c>
      <c r="P116" t="s">
        <v>7</v>
      </c>
      <c r="Q116" s="1">
        <v>42807</v>
      </c>
      <c r="R116">
        <v>0</v>
      </c>
      <c r="S116">
        <v>1.05</v>
      </c>
      <c r="T116">
        <v>85524000</v>
      </c>
    </row>
    <row r="117" spans="1:20" x14ac:dyDescent="0.35">
      <c r="A117" t="s">
        <v>6</v>
      </c>
      <c r="B117" t="s">
        <v>7</v>
      </c>
      <c r="C117" s="1">
        <v>42814</v>
      </c>
      <c r="D117">
        <v>0</v>
      </c>
      <c r="E117">
        <v>164.52</v>
      </c>
      <c r="F117">
        <v>193969770</v>
      </c>
      <c r="H117" t="s">
        <v>10</v>
      </c>
      <c r="I117" t="s">
        <v>7</v>
      </c>
      <c r="J117" s="1">
        <v>42814</v>
      </c>
      <c r="K117">
        <v>0</v>
      </c>
      <c r="L117">
        <v>65</v>
      </c>
      <c r="M117">
        <v>150</v>
      </c>
      <c r="O117" t="s">
        <v>12</v>
      </c>
      <c r="P117" t="s">
        <v>7</v>
      </c>
      <c r="Q117" s="1">
        <v>42814</v>
      </c>
      <c r="R117">
        <v>0</v>
      </c>
      <c r="S117">
        <v>1.008</v>
      </c>
      <c r="T117">
        <v>31787000</v>
      </c>
    </row>
    <row r="118" spans="1:20" x14ac:dyDescent="0.35">
      <c r="A118" t="s">
        <v>6</v>
      </c>
      <c r="B118" t="s">
        <v>7</v>
      </c>
      <c r="C118" s="1">
        <v>42821</v>
      </c>
      <c r="D118">
        <v>0</v>
      </c>
      <c r="E118">
        <v>159.80000000000001</v>
      </c>
      <c r="F118">
        <v>148119090</v>
      </c>
      <c r="H118" t="s">
        <v>10</v>
      </c>
      <c r="I118" t="s">
        <v>7</v>
      </c>
      <c r="J118" s="1">
        <v>42821</v>
      </c>
      <c r="K118">
        <v>0</v>
      </c>
      <c r="L118">
        <v>62.9</v>
      </c>
      <c r="M118">
        <v>10260</v>
      </c>
      <c r="O118" t="s">
        <v>12</v>
      </c>
      <c r="P118" t="s">
        <v>7</v>
      </c>
      <c r="Q118" s="1">
        <v>42821</v>
      </c>
      <c r="R118">
        <v>0</v>
      </c>
      <c r="S118">
        <v>0.997</v>
      </c>
      <c r="T118">
        <v>23030000</v>
      </c>
    </row>
    <row r="119" spans="1:20" x14ac:dyDescent="0.35">
      <c r="A119" t="s">
        <v>6</v>
      </c>
      <c r="B119" t="s">
        <v>7</v>
      </c>
      <c r="C119" s="1">
        <v>42828</v>
      </c>
      <c r="D119">
        <v>0</v>
      </c>
      <c r="E119">
        <v>161.49</v>
      </c>
      <c r="F119">
        <v>197974040</v>
      </c>
      <c r="H119" t="s">
        <v>10</v>
      </c>
      <c r="I119" t="s">
        <v>7</v>
      </c>
      <c r="J119" s="1">
        <v>42828</v>
      </c>
      <c r="K119">
        <v>0</v>
      </c>
      <c r="L119">
        <v>60.8</v>
      </c>
      <c r="M119">
        <v>7140</v>
      </c>
      <c r="O119" t="s">
        <v>12</v>
      </c>
      <c r="P119" t="s">
        <v>7</v>
      </c>
      <c r="Q119" s="1">
        <v>42828</v>
      </c>
      <c r="R119">
        <v>0</v>
      </c>
      <c r="S119">
        <v>0.97</v>
      </c>
      <c r="T119">
        <v>28127000</v>
      </c>
    </row>
    <row r="120" spans="1:20" x14ac:dyDescent="0.35">
      <c r="A120" t="s">
        <v>6</v>
      </c>
      <c r="B120" t="s">
        <v>7</v>
      </c>
      <c r="C120" s="1">
        <v>42835</v>
      </c>
      <c r="D120">
        <v>0</v>
      </c>
      <c r="E120">
        <v>149.24</v>
      </c>
      <c r="F120">
        <v>275446370</v>
      </c>
      <c r="H120" t="s">
        <v>10</v>
      </c>
      <c r="I120" t="s">
        <v>7</v>
      </c>
      <c r="J120" s="1">
        <v>42835</v>
      </c>
      <c r="K120">
        <v>0</v>
      </c>
      <c r="L120">
        <v>60.9</v>
      </c>
      <c r="M120">
        <v>1030</v>
      </c>
      <c r="O120" t="s">
        <v>12</v>
      </c>
      <c r="P120" t="s">
        <v>7</v>
      </c>
      <c r="Q120" s="1">
        <v>42835</v>
      </c>
      <c r="R120">
        <v>0</v>
      </c>
      <c r="S120">
        <v>0.94799999999999995</v>
      </c>
      <c r="T120">
        <v>12268000</v>
      </c>
    </row>
    <row r="121" spans="1:20" x14ac:dyDescent="0.35">
      <c r="A121" t="s">
        <v>6</v>
      </c>
      <c r="B121" t="s">
        <v>7</v>
      </c>
      <c r="C121" s="1">
        <v>42842</v>
      </c>
      <c r="D121">
        <v>0</v>
      </c>
      <c r="E121">
        <v>159.59</v>
      </c>
      <c r="F121">
        <v>269570590</v>
      </c>
      <c r="H121" t="s">
        <v>10</v>
      </c>
      <c r="I121" t="s">
        <v>7</v>
      </c>
      <c r="J121" s="1">
        <v>42842</v>
      </c>
      <c r="K121">
        <v>0</v>
      </c>
      <c r="L121">
        <v>58</v>
      </c>
      <c r="M121">
        <v>3930</v>
      </c>
      <c r="O121" t="s">
        <v>12</v>
      </c>
      <c r="P121" t="s">
        <v>7</v>
      </c>
      <c r="Q121" s="1">
        <v>42842</v>
      </c>
      <c r="R121">
        <v>0</v>
      </c>
      <c r="S121">
        <v>0.94899999999999995</v>
      </c>
      <c r="T121">
        <v>10243000</v>
      </c>
    </row>
    <row r="122" spans="1:20" x14ac:dyDescent="0.35">
      <c r="A122" t="s">
        <v>6</v>
      </c>
      <c r="B122" t="s">
        <v>7</v>
      </c>
      <c r="C122" s="1">
        <v>42849</v>
      </c>
      <c r="D122">
        <v>0</v>
      </c>
      <c r="E122">
        <v>165.2</v>
      </c>
      <c r="F122">
        <v>222527550</v>
      </c>
      <c r="H122" t="s">
        <v>10</v>
      </c>
      <c r="I122" t="s">
        <v>7</v>
      </c>
      <c r="J122" s="1">
        <v>42849</v>
      </c>
      <c r="K122">
        <v>0</v>
      </c>
      <c r="L122">
        <v>56.9</v>
      </c>
      <c r="M122">
        <v>12720</v>
      </c>
      <c r="O122" t="s">
        <v>12</v>
      </c>
      <c r="P122" t="s">
        <v>7</v>
      </c>
      <c r="Q122" s="1">
        <v>42849</v>
      </c>
      <c r="R122">
        <v>0</v>
      </c>
      <c r="S122">
        <v>1.004</v>
      </c>
      <c r="T122">
        <v>20291000</v>
      </c>
    </row>
    <row r="123" spans="1:20" x14ac:dyDescent="0.35">
      <c r="A123" t="s">
        <v>6</v>
      </c>
      <c r="B123" t="s">
        <v>7</v>
      </c>
      <c r="C123" s="1">
        <v>42856</v>
      </c>
      <c r="D123">
        <v>0</v>
      </c>
      <c r="E123">
        <v>165.8</v>
      </c>
      <c r="F123">
        <v>149187150</v>
      </c>
      <c r="H123" t="s">
        <v>10</v>
      </c>
      <c r="I123" t="s">
        <v>7</v>
      </c>
      <c r="J123" s="1">
        <v>42856</v>
      </c>
      <c r="K123">
        <v>0</v>
      </c>
      <c r="L123">
        <v>56</v>
      </c>
      <c r="M123">
        <v>2800</v>
      </c>
      <c r="O123" t="s">
        <v>12</v>
      </c>
      <c r="P123" t="s">
        <v>7</v>
      </c>
      <c r="Q123" s="1">
        <v>42856</v>
      </c>
      <c r="R123">
        <v>0</v>
      </c>
      <c r="S123">
        <v>0.98499999999999999</v>
      </c>
      <c r="T123">
        <v>10578000</v>
      </c>
    </row>
    <row r="124" spans="1:20" x14ac:dyDescent="0.35">
      <c r="A124" t="s">
        <v>6</v>
      </c>
      <c r="B124" t="s">
        <v>7</v>
      </c>
      <c r="C124" s="1">
        <v>42863</v>
      </c>
      <c r="D124">
        <v>0</v>
      </c>
      <c r="E124">
        <v>167.7</v>
      </c>
      <c r="F124">
        <v>140423580</v>
      </c>
      <c r="H124" t="s">
        <v>10</v>
      </c>
      <c r="I124" t="s">
        <v>7</v>
      </c>
      <c r="J124" s="1">
        <v>42863</v>
      </c>
      <c r="K124">
        <v>0</v>
      </c>
      <c r="L124">
        <v>53.6</v>
      </c>
      <c r="M124">
        <v>2410</v>
      </c>
      <c r="O124" t="s">
        <v>12</v>
      </c>
      <c r="P124" t="s">
        <v>7</v>
      </c>
      <c r="Q124" s="1">
        <v>42863</v>
      </c>
      <c r="R124">
        <v>0</v>
      </c>
      <c r="S124">
        <v>0.98299999999999998</v>
      </c>
      <c r="T124">
        <v>2838000</v>
      </c>
    </row>
    <row r="125" spans="1:20" x14ac:dyDescent="0.35">
      <c r="A125" t="s">
        <v>6</v>
      </c>
      <c r="B125" t="s">
        <v>7</v>
      </c>
      <c r="C125" s="1">
        <v>42870</v>
      </c>
      <c r="D125">
        <v>0</v>
      </c>
      <c r="E125">
        <v>168.87</v>
      </c>
      <c r="F125">
        <v>213558390</v>
      </c>
      <c r="H125" t="s">
        <v>10</v>
      </c>
      <c r="I125" t="s">
        <v>7</v>
      </c>
      <c r="J125" s="1">
        <v>42870</v>
      </c>
      <c r="K125">
        <v>0</v>
      </c>
      <c r="L125">
        <v>53</v>
      </c>
      <c r="M125">
        <v>2830</v>
      </c>
      <c r="O125" t="s">
        <v>12</v>
      </c>
      <c r="P125" t="s">
        <v>7</v>
      </c>
      <c r="Q125" s="1">
        <v>42870</v>
      </c>
      <c r="R125">
        <v>0</v>
      </c>
      <c r="S125">
        <v>0.9</v>
      </c>
      <c r="T125">
        <v>31905000</v>
      </c>
    </row>
    <row r="126" spans="1:20" x14ac:dyDescent="0.35">
      <c r="A126" t="s">
        <v>6</v>
      </c>
      <c r="B126" t="s">
        <v>7</v>
      </c>
      <c r="C126" s="1">
        <v>42877</v>
      </c>
      <c r="D126">
        <v>0</v>
      </c>
      <c r="E126">
        <v>160.69999999999999</v>
      </c>
      <c r="F126">
        <v>196508420</v>
      </c>
      <c r="H126" t="s">
        <v>10</v>
      </c>
      <c r="I126" t="s">
        <v>7</v>
      </c>
      <c r="J126" s="1">
        <v>42877</v>
      </c>
      <c r="K126">
        <v>0</v>
      </c>
      <c r="L126">
        <v>51.5</v>
      </c>
      <c r="M126">
        <v>6130</v>
      </c>
      <c r="O126" t="s">
        <v>12</v>
      </c>
      <c r="P126" t="s">
        <v>7</v>
      </c>
      <c r="Q126" s="1">
        <v>42877</v>
      </c>
      <c r="R126">
        <v>0</v>
      </c>
      <c r="S126">
        <v>0.87</v>
      </c>
      <c r="T126">
        <v>11973000</v>
      </c>
    </row>
    <row r="127" spans="1:20" x14ac:dyDescent="0.35">
      <c r="A127" t="s">
        <v>6</v>
      </c>
      <c r="B127" t="s">
        <v>7</v>
      </c>
      <c r="C127" s="1">
        <v>42884</v>
      </c>
      <c r="D127">
        <v>0</v>
      </c>
      <c r="E127">
        <v>157.13999999999999</v>
      </c>
      <c r="F127">
        <v>241791120</v>
      </c>
      <c r="H127" t="s">
        <v>10</v>
      </c>
      <c r="I127" t="s">
        <v>7</v>
      </c>
      <c r="J127" s="1">
        <v>42884</v>
      </c>
      <c r="K127">
        <v>0</v>
      </c>
      <c r="L127">
        <v>51.5</v>
      </c>
      <c r="M127">
        <v>3170</v>
      </c>
      <c r="O127" t="s">
        <v>12</v>
      </c>
      <c r="P127" t="s">
        <v>7</v>
      </c>
      <c r="Q127" s="1">
        <v>42884</v>
      </c>
      <c r="R127">
        <v>0</v>
      </c>
      <c r="S127">
        <v>0.873</v>
      </c>
      <c r="T127">
        <v>23062000</v>
      </c>
    </row>
    <row r="128" spans="1:20" x14ac:dyDescent="0.35">
      <c r="A128" t="s">
        <v>6</v>
      </c>
      <c r="B128" t="s">
        <v>7</v>
      </c>
      <c r="C128" s="1">
        <v>42891</v>
      </c>
      <c r="D128">
        <v>0</v>
      </c>
      <c r="E128">
        <v>150.13</v>
      </c>
      <c r="F128">
        <v>240237080</v>
      </c>
      <c r="H128" t="s">
        <v>10</v>
      </c>
      <c r="I128" t="s">
        <v>7</v>
      </c>
      <c r="J128" s="1">
        <v>42891</v>
      </c>
      <c r="K128">
        <v>0</v>
      </c>
      <c r="L128">
        <v>53.5</v>
      </c>
      <c r="M128">
        <v>2020</v>
      </c>
      <c r="O128" t="s">
        <v>12</v>
      </c>
      <c r="P128" t="s">
        <v>7</v>
      </c>
      <c r="Q128" s="1">
        <v>42891</v>
      </c>
      <c r="R128">
        <v>0</v>
      </c>
      <c r="S128">
        <v>0.875</v>
      </c>
      <c r="T128">
        <v>24183000</v>
      </c>
    </row>
    <row r="129" spans="1:20" x14ac:dyDescent="0.35">
      <c r="A129" t="s">
        <v>6</v>
      </c>
      <c r="B129" t="s">
        <v>7</v>
      </c>
      <c r="C129" s="1">
        <v>42898</v>
      </c>
      <c r="D129">
        <v>0</v>
      </c>
      <c r="E129">
        <v>141.63</v>
      </c>
      <c r="F129">
        <v>374631730</v>
      </c>
      <c r="H129" t="s">
        <v>10</v>
      </c>
      <c r="I129" t="s">
        <v>7</v>
      </c>
      <c r="J129" s="1">
        <v>42898</v>
      </c>
      <c r="K129">
        <v>0</v>
      </c>
      <c r="L129">
        <v>50.5</v>
      </c>
      <c r="M129">
        <v>710</v>
      </c>
      <c r="O129" t="s">
        <v>12</v>
      </c>
      <c r="P129" t="s">
        <v>7</v>
      </c>
      <c r="Q129" s="1">
        <v>42898</v>
      </c>
      <c r="R129">
        <v>0</v>
      </c>
      <c r="S129">
        <v>0.82099999999999995</v>
      </c>
      <c r="T129">
        <v>39076000</v>
      </c>
    </row>
    <row r="130" spans="1:20" x14ac:dyDescent="0.35">
      <c r="A130" t="s">
        <v>6</v>
      </c>
      <c r="B130" t="s">
        <v>7</v>
      </c>
      <c r="C130" s="1">
        <v>42905</v>
      </c>
      <c r="D130">
        <v>0</v>
      </c>
      <c r="E130">
        <v>144.1</v>
      </c>
      <c r="F130">
        <v>258973860</v>
      </c>
      <c r="H130" t="s">
        <v>10</v>
      </c>
      <c r="I130" t="s">
        <v>7</v>
      </c>
      <c r="J130" s="1">
        <v>42905</v>
      </c>
      <c r="K130">
        <v>0</v>
      </c>
      <c r="L130">
        <v>52.5</v>
      </c>
      <c r="M130">
        <v>470</v>
      </c>
      <c r="O130" t="s">
        <v>12</v>
      </c>
      <c r="P130" t="s">
        <v>7</v>
      </c>
      <c r="Q130" s="1">
        <v>42905</v>
      </c>
      <c r="R130">
        <v>0</v>
      </c>
      <c r="S130">
        <v>0.80900000000000005</v>
      </c>
      <c r="T130">
        <v>24513000</v>
      </c>
    </row>
    <row r="131" spans="1:20" x14ac:dyDescent="0.35">
      <c r="A131" t="s">
        <v>6</v>
      </c>
      <c r="B131" t="s">
        <v>7</v>
      </c>
      <c r="C131" s="1">
        <v>42912</v>
      </c>
      <c r="D131">
        <v>0</v>
      </c>
      <c r="E131">
        <v>145.59</v>
      </c>
      <c r="F131">
        <v>259253270</v>
      </c>
      <c r="H131" t="s">
        <v>10</v>
      </c>
      <c r="I131" t="s">
        <v>7</v>
      </c>
      <c r="J131" s="1">
        <v>42912</v>
      </c>
      <c r="K131">
        <v>0</v>
      </c>
      <c r="L131">
        <v>51.6</v>
      </c>
      <c r="M131">
        <v>1050</v>
      </c>
      <c r="O131" t="s">
        <v>12</v>
      </c>
      <c r="P131" t="s">
        <v>7</v>
      </c>
      <c r="Q131" s="1">
        <v>42912</v>
      </c>
      <c r="R131">
        <v>0</v>
      </c>
      <c r="S131">
        <v>0.79100000000000004</v>
      </c>
      <c r="T131">
        <v>16811000</v>
      </c>
    </row>
    <row r="132" spans="1:20" x14ac:dyDescent="0.35">
      <c r="A132" t="s">
        <v>6</v>
      </c>
      <c r="B132" t="s">
        <v>7</v>
      </c>
      <c r="C132" s="1">
        <v>42919</v>
      </c>
      <c r="D132">
        <v>0</v>
      </c>
      <c r="E132">
        <v>152.16</v>
      </c>
      <c r="F132">
        <v>235485890</v>
      </c>
      <c r="H132" t="s">
        <v>10</v>
      </c>
      <c r="I132" t="s">
        <v>7</v>
      </c>
      <c r="J132" s="1">
        <v>42919</v>
      </c>
      <c r="K132">
        <v>0</v>
      </c>
      <c r="L132">
        <v>53.7</v>
      </c>
      <c r="M132">
        <v>1030</v>
      </c>
      <c r="O132" t="s">
        <v>12</v>
      </c>
      <c r="P132" t="s">
        <v>7</v>
      </c>
      <c r="Q132" s="1">
        <v>42919</v>
      </c>
      <c r="R132">
        <v>0</v>
      </c>
      <c r="S132">
        <v>0.81899999999999995</v>
      </c>
      <c r="T132">
        <v>19593000</v>
      </c>
    </row>
    <row r="133" spans="1:20" x14ac:dyDescent="0.35">
      <c r="A133" t="s">
        <v>6</v>
      </c>
      <c r="B133" t="s">
        <v>7</v>
      </c>
      <c r="C133" s="1">
        <v>42926</v>
      </c>
      <c r="D133">
        <v>0</v>
      </c>
      <c r="E133">
        <v>161.4</v>
      </c>
      <c r="F133">
        <v>306696750</v>
      </c>
      <c r="H133" t="s">
        <v>10</v>
      </c>
      <c r="I133" t="s">
        <v>7</v>
      </c>
      <c r="J133" s="1">
        <v>42926</v>
      </c>
      <c r="K133">
        <v>0</v>
      </c>
      <c r="L133">
        <v>51.6</v>
      </c>
      <c r="M133">
        <v>900</v>
      </c>
      <c r="O133" t="s">
        <v>12</v>
      </c>
      <c r="P133" t="s">
        <v>7</v>
      </c>
      <c r="Q133" s="1">
        <v>42926</v>
      </c>
      <c r="R133">
        <v>0</v>
      </c>
      <c r="S133">
        <v>0.84499999999999997</v>
      </c>
      <c r="T133">
        <v>19984000</v>
      </c>
    </row>
    <row r="134" spans="1:20" x14ac:dyDescent="0.35">
      <c r="A134" t="s">
        <v>6</v>
      </c>
      <c r="B134" t="s">
        <v>7</v>
      </c>
      <c r="C134" s="1">
        <v>42933</v>
      </c>
      <c r="D134">
        <v>0</v>
      </c>
      <c r="E134">
        <v>162.1</v>
      </c>
      <c r="F134">
        <v>210129590</v>
      </c>
      <c r="H134" t="s">
        <v>10</v>
      </c>
      <c r="I134" t="s">
        <v>7</v>
      </c>
      <c r="J134" s="1">
        <v>42933</v>
      </c>
      <c r="K134">
        <v>0</v>
      </c>
      <c r="L134">
        <v>51.9</v>
      </c>
      <c r="M134">
        <v>70</v>
      </c>
      <c r="O134" t="s">
        <v>12</v>
      </c>
      <c r="P134" t="s">
        <v>7</v>
      </c>
      <c r="Q134" s="1">
        <v>42933</v>
      </c>
      <c r="R134">
        <v>0</v>
      </c>
      <c r="S134">
        <v>0.84199999999999997</v>
      </c>
      <c r="T134">
        <v>16351000</v>
      </c>
    </row>
    <row r="135" spans="1:20" x14ac:dyDescent="0.35">
      <c r="A135" t="s">
        <v>6</v>
      </c>
      <c r="B135" t="s">
        <v>7</v>
      </c>
      <c r="C135" s="1">
        <v>42940</v>
      </c>
      <c r="D135">
        <v>0</v>
      </c>
      <c r="E135">
        <v>165.4</v>
      </c>
      <c r="F135">
        <v>248798590</v>
      </c>
      <c r="H135" t="s">
        <v>10</v>
      </c>
      <c r="I135" t="s">
        <v>7</v>
      </c>
      <c r="J135" s="1">
        <v>42940</v>
      </c>
      <c r="K135">
        <v>0</v>
      </c>
      <c r="L135">
        <v>51.1</v>
      </c>
      <c r="M135">
        <v>2940</v>
      </c>
      <c r="O135" t="s">
        <v>12</v>
      </c>
      <c r="P135" t="s">
        <v>7</v>
      </c>
      <c r="Q135" s="1">
        <v>42940</v>
      </c>
      <c r="R135">
        <v>0</v>
      </c>
      <c r="S135">
        <v>0.86599999999999999</v>
      </c>
      <c r="T135">
        <v>50635000</v>
      </c>
    </row>
    <row r="136" spans="1:20" x14ac:dyDescent="0.35">
      <c r="A136" t="s">
        <v>6</v>
      </c>
      <c r="B136" t="s">
        <v>7</v>
      </c>
      <c r="C136" s="1">
        <v>42947</v>
      </c>
      <c r="D136">
        <v>0</v>
      </c>
      <c r="E136">
        <v>169.73</v>
      </c>
      <c r="F136">
        <v>250000470</v>
      </c>
      <c r="H136" t="s">
        <v>10</v>
      </c>
      <c r="I136" t="s">
        <v>7</v>
      </c>
      <c r="J136" s="1">
        <v>42947</v>
      </c>
      <c r="K136">
        <v>0</v>
      </c>
      <c r="L136">
        <v>53.4</v>
      </c>
      <c r="M136">
        <v>1570</v>
      </c>
      <c r="O136" t="s">
        <v>12</v>
      </c>
      <c r="P136" t="s">
        <v>7</v>
      </c>
      <c r="Q136" s="1">
        <v>42947</v>
      </c>
      <c r="R136">
        <v>0</v>
      </c>
      <c r="S136">
        <v>0.85299999999999998</v>
      </c>
      <c r="T136">
        <v>13925000</v>
      </c>
    </row>
    <row r="137" spans="1:20" x14ac:dyDescent="0.35">
      <c r="A137" t="s">
        <v>6</v>
      </c>
      <c r="B137" t="s">
        <v>7</v>
      </c>
      <c r="C137" s="1">
        <v>42954</v>
      </c>
      <c r="D137">
        <v>0</v>
      </c>
      <c r="E137">
        <v>172.05</v>
      </c>
      <c r="F137">
        <v>225917380</v>
      </c>
      <c r="H137" t="s">
        <v>10</v>
      </c>
      <c r="I137" t="s">
        <v>7</v>
      </c>
      <c r="J137" s="1">
        <v>42954</v>
      </c>
      <c r="K137">
        <v>0</v>
      </c>
      <c r="L137">
        <v>53.2</v>
      </c>
      <c r="M137">
        <v>1100</v>
      </c>
      <c r="O137" t="s">
        <v>12</v>
      </c>
      <c r="P137" t="s">
        <v>7</v>
      </c>
      <c r="Q137" s="1">
        <v>42954</v>
      </c>
      <c r="R137">
        <v>0</v>
      </c>
      <c r="S137">
        <v>0.84699999999999998</v>
      </c>
      <c r="T137">
        <v>15322000</v>
      </c>
    </row>
    <row r="138" spans="1:20" x14ac:dyDescent="0.35">
      <c r="A138" t="s">
        <v>6</v>
      </c>
      <c r="B138" t="s">
        <v>7</v>
      </c>
      <c r="C138" s="1">
        <v>42961</v>
      </c>
      <c r="D138">
        <v>0</v>
      </c>
      <c r="E138">
        <v>169.5</v>
      </c>
      <c r="F138">
        <v>181555940</v>
      </c>
      <c r="H138" t="s">
        <v>10</v>
      </c>
      <c r="I138" t="s">
        <v>7</v>
      </c>
      <c r="J138" s="1">
        <v>42961</v>
      </c>
      <c r="K138">
        <v>0</v>
      </c>
      <c r="L138">
        <v>57.6</v>
      </c>
      <c r="M138">
        <v>4860</v>
      </c>
      <c r="O138" t="s">
        <v>12</v>
      </c>
      <c r="P138" t="s">
        <v>7</v>
      </c>
      <c r="Q138" s="1">
        <v>42961</v>
      </c>
      <c r="R138">
        <v>0</v>
      </c>
      <c r="S138">
        <v>0.88</v>
      </c>
      <c r="T138">
        <v>28841000</v>
      </c>
    </row>
    <row r="139" spans="1:20" x14ac:dyDescent="0.35">
      <c r="A139" t="s">
        <v>6</v>
      </c>
      <c r="B139" t="s">
        <v>7</v>
      </c>
      <c r="C139" s="1">
        <v>42968</v>
      </c>
      <c r="D139">
        <v>0</v>
      </c>
      <c r="E139">
        <v>180.51</v>
      </c>
      <c r="F139">
        <v>277434370</v>
      </c>
      <c r="H139" t="s">
        <v>10</v>
      </c>
      <c r="I139" t="s">
        <v>7</v>
      </c>
      <c r="J139" s="1">
        <v>42968</v>
      </c>
      <c r="K139">
        <v>0</v>
      </c>
      <c r="L139">
        <v>53.5</v>
      </c>
      <c r="M139">
        <v>1570</v>
      </c>
      <c r="O139" t="s">
        <v>12</v>
      </c>
      <c r="P139" t="s">
        <v>7</v>
      </c>
      <c r="Q139" s="1">
        <v>42968</v>
      </c>
      <c r="R139">
        <v>0</v>
      </c>
      <c r="S139">
        <v>0.93</v>
      </c>
      <c r="T139">
        <v>40114000</v>
      </c>
    </row>
    <row r="140" spans="1:20" x14ac:dyDescent="0.35">
      <c r="A140" t="s">
        <v>6</v>
      </c>
      <c r="B140" t="s">
        <v>7</v>
      </c>
      <c r="C140" s="1">
        <v>42975</v>
      </c>
      <c r="D140">
        <v>0</v>
      </c>
      <c r="E140">
        <v>183.66</v>
      </c>
      <c r="F140">
        <v>221267890</v>
      </c>
      <c r="H140" t="s">
        <v>10</v>
      </c>
      <c r="I140" t="s">
        <v>7</v>
      </c>
      <c r="J140" s="1">
        <v>42975</v>
      </c>
      <c r="K140">
        <v>0</v>
      </c>
      <c r="L140">
        <v>58.9</v>
      </c>
      <c r="M140">
        <v>2940</v>
      </c>
      <c r="O140" t="s">
        <v>12</v>
      </c>
      <c r="P140" t="s">
        <v>7</v>
      </c>
      <c r="Q140" s="1">
        <v>42975</v>
      </c>
      <c r="R140">
        <v>0</v>
      </c>
      <c r="S140">
        <v>0.89200000000000002</v>
      </c>
      <c r="T140">
        <v>56423000</v>
      </c>
    </row>
    <row r="141" spans="1:20" x14ac:dyDescent="0.35">
      <c r="A141" t="s">
        <v>6</v>
      </c>
      <c r="B141" t="s">
        <v>7</v>
      </c>
      <c r="C141" s="1">
        <v>42982</v>
      </c>
      <c r="D141">
        <v>0</v>
      </c>
      <c r="E141">
        <v>185.89</v>
      </c>
      <c r="F141">
        <v>199936950</v>
      </c>
      <c r="H141" t="s">
        <v>10</v>
      </c>
      <c r="I141" t="s">
        <v>7</v>
      </c>
      <c r="J141" s="1">
        <v>42982</v>
      </c>
      <c r="K141">
        <v>0</v>
      </c>
      <c r="L141">
        <v>58</v>
      </c>
      <c r="M141">
        <v>450</v>
      </c>
      <c r="O141" t="s">
        <v>12</v>
      </c>
      <c r="P141" t="s">
        <v>7</v>
      </c>
      <c r="Q141" s="1">
        <v>42982</v>
      </c>
      <c r="R141">
        <v>0</v>
      </c>
      <c r="S141">
        <v>0.89</v>
      </c>
      <c r="T141">
        <v>23244000</v>
      </c>
    </row>
    <row r="142" spans="1:20" x14ac:dyDescent="0.35">
      <c r="A142" t="s">
        <v>6</v>
      </c>
      <c r="B142" t="s">
        <v>7</v>
      </c>
      <c r="C142" s="1">
        <v>42989</v>
      </c>
      <c r="D142">
        <v>0</v>
      </c>
      <c r="E142">
        <v>188.75</v>
      </c>
      <c r="F142">
        <v>242866550</v>
      </c>
      <c r="H142" t="s">
        <v>10</v>
      </c>
      <c r="I142" t="s">
        <v>7</v>
      </c>
      <c r="J142" s="1">
        <v>42989</v>
      </c>
      <c r="K142">
        <v>0</v>
      </c>
      <c r="L142">
        <v>57.9</v>
      </c>
      <c r="M142">
        <v>2560</v>
      </c>
      <c r="O142" t="s">
        <v>12</v>
      </c>
      <c r="P142" t="s">
        <v>7</v>
      </c>
      <c r="Q142" s="1">
        <v>42989</v>
      </c>
      <c r="R142">
        <v>0</v>
      </c>
      <c r="S142">
        <v>0.878</v>
      </c>
      <c r="T142">
        <v>9915000</v>
      </c>
    </row>
    <row r="143" spans="1:20" x14ac:dyDescent="0.35">
      <c r="A143" t="s">
        <v>6</v>
      </c>
      <c r="B143" t="s">
        <v>7</v>
      </c>
      <c r="C143" s="1">
        <v>42996</v>
      </c>
      <c r="D143">
        <v>0</v>
      </c>
      <c r="E143">
        <v>187.55</v>
      </c>
      <c r="F143">
        <v>199945170</v>
      </c>
      <c r="H143" t="s">
        <v>10</v>
      </c>
      <c r="I143" t="s">
        <v>7</v>
      </c>
      <c r="J143" s="1">
        <v>42996</v>
      </c>
      <c r="K143">
        <v>0</v>
      </c>
      <c r="L143">
        <v>55.9</v>
      </c>
      <c r="M143">
        <v>5560</v>
      </c>
      <c r="O143" t="s">
        <v>12</v>
      </c>
      <c r="P143" t="s">
        <v>7</v>
      </c>
      <c r="Q143" s="1">
        <v>42996</v>
      </c>
      <c r="R143">
        <v>0</v>
      </c>
      <c r="S143">
        <v>0.88900000000000001</v>
      </c>
      <c r="T143">
        <v>21379000</v>
      </c>
    </row>
    <row r="144" spans="1:20" x14ac:dyDescent="0.35">
      <c r="A144" t="s">
        <v>6</v>
      </c>
      <c r="B144" t="s">
        <v>7</v>
      </c>
      <c r="C144" s="1">
        <v>43003</v>
      </c>
      <c r="D144">
        <v>0</v>
      </c>
      <c r="E144">
        <v>192.33</v>
      </c>
      <c r="F144">
        <v>266726960</v>
      </c>
      <c r="H144" t="s">
        <v>10</v>
      </c>
      <c r="I144" t="s">
        <v>7</v>
      </c>
      <c r="J144" s="1">
        <v>43003</v>
      </c>
      <c r="K144">
        <v>0</v>
      </c>
      <c r="L144">
        <v>58</v>
      </c>
      <c r="M144">
        <v>2300</v>
      </c>
      <c r="O144" t="s">
        <v>12</v>
      </c>
      <c r="P144" t="s">
        <v>7</v>
      </c>
      <c r="Q144" s="1">
        <v>43003</v>
      </c>
      <c r="R144">
        <v>0</v>
      </c>
      <c r="S144">
        <v>0.88200000000000001</v>
      </c>
      <c r="T144">
        <v>7100000</v>
      </c>
    </row>
    <row r="145" spans="1:20" x14ac:dyDescent="0.35">
      <c r="A145" t="s">
        <v>6</v>
      </c>
      <c r="B145" t="s">
        <v>7</v>
      </c>
      <c r="C145" s="1">
        <v>43010</v>
      </c>
      <c r="D145">
        <v>0</v>
      </c>
      <c r="E145">
        <v>194.16</v>
      </c>
      <c r="F145">
        <v>193015170</v>
      </c>
      <c r="H145" t="s">
        <v>10</v>
      </c>
      <c r="I145" t="s">
        <v>7</v>
      </c>
      <c r="J145" s="1">
        <v>43010</v>
      </c>
      <c r="K145">
        <v>0</v>
      </c>
      <c r="L145">
        <v>55.5</v>
      </c>
      <c r="M145">
        <v>1510</v>
      </c>
      <c r="O145" t="s">
        <v>12</v>
      </c>
      <c r="P145" t="s">
        <v>7</v>
      </c>
      <c r="Q145" s="1">
        <v>43010</v>
      </c>
      <c r="R145">
        <v>0</v>
      </c>
      <c r="S145">
        <v>0.89</v>
      </c>
      <c r="T145">
        <v>18081000</v>
      </c>
    </row>
    <row r="146" spans="1:20" x14ac:dyDescent="0.35">
      <c r="A146" t="s">
        <v>6</v>
      </c>
      <c r="B146" t="s">
        <v>7</v>
      </c>
      <c r="C146" s="1">
        <v>43017</v>
      </c>
      <c r="D146">
        <v>0</v>
      </c>
      <c r="E146">
        <v>196.48</v>
      </c>
      <c r="F146">
        <v>168899220</v>
      </c>
      <c r="H146" t="s">
        <v>10</v>
      </c>
      <c r="I146" t="s">
        <v>7</v>
      </c>
      <c r="J146" s="1">
        <v>43017</v>
      </c>
      <c r="K146">
        <v>0</v>
      </c>
      <c r="L146">
        <v>56.8</v>
      </c>
      <c r="M146">
        <v>530</v>
      </c>
      <c r="O146" t="s">
        <v>12</v>
      </c>
      <c r="P146" t="s">
        <v>7</v>
      </c>
      <c r="Q146" s="1">
        <v>43017</v>
      </c>
      <c r="R146">
        <v>0</v>
      </c>
      <c r="S146">
        <v>0.88300000000000001</v>
      </c>
      <c r="T146">
        <v>12919000</v>
      </c>
    </row>
    <row r="147" spans="1:20" x14ac:dyDescent="0.35">
      <c r="A147" t="s">
        <v>6</v>
      </c>
      <c r="B147" t="s">
        <v>7</v>
      </c>
      <c r="C147" s="1">
        <v>43024</v>
      </c>
      <c r="D147">
        <v>0</v>
      </c>
      <c r="E147">
        <v>192.97</v>
      </c>
      <c r="F147">
        <v>166128530</v>
      </c>
      <c r="H147" t="s">
        <v>10</v>
      </c>
      <c r="I147" t="s">
        <v>7</v>
      </c>
      <c r="J147" s="1">
        <v>43024</v>
      </c>
      <c r="K147">
        <v>0</v>
      </c>
      <c r="L147">
        <v>55.9</v>
      </c>
      <c r="M147">
        <v>1810</v>
      </c>
      <c r="O147" t="s">
        <v>12</v>
      </c>
      <c r="P147" t="s">
        <v>7</v>
      </c>
      <c r="Q147" s="1">
        <v>43024</v>
      </c>
      <c r="R147">
        <v>0</v>
      </c>
      <c r="S147">
        <v>0.85299999999999998</v>
      </c>
      <c r="T147">
        <v>25709000</v>
      </c>
    </row>
    <row r="148" spans="1:20" x14ac:dyDescent="0.35">
      <c r="A148" t="s">
        <v>6</v>
      </c>
      <c r="B148" t="s">
        <v>7</v>
      </c>
      <c r="C148" s="1">
        <v>43031</v>
      </c>
      <c r="D148">
        <v>0</v>
      </c>
      <c r="E148">
        <v>196.05</v>
      </c>
      <c r="F148">
        <v>159946690</v>
      </c>
      <c r="H148" t="s">
        <v>10</v>
      </c>
      <c r="I148" t="s">
        <v>7</v>
      </c>
      <c r="J148" s="1">
        <v>43031</v>
      </c>
      <c r="K148">
        <v>0</v>
      </c>
      <c r="L148">
        <v>57.9</v>
      </c>
      <c r="M148">
        <v>510</v>
      </c>
      <c r="O148" t="s">
        <v>12</v>
      </c>
      <c r="P148" t="s">
        <v>7</v>
      </c>
      <c r="Q148" s="1">
        <v>43031</v>
      </c>
      <c r="R148">
        <v>0</v>
      </c>
      <c r="S148">
        <v>0.84499999999999997</v>
      </c>
      <c r="T148">
        <v>17685000</v>
      </c>
    </row>
    <row r="149" spans="1:20" x14ac:dyDescent="0.35">
      <c r="A149" t="s">
        <v>6</v>
      </c>
      <c r="B149" t="s">
        <v>7</v>
      </c>
      <c r="C149" s="1">
        <v>43038</v>
      </c>
      <c r="D149">
        <v>0</v>
      </c>
      <c r="E149">
        <v>193.8</v>
      </c>
      <c r="F149">
        <v>162235960</v>
      </c>
      <c r="H149" t="s">
        <v>10</v>
      </c>
      <c r="I149" t="s">
        <v>7</v>
      </c>
      <c r="J149" s="1">
        <v>43038</v>
      </c>
      <c r="K149">
        <v>0</v>
      </c>
      <c r="L149">
        <v>58.2</v>
      </c>
      <c r="M149">
        <v>5910</v>
      </c>
      <c r="O149" t="s">
        <v>12</v>
      </c>
      <c r="P149" t="s">
        <v>7</v>
      </c>
      <c r="Q149" s="1">
        <v>43038</v>
      </c>
      <c r="R149">
        <v>0</v>
      </c>
      <c r="S149">
        <v>0.83599999999999997</v>
      </c>
      <c r="T149">
        <v>12213000</v>
      </c>
    </row>
    <row r="150" spans="1:20" x14ac:dyDescent="0.35">
      <c r="A150" t="s">
        <v>6</v>
      </c>
      <c r="B150" t="s">
        <v>7</v>
      </c>
      <c r="C150" s="1">
        <v>43045</v>
      </c>
      <c r="D150">
        <v>0</v>
      </c>
      <c r="E150">
        <v>217.7</v>
      </c>
      <c r="F150">
        <v>483688180</v>
      </c>
      <c r="H150" t="s">
        <v>10</v>
      </c>
      <c r="I150" t="s">
        <v>7</v>
      </c>
      <c r="J150" s="1">
        <v>43045</v>
      </c>
      <c r="K150">
        <v>0</v>
      </c>
      <c r="L150">
        <v>58.5</v>
      </c>
      <c r="M150">
        <v>2790</v>
      </c>
      <c r="O150" t="s">
        <v>12</v>
      </c>
      <c r="P150" t="s">
        <v>7</v>
      </c>
      <c r="Q150" s="1">
        <v>43045</v>
      </c>
      <c r="R150">
        <v>0</v>
      </c>
      <c r="S150">
        <v>0.84399999999999997</v>
      </c>
      <c r="T150">
        <v>7614000</v>
      </c>
    </row>
    <row r="151" spans="1:20" x14ac:dyDescent="0.35">
      <c r="A151" t="s">
        <v>6</v>
      </c>
      <c r="B151" t="s">
        <v>7</v>
      </c>
      <c r="C151" s="1">
        <v>43052</v>
      </c>
      <c r="D151">
        <v>0</v>
      </c>
      <c r="E151">
        <v>225.65</v>
      </c>
      <c r="F151">
        <v>292883780</v>
      </c>
      <c r="H151" t="s">
        <v>10</v>
      </c>
      <c r="I151" t="s">
        <v>7</v>
      </c>
      <c r="J151" s="1">
        <v>43052</v>
      </c>
      <c r="K151">
        <v>0</v>
      </c>
      <c r="L151">
        <v>54.4</v>
      </c>
      <c r="M151">
        <v>1700</v>
      </c>
      <c r="O151" t="s">
        <v>12</v>
      </c>
      <c r="P151" t="s">
        <v>7</v>
      </c>
      <c r="Q151" s="1">
        <v>43052</v>
      </c>
      <c r="R151">
        <v>0</v>
      </c>
      <c r="S151">
        <v>0.84099999999999997</v>
      </c>
      <c r="T151">
        <v>57293000</v>
      </c>
    </row>
    <row r="152" spans="1:20" x14ac:dyDescent="0.35">
      <c r="A152" t="s">
        <v>6</v>
      </c>
      <c r="B152" t="s">
        <v>7</v>
      </c>
      <c r="C152" s="1">
        <v>43059</v>
      </c>
      <c r="D152">
        <v>0</v>
      </c>
      <c r="E152">
        <v>228</v>
      </c>
      <c r="F152">
        <v>227776590</v>
      </c>
      <c r="H152" t="s">
        <v>10</v>
      </c>
      <c r="I152" t="s">
        <v>7</v>
      </c>
      <c r="J152" s="1">
        <v>43059</v>
      </c>
      <c r="K152">
        <v>0</v>
      </c>
      <c r="L152">
        <v>53.5</v>
      </c>
      <c r="M152">
        <v>3140</v>
      </c>
      <c r="O152" t="s">
        <v>12</v>
      </c>
      <c r="P152" t="s">
        <v>7</v>
      </c>
      <c r="Q152" s="1">
        <v>43059</v>
      </c>
      <c r="R152">
        <v>0</v>
      </c>
      <c r="S152">
        <v>0.85</v>
      </c>
      <c r="T152">
        <v>9589000</v>
      </c>
    </row>
    <row r="153" spans="1:20" x14ac:dyDescent="0.35">
      <c r="A153" t="s">
        <v>6</v>
      </c>
      <c r="B153" t="s">
        <v>7</v>
      </c>
      <c r="C153" s="1">
        <v>43066</v>
      </c>
      <c r="D153">
        <v>0</v>
      </c>
      <c r="E153">
        <v>221.5</v>
      </c>
      <c r="F153">
        <v>185375380</v>
      </c>
      <c r="H153" t="s">
        <v>10</v>
      </c>
      <c r="I153" t="s">
        <v>7</v>
      </c>
      <c r="J153" s="1">
        <v>43066</v>
      </c>
      <c r="K153">
        <v>0</v>
      </c>
      <c r="L153">
        <v>53.1</v>
      </c>
      <c r="M153">
        <v>570</v>
      </c>
      <c r="O153" t="s">
        <v>12</v>
      </c>
      <c r="P153" t="s">
        <v>7</v>
      </c>
      <c r="Q153" s="1">
        <v>43066</v>
      </c>
      <c r="R153">
        <v>0</v>
      </c>
      <c r="S153">
        <v>0.83599999999999997</v>
      </c>
      <c r="T153">
        <v>6807000</v>
      </c>
    </row>
    <row r="154" spans="1:20" x14ac:dyDescent="0.35">
      <c r="A154" t="s">
        <v>6</v>
      </c>
      <c r="B154" t="s">
        <v>7</v>
      </c>
      <c r="C154" s="1">
        <v>43073</v>
      </c>
      <c r="D154">
        <v>0</v>
      </c>
      <c r="E154">
        <v>220.89</v>
      </c>
      <c r="F154">
        <v>162731230</v>
      </c>
      <c r="H154" t="s">
        <v>10</v>
      </c>
      <c r="I154" t="s">
        <v>7</v>
      </c>
      <c r="J154" s="1">
        <v>43073</v>
      </c>
      <c r="K154">
        <v>0</v>
      </c>
      <c r="L154">
        <v>52.7</v>
      </c>
      <c r="M154">
        <v>2200</v>
      </c>
      <c r="O154" t="s">
        <v>12</v>
      </c>
      <c r="P154" t="s">
        <v>7</v>
      </c>
      <c r="Q154" s="1">
        <v>43073</v>
      </c>
      <c r="R154">
        <v>0</v>
      </c>
      <c r="S154">
        <v>0.81599999999999995</v>
      </c>
      <c r="T154">
        <v>11587000</v>
      </c>
    </row>
    <row r="155" spans="1:20" x14ac:dyDescent="0.35">
      <c r="A155" t="s">
        <v>6</v>
      </c>
      <c r="B155" t="s">
        <v>7</v>
      </c>
      <c r="C155" s="1">
        <v>43080</v>
      </c>
      <c r="D155">
        <v>0</v>
      </c>
      <c r="E155">
        <v>226.53</v>
      </c>
      <c r="F155">
        <v>234017560</v>
      </c>
      <c r="H155" t="s">
        <v>10</v>
      </c>
      <c r="I155" t="s">
        <v>7</v>
      </c>
      <c r="J155" s="1">
        <v>43080</v>
      </c>
      <c r="K155">
        <v>0</v>
      </c>
      <c r="L155">
        <v>54.7</v>
      </c>
      <c r="M155">
        <v>1150</v>
      </c>
      <c r="O155" t="s">
        <v>12</v>
      </c>
      <c r="P155" t="s">
        <v>7</v>
      </c>
      <c r="Q155" s="1">
        <v>43080</v>
      </c>
      <c r="R155">
        <v>0</v>
      </c>
      <c r="S155">
        <v>0.84799999999999998</v>
      </c>
      <c r="T155">
        <v>34545000</v>
      </c>
    </row>
    <row r="156" spans="1:20" x14ac:dyDescent="0.35">
      <c r="A156" t="s">
        <v>6</v>
      </c>
      <c r="B156" t="s">
        <v>7</v>
      </c>
      <c r="C156" s="1">
        <v>43087</v>
      </c>
      <c r="D156">
        <v>0</v>
      </c>
      <c r="E156">
        <v>221.44</v>
      </c>
      <c r="F156">
        <v>149985050</v>
      </c>
      <c r="H156" t="s">
        <v>10</v>
      </c>
      <c r="I156" t="s">
        <v>7</v>
      </c>
      <c r="J156" s="1">
        <v>43087</v>
      </c>
      <c r="K156">
        <v>0</v>
      </c>
      <c r="L156">
        <v>56.1</v>
      </c>
      <c r="M156">
        <v>2190</v>
      </c>
      <c r="O156" t="s">
        <v>12</v>
      </c>
      <c r="P156" t="s">
        <v>7</v>
      </c>
      <c r="Q156" s="1">
        <v>43087</v>
      </c>
      <c r="R156">
        <v>0</v>
      </c>
      <c r="S156">
        <v>0.875</v>
      </c>
      <c r="T156">
        <v>47233000</v>
      </c>
    </row>
    <row r="157" spans="1:20" x14ac:dyDescent="0.35">
      <c r="A157" t="s">
        <v>6</v>
      </c>
      <c r="B157" t="s">
        <v>7</v>
      </c>
      <c r="C157" s="1">
        <v>43094</v>
      </c>
      <c r="D157">
        <v>0</v>
      </c>
      <c r="E157">
        <v>225.2</v>
      </c>
      <c r="F157">
        <v>96586820</v>
      </c>
      <c r="H157" t="s">
        <v>10</v>
      </c>
      <c r="I157" t="s">
        <v>7</v>
      </c>
      <c r="J157" s="1">
        <v>43094</v>
      </c>
      <c r="K157">
        <v>0</v>
      </c>
      <c r="L157">
        <v>54.6</v>
      </c>
      <c r="M157">
        <v>1060</v>
      </c>
      <c r="O157" t="s">
        <v>12</v>
      </c>
      <c r="P157" t="s">
        <v>7</v>
      </c>
      <c r="Q157" s="1">
        <v>43094</v>
      </c>
      <c r="R157">
        <v>0</v>
      </c>
      <c r="S157">
        <v>0.89900000000000002</v>
      </c>
      <c r="T157">
        <v>102703000</v>
      </c>
    </row>
    <row r="158" spans="1:20" x14ac:dyDescent="0.35">
      <c r="A158" t="s">
        <v>6</v>
      </c>
      <c r="B158" t="s">
        <v>7</v>
      </c>
      <c r="C158" s="1">
        <v>43101</v>
      </c>
      <c r="D158">
        <v>0</v>
      </c>
      <c r="E158">
        <v>238.6</v>
      </c>
      <c r="F158">
        <v>119727330</v>
      </c>
      <c r="H158" t="s">
        <v>10</v>
      </c>
      <c r="I158" t="s">
        <v>7</v>
      </c>
      <c r="J158" s="1">
        <v>43101</v>
      </c>
      <c r="K158">
        <v>0</v>
      </c>
      <c r="L158">
        <v>54.5</v>
      </c>
      <c r="M158">
        <v>40</v>
      </c>
      <c r="O158" t="s">
        <v>12</v>
      </c>
      <c r="P158" t="s">
        <v>7</v>
      </c>
      <c r="Q158" s="1">
        <v>43101</v>
      </c>
      <c r="R158">
        <v>0</v>
      </c>
      <c r="S158">
        <v>0.89600000000000002</v>
      </c>
      <c r="T158">
        <v>5089000</v>
      </c>
    </row>
    <row r="159" spans="1:20" x14ac:dyDescent="0.35">
      <c r="A159" t="s">
        <v>6</v>
      </c>
      <c r="B159" t="s">
        <v>7</v>
      </c>
      <c r="C159" s="1">
        <v>43108</v>
      </c>
      <c r="D159">
        <v>0</v>
      </c>
      <c r="E159">
        <v>237.75</v>
      </c>
      <c r="F159">
        <v>166507540</v>
      </c>
      <c r="H159" t="s">
        <v>10</v>
      </c>
      <c r="I159" t="s">
        <v>7</v>
      </c>
      <c r="J159" s="1">
        <v>43108</v>
      </c>
      <c r="K159">
        <v>0</v>
      </c>
      <c r="L159">
        <v>57</v>
      </c>
      <c r="M159">
        <v>1530</v>
      </c>
      <c r="O159" t="s">
        <v>12</v>
      </c>
      <c r="P159" t="s">
        <v>7</v>
      </c>
      <c r="Q159" s="1">
        <v>43108</v>
      </c>
      <c r="R159">
        <v>0</v>
      </c>
      <c r="S159">
        <v>0.88100000000000001</v>
      </c>
      <c r="T159">
        <v>18977000</v>
      </c>
    </row>
    <row r="160" spans="1:20" x14ac:dyDescent="0.35">
      <c r="A160" t="s">
        <v>6</v>
      </c>
      <c r="B160" t="s">
        <v>7</v>
      </c>
      <c r="C160" s="1">
        <v>43115</v>
      </c>
      <c r="D160">
        <v>0</v>
      </c>
      <c r="E160">
        <v>242.45</v>
      </c>
      <c r="F160">
        <v>184832810</v>
      </c>
      <c r="H160" t="s">
        <v>10</v>
      </c>
      <c r="I160" t="s">
        <v>7</v>
      </c>
      <c r="J160" s="1">
        <v>43115</v>
      </c>
      <c r="K160">
        <v>0</v>
      </c>
      <c r="L160">
        <v>59.5</v>
      </c>
      <c r="M160">
        <v>6140</v>
      </c>
      <c r="O160" t="s">
        <v>12</v>
      </c>
      <c r="P160" t="s">
        <v>7</v>
      </c>
      <c r="Q160" s="1">
        <v>43115</v>
      </c>
      <c r="R160">
        <v>0</v>
      </c>
      <c r="S160">
        <v>0.85899999999999999</v>
      </c>
      <c r="T160">
        <v>20546000</v>
      </c>
    </row>
    <row r="161" spans="1:20" x14ac:dyDescent="0.35">
      <c r="A161" t="s">
        <v>6</v>
      </c>
      <c r="B161" t="s">
        <v>7</v>
      </c>
      <c r="C161" s="1">
        <v>43122</v>
      </c>
      <c r="D161">
        <v>0</v>
      </c>
      <c r="E161">
        <v>247</v>
      </c>
      <c r="F161">
        <v>190484480</v>
      </c>
      <c r="H161" t="s">
        <v>10</v>
      </c>
      <c r="I161" t="s">
        <v>7</v>
      </c>
      <c r="J161" s="1">
        <v>43122</v>
      </c>
      <c r="K161">
        <v>0</v>
      </c>
      <c r="L161">
        <v>60</v>
      </c>
      <c r="M161">
        <v>5370</v>
      </c>
      <c r="O161" t="s">
        <v>12</v>
      </c>
      <c r="P161" t="s">
        <v>7</v>
      </c>
      <c r="Q161" s="1">
        <v>43122</v>
      </c>
      <c r="R161">
        <v>0</v>
      </c>
      <c r="S161">
        <v>0.85799999999999998</v>
      </c>
      <c r="T161">
        <v>13265000</v>
      </c>
    </row>
    <row r="162" spans="1:20" x14ac:dyDescent="0.35">
      <c r="A162" t="s">
        <v>6</v>
      </c>
      <c r="B162" t="s">
        <v>7</v>
      </c>
      <c r="C162" s="1">
        <v>43129</v>
      </c>
      <c r="D162">
        <v>0</v>
      </c>
      <c r="E162">
        <v>257.32</v>
      </c>
      <c r="F162">
        <v>316214960</v>
      </c>
      <c r="H162" t="s">
        <v>10</v>
      </c>
      <c r="I162" t="s">
        <v>7</v>
      </c>
      <c r="J162" s="1">
        <v>43129</v>
      </c>
      <c r="K162">
        <v>0</v>
      </c>
      <c r="L162">
        <v>57</v>
      </c>
      <c r="M162">
        <v>2240</v>
      </c>
      <c r="O162" t="s">
        <v>12</v>
      </c>
      <c r="P162" t="s">
        <v>7</v>
      </c>
      <c r="Q162" s="1">
        <v>43129</v>
      </c>
      <c r="R162">
        <v>0</v>
      </c>
      <c r="S162">
        <v>0.84</v>
      </c>
      <c r="T162">
        <v>13661000</v>
      </c>
    </row>
    <row r="163" spans="1:20" x14ac:dyDescent="0.35">
      <c r="A163" t="s">
        <v>6</v>
      </c>
      <c r="B163" t="s">
        <v>7</v>
      </c>
      <c r="C163" s="1">
        <v>43136</v>
      </c>
      <c r="D163">
        <v>0</v>
      </c>
      <c r="E163">
        <v>250.11</v>
      </c>
      <c r="F163">
        <v>304733120</v>
      </c>
      <c r="H163" t="s">
        <v>10</v>
      </c>
      <c r="I163" t="s">
        <v>7</v>
      </c>
      <c r="J163" s="1">
        <v>43136</v>
      </c>
      <c r="K163">
        <v>0</v>
      </c>
      <c r="L163">
        <v>56.6</v>
      </c>
      <c r="M163">
        <v>940</v>
      </c>
      <c r="O163" t="s">
        <v>12</v>
      </c>
      <c r="P163" t="s">
        <v>7</v>
      </c>
      <c r="Q163" s="1">
        <v>43136</v>
      </c>
      <c r="R163">
        <v>0</v>
      </c>
      <c r="S163">
        <v>0.81799999999999995</v>
      </c>
      <c r="T163">
        <v>18747000</v>
      </c>
    </row>
    <row r="164" spans="1:20" x14ac:dyDescent="0.35">
      <c r="A164" t="s">
        <v>6</v>
      </c>
      <c r="B164" t="s">
        <v>7</v>
      </c>
      <c r="C164" s="1">
        <v>43143</v>
      </c>
      <c r="D164">
        <v>0</v>
      </c>
      <c r="E164">
        <v>266.99</v>
      </c>
      <c r="F164">
        <v>258832410</v>
      </c>
      <c r="H164" t="s">
        <v>10</v>
      </c>
      <c r="I164" t="s">
        <v>7</v>
      </c>
      <c r="J164" s="1">
        <v>43143</v>
      </c>
      <c r="K164">
        <v>0</v>
      </c>
      <c r="L164">
        <v>56.2</v>
      </c>
      <c r="M164">
        <v>4320</v>
      </c>
      <c r="O164" t="s">
        <v>12</v>
      </c>
      <c r="P164" t="s">
        <v>7</v>
      </c>
      <c r="Q164" s="1">
        <v>43143</v>
      </c>
      <c r="R164">
        <v>0</v>
      </c>
      <c r="S164">
        <v>0.81</v>
      </c>
      <c r="T164">
        <v>15837000</v>
      </c>
    </row>
    <row r="165" spans="1:20" x14ac:dyDescent="0.35">
      <c r="A165" t="s">
        <v>6</v>
      </c>
      <c r="B165" t="s">
        <v>7</v>
      </c>
      <c r="C165" s="1">
        <v>43150</v>
      </c>
      <c r="D165">
        <v>0</v>
      </c>
      <c r="E165">
        <v>277.49</v>
      </c>
      <c r="F165">
        <v>170047290</v>
      </c>
      <c r="H165" t="s">
        <v>10</v>
      </c>
      <c r="I165" t="s">
        <v>7</v>
      </c>
      <c r="J165" s="1">
        <v>43150</v>
      </c>
      <c r="K165">
        <v>0</v>
      </c>
      <c r="L165">
        <v>57.7</v>
      </c>
      <c r="M165">
        <v>2450</v>
      </c>
      <c r="O165" t="s">
        <v>12</v>
      </c>
      <c r="P165" t="s">
        <v>7</v>
      </c>
      <c r="Q165" s="1">
        <v>43150</v>
      </c>
      <c r="R165">
        <v>0</v>
      </c>
      <c r="S165">
        <v>0.80800000000000005</v>
      </c>
      <c r="T165">
        <v>17007000</v>
      </c>
    </row>
    <row r="166" spans="1:20" x14ac:dyDescent="0.35">
      <c r="A166" t="s">
        <v>6</v>
      </c>
      <c r="B166" t="s">
        <v>7</v>
      </c>
      <c r="C166" s="1">
        <v>43157</v>
      </c>
      <c r="D166">
        <v>0</v>
      </c>
      <c r="E166">
        <v>273</v>
      </c>
      <c r="F166">
        <v>245760910</v>
      </c>
      <c r="H166" t="s">
        <v>10</v>
      </c>
      <c r="I166" t="s">
        <v>7</v>
      </c>
      <c r="J166" s="1">
        <v>43157</v>
      </c>
      <c r="K166">
        <v>0</v>
      </c>
      <c r="L166">
        <v>57.6</v>
      </c>
      <c r="M166">
        <v>1750</v>
      </c>
      <c r="O166" t="s">
        <v>12</v>
      </c>
      <c r="P166" t="s">
        <v>7</v>
      </c>
      <c r="Q166" s="1">
        <v>43157</v>
      </c>
      <c r="R166">
        <v>0</v>
      </c>
      <c r="S166">
        <v>0.80400000000000005</v>
      </c>
      <c r="T166">
        <v>14178000</v>
      </c>
    </row>
    <row r="167" spans="1:20" x14ac:dyDescent="0.35">
      <c r="A167" t="s">
        <v>6</v>
      </c>
      <c r="B167" t="s">
        <v>7</v>
      </c>
      <c r="C167" s="1">
        <v>43164</v>
      </c>
      <c r="D167">
        <v>0</v>
      </c>
      <c r="E167">
        <v>274.60000000000002</v>
      </c>
      <c r="F167">
        <v>151065240</v>
      </c>
      <c r="H167" t="s">
        <v>10</v>
      </c>
      <c r="I167" t="s">
        <v>7</v>
      </c>
      <c r="J167" s="1">
        <v>43164</v>
      </c>
      <c r="K167">
        <v>0</v>
      </c>
      <c r="L167">
        <v>57.9</v>
      </c>
      <c r="M167">
        <v>1550</v>
      </c>
      <c r="O167" t="s">
        <v>12</v>
      </c>
      <c r="P167" t="s">
        <v>7</v>
      </c>
      <c r="Q167" s="1">
        <v>43164</v>
      </c>
      <c r="R167">
        <v>0</v>
      </c>
      <c r="S167">
        <v>0.8</v>
      </c>
      <c r="T167">
        <v>33272000</v>
      </c>
    </row>
    <row r="168" spans="1:20" x14ac:dyDescent="0.35">
      <c r="A168" t="s">
        <v>6</v>
      </c>
      <c r="B168" t="s">
        <v>7</v>
      </c>
      <c r="C168" s="1">
        <v>43171</v>
      </c>
      <c r="D168">
        <v>0</v>
      </c>
      <c r="E168">
        <v>256.14999999999998</v>
      </c>
      <c r="F168">
        <v>290059220</v>
      </c>
      <c r="H168" t="s">
        <v>10</v>
      </c>
      <c r="I168" t="s">
        <v>7</v>
      </c>
      <c r="J168" s="1">
        <v>43171</v>
      </c>
      <c r="K168">
        <v>0</v>
      </c>
      <c r="L168">
        <v>57</v>
      </c>
      <c r="M168">
        <v>2930</v>
      </c>
      <c r="O168" t="s">
        <v>12</v>
      </c>
      <c r="P168" t="s">
        <v>7</v>
      </c>
      <c r="Q168" s="1">
        <v>43171</v>
      </c>
      <c r="R168">
        <v>0</v>
      </c>
      <c r="S168">
        <v>0.80300000000000005</v>
      </c>
      <c r="T168">
        <v>10290000</v>
      </c>
    </row>
    <row r="169" spans="1:20" x14ac:dyDescent="0.35">
      <c r="A169" t="s">
        <v>6</v>
      </c>
      <c r="B169" t="s">
        <v>7</v>
      </c>
      <c r="C169" s="1">
        <v>43178</v>
      </c>
      <c r="D169">
        <v>0</v>
      </c>
      <c r="E169">
        <v>262</v>
      </c>
      <c r="F169">
        <v>277214050</v>
      </c>
      <c r="H169" t="s">
        <v>10</v>
      </c>
      <c r="I169" t="s">
        <v>7</v>
      </c>
      <c r="J169" s="1">
        <v>43178</v>
      </c>
      <c r="K169">
        <v>0</v>
      </c>
      <c r="L169">
        <v>57.9</v>
      </c>
      <c r="M169">
        <v>3130</v>
      </c>
      <c r="O169" t="s">
        <v>12</v>
      </c>
      <c r="P169" t="s">
        <v>7</v>
      </c>
      <c r="Q169" s="1">
        <v>43178</v>
      </c>
      <c r="R169">
        <v>0</v>
      </c>
      <c r="S169">
        <v>0.78</v>
      </c>
      <c r="T169">
        <v>11064000</v>
      </c>
    </row>
    <row r="170" spans="1:20" x14ac:dyDescent="0.35">
      <c r="A170" t="s">
        <v>6</v>
      </c>
      <c r="B170" t="s">
        <v>7</v>
      </c>
      <c r="C170" s="1">
        <v>43185</v>
      </c>
      <c r="D170">
        <v>0</v>
      </c>
      <c r="E170">
        <v>253.57</v>
      </c>
      <c r="F170">
        <v>190358620</v>
      </c>
      <c r="H170" t="s">
        <v>10</v>
      </c>
      <c r="I170" t="s">
        <v>7</v>
      </c>
      <c r="J170" s="1">
        <v>43185</v>
      </c>
      <c r="K170">
        <v>0</v>
      </c>
      <c r="L170">
        <v>58</v>
      </c>
      <c r="M170">
        <v>4420</v>
      </c>
      <c r="O170" t="s">
        <v>12</v>
      </c>
      <c r="P170" t="s">
        <v>7</v>
      </c>
      <c r="Q170" s="1">
        <v>43185</v>
      </c>
      <c r="R170">
        <v>0</v>
      </c>
      <c r="S170">
        <v>0.77</v>
      </c>
      <c r="T170">
        <v>8666000</v>
      </c>
    </row>
    <row r="171" spans="1:20" x14ac:dyDescent="0.35">
      <c r="A171" t="s">
        <v>6</v>
      </c>
      <c r="B171" t="s">
        <v>7</v>
      </c>
      <c r="C171" s="1">
        <v>43192</v>
      </c>
      <c r="D171">
        <v>0</v>
      </c>
      <c r="E171">
        <v>256.76</v>
      </c>
      <c r="F171">
        <v>244330490</v>
      </c>
      <c r="H171" t="s">
        <v>10</v>
      </c>
      <c r="I171" t="s">
        <v>7</v>
      </c>
      <c r="J171" s="1">
        <v>43192</v>
      </c>
      <c r="K171">
        <v>0</v>
      </c>
      <c r="L171">
        <v>59.1</v>
      </c>
      <c r="M171">
        <v>2200</v>
      </c>
      <c r="O171" t="s">
        <v>12</v>
      </c>
      <c r="P171" t="s">
        <v>7</v>
      </c>
      <c r="Q171" s="1">
        <v>43192</v>
      </c>
      <c r="R171">
        <v>0</v>
      </c>
      <c r="S171">
        <v>0.75900000000000001</v>
      </c>
      <c r="T171">
        <v>24497000</v>
      </c>
    </row>
    <row r="172" spans="1:20" x14ac:dyDescent="0.35">
      <c r="A172" t="s">
        <v>6</v>
      </c>
      <c r="B172" t="s">
        <v>7</v>
      </c>
      <c r="C172" s="1">
        <v>43199</v>
      </c>
      <c r="D172">
        <v>0</v>
      </c>
      <c r="E172">
        <v>204.7</v>
      </c>
      <c r="F172">
        <v>922907440</v>
      </c>
      <c r="H172" t="s">
        <v>10</v>
      </c>
      <c r="I172" t="s">
        <v>7</v>
      </c>
      <c r="J172" s="1">
        <v>43199</v>
      </c>
      <c r="K172">
        <v>0</v>
      </c>
      <c r="L172">
        <v>57.5</v>
      </c>
      <c r="M172">
        <v>890</v>
      </c>
      <c r="O172" t="s">
        <v>12</v>
      </c>
      <c r="P172" t="s">
        <v>7</v>
      </c>
      <c r="Q172" s="1">
        <v>43199</v>
      </c>
      <c r="R172">
        <v>0</v>
      </c>
      <c r="S172">
        <v>0.71199999999999997</v>
      </c>
      <c r="T172">
        <v>28208000</v>
      </c>
    </row>
    <row r="173" spans="1:20" x14ac:dyDescent="0.35">
      <c r="A173" t="s">
        <v>6</v>
      </c>
      <c r="B173" t="s">
        <v>7</v>
      </c>
      <c r="C173" s="1">
        <v>43206</v>
      </c>
      <c r="D173">
        <v>0</v>
      </c>
      <c r="E173">
        <v>215.36</v>
      </c>
      <c r="F173">
        <v>735054470</v>
      </c>
      <c r="H173" t="s">
        <v>10</v>
      </c>
      <c r="I173" t="s">
        <v>7</v>
      </c>
      <c r="J173" s="1">
        <v>43206</v>
      </c>
      <c r="K173">
        <v>0</v>
      </c>
      <c r="L173">
        <v>58</v>
      </c>
      <c r="M173">
        <v>600</v>
      </c>
      <c r="O173" t="s">
        <v>12</v>
      </c>
      <c r="P173" t="s">
        <v>7</v>
      </c>
      <c r="Q173" s="1">
        <v>43206</v>
      </c>
      <c r="R173">
        <v>0</v>
      </c>
      <c r="S173">
        <v>0.71699999999999997</v>
      </c>
      <c r="T173">
        <v>31129000</v>
      </c>
    </row>
    <row r="174" spans="1:20" x14ac:dyDescent="0.35">
      <c r="A174" t="s">
        <v>6</v>
      </c>
      <c r="B174" t="s">
        <v>7</v>
      </c>
      <c r="C174" s="1">
        <v>43213</v>
      </c>
      <c r="D174">
        <v>0</v>
      </c>
      <c r="E174">
        <v>224.8</v>
      </c>
      <c r="F174">
        <v>436116690</v>
      </c>
      <c r="H174" t="s">
        <v>10</v>
      </c>
      <c r="I174" t="s">
        <v>7</v>
      </c>
      <c r="J174" s="1">
        <v>43213</v>
      </c>
      <c r="K174">
        <v>0</v>
      </c>
      <c r="L174">
        <v>58.4</v>
      </c>
      <c r="M174">
        <v>5370</v>
      </c>
      <c r="O174" t="s">
        <v>12</v>
      </c>
      <c r="P174" t="s">
        <v>7</v>
      </c>
      <c r="Q174" s="1">
        <v>43213</v>
      </c>
      <c r="R174">
        <v>0</v>
      </c>
      <c r="S174">
        <v>0.73499999999999999</v>
      </c>
      <c r="T174">
        <v>10934000</v>
      </c>
    </row>
    <row r="175" spans="1:20" x14ac:dyDescent="0.35">
      <c r="A175" t="s">
        <v>6</v>
      </c>
      <c r="B175" t="s">
        <v>7</v>
      </c>
      <c r="C175" s="1">
        <v>43220</v>
      </c>
      <c r="D175">
        <v>0</v>
      </c>
      <c r="E175">
        <v>228.55</v>
      </c>
      <c r="F175">
        <v>207165160</v>
      </c>
      <c r="H175" t="s">
        <v>10</v>
      </c>
      <c r="I175" t="s">
        <v>7</v>
      </c>
      <c r="J175" s="1">
        <v>43220</v>
      </c>
      <c r="K175">
        <v>0</v>
      </c>
      <c r="L175">
        <v>59</v>
      </c>
      <c r="M175">
        <v>270</v>
      </c>
      <c r="O175" t="s">
        <v>12</v>
      </c>
      <c r="P175" t="s">
        <v>7</v>
      </c>
      <c r="Q175" s="1">
        <v>43220</v>
      </c>
      <c r="R175">
        <v>0</v>
      </c>
      <c r="S175">
        <v>0.74399999999999999</v>
      </c>
      <c r="T175">
        <v>8431000</v>
      </c>
    </row>
    <row r="176" spans="1:20" x14ac:dyDescent="0.35">
      <c r="A176" t="s">
        <v>6</v>
      </c>
      <c r="B176" t="s">
        <v>7</v>
      </c>
      <c r="C176" s="1">
        <v>43227</v>
      </c>
      <c r="D176">
        <v>0</v>
      </c>
      <c r="E176">
        <v>235.72</v>
      </c>
      <c r="F176">
        <v>220523880</v>
      </c>
      <c r="H176" t="s">
        <v>10</v>
      </c>
      <c r="I176" t="s">
        <v>7</v>
      </c>
      <c r="J176" s="1">
        <v>43227</v>
      </c>
      <c r="K176">
        <v>0</v>
      </c>
      <c r="L176">
        <v>59</v>
      </c>
      <c r="M176">
        <v>550</v>
      </c>
      <c r="O176" t="s">
        <v>12</v>
      </c>
      <c r="P176" t="s">
        <v>7</v>
      </c>
      <c r="Q176" s="1">
        <v>43227</v>
      </c>
      <c r="R176">
        <v>0</v>
      </c>
      <c r="S176">
        <v>0.746</v>
      </c>
      <c r="T176">
        <v>11222000</v>
      </c>
    </row>
    <row r="177" spans="1:20" x14ac:dyDescent="0.35">
      <c r="A177" t="s">
        <v>6</v>
      </c>
      <c r="B177" t="s">
        <v>7</v>
      </c>
      <c r="C177" s="1">
        <v>43234</v>
      </c>
      <c r="D177">
        <v>0</v>
      </c>
      <c r="E177">
        <v>222.2</v>
      </c>
      <c r="F177">
        <v>261732400</v>
      </c>
      <c r="H177" t="s">
        <v>10</v>
      </c>
      <c r="I177" t="s">
        <v>7</v>
      </c>
      <c r="J177" s="1">
        <v>43234</v>
      </c>
      <c r="K177">
        <v>0</v>
      </c>
      <c r="L177">
        <v>59.8</v>
      </c>
      <c r="M177">
        <v>1220</v>
      </c>
      <c r="O177" t="s">
        <v>12</v>
      </c>
      <c r="P177" t="s">
        <v>7</v>
      </c>
      <c r="Q177" s="1">
        <v>43234</v>
      </c>
      <c r="R177">
        <v>0</v>
      </c>
      <c r="S177">
        <v>0.73499999999999999</v>
      </c>
      <c r="T177">
        <v>5853000</v>
      </c>
    </row>
    <row r="178" spans="1:20" x14ac:dyDescent="0.35">
      <c r="A178" t="s">
        <v>6</v>
      </c>
      <c r="B178" t="s">
        <v>7</v>
      </c>
      <c r="C178" s="1">
        <v>43241</v>
      </c>
      <c r="D178">
        <v>0</v>
      </c>
      <c r="E178">
        <v>220</v>
      </c>
      <c r="F178">
        <v>218466160</v>
      </c>
      <c r="H178" t="s">
        <v>10</v>
      </c>
      <c r="I178" t="s">
        <v>7</v>
      </c>
      <c r="J178" s="1">
        <v>43241</v>
      </c>
      <c r="K178">
        <v>0</v>
      </c>
      <c r="L178">
        <v>59.9</v>
      </c>
      <c r="M178">
        <v>5520</v>
      </c>
      <c r="O178" t="s">
        <v>12</v>
      </c>
      <c r="P178" t="s">
        <v>7</v>
      </c>
      <c r="Q178" s="1">
        <v>43241</v>
      </c>
      <c r="R178">
        <v>0</v>
      </c>
      <c r="S178">
        <v>0.72299999999999998</v>
      </c>
      <c r="T178">
        <v>5074000</v>
      </c>
    </row>
    <row r="179" spans="1:20" x14ac:dyDescent="0.35">
      <c r="A179" t="s">
        <v>6</v>
      </c>
      <c r="B179" t="s">
        <v>7</v>
      </c>
      <c r="C179" s="1">
        <v>43248</v>
      </c>
      <c r="D179">
        <v>0</v>
      </c>
      <c r="E179">
        <v>220</v>
      </c>
      <c r="F179">
        <v>210702420</v>
      </c>
      <c r="H179" t="s">
        <v>10</v>
      </c>
      <c r="I179" t="s">
        <v>7</v>
      </c>
      <c r="J179" s="1">
        <v>43248</v>
      </c>
      <c r="K179">
        <v>0</v>
      </c>
      <c r="L179">
        <v>57.3</v>
      </c>
      <c r="M179">
        <v>1640</v>
      </c>
      <c r="O179" t="s">
        <v>12</v>
      </c>
      <c r="P179" t="s">
        <v>7</v>
      </c>
      <c r="Q179" s="1">
        <v>43248</v>
      </c>
      <c r="R179">
        <v>0</v>
      </c>
      <c r="S179">
        <v>0.72</v>
      </c>
      <c r="T179">
        <v>6581000</v>
      </c>
    </row>
    <row r="180" spans="1:20" x14ac:dyDescent="0.35">
      <c r="A180" t="s">
        <v>6</v>
      </c>
      <c r="B180" t="s">
        <v>7</v>
      </c>
      <c r="C180" s="1">
        <v>43255</v>
      </c>
      <c r="D180">
        <v>0</v>
      </c>
      <c r="E180">
        <v>212.6</v>
      </c>
      <c r="F180">
        <v>226106840</v>
      </c>
      <c r="H180" t="s">
        <v>10</v>
      </c>
      <c r="I180" t="s">
        <v>7</v>
      </c>
      <c r="J180" s="1">
        <v>43255</v>
      </c>
      <c r="K180">
        <v>0</v>
      </c>
      <c r="L180">
        <v>59.1</v>
      </c>
      <c r="M180">
        <v>2490</v>
      </c>
      <c r="O180" t="s">
        <v>12</v>
      </c>
      <c r="P180" t="s">
        <v>7</v>
      </c>
      <c r="Q180" s="1">
        <v>43255</v>
      </c>
      <c r="R180">
        <v>0</v>
      </c>
      <c r="S180">
        <v>0.72199999999999998</v>
      </c>
      <c r="T180">
        <v>23915000</v>
      </c>
    </row>
    <row r="181" spans="1:20" x14ac:dyDescent="0.35">
      <c r="A181" t="s">
        <v>6</v>
      </c>
      <c r="B181" t="s">
        <v>7</v>
      </c>
      <c r="C181" s="1">
        <v>43262</v>
      </c>
      <c r="D181">
        <v>0</v>
      </c>
      <c r="E181">
        <v>209.36</v>
      </c>
      <c r="F181">
        <v>205881870</v>
      </c>
      <c r="H181" t="s">
        <v>10</v>
      </c>
      <c r="I181" t="s">
        <v>7</v>
      </c>
      <c r="J181" s="1">
        <v>43262</v>
      </c>
      <c r="K181">
        <v>0</v>
      </c>
      <c r="L181">
        <v>59.4</v>
      </c>
      <c r="M181">
        <v>110</v>
      </c>
      <c r="O181" t="s">
        <v>12</v>
      </c>
      <c r="P181" t="s">
        <v>7</v>
      </c>
      <c r="Q181" s="1">
        <v>43262</v>
      </c>
      <c r="R181">
        <v>0</v>
      </c>
      <c r="S181">
        <v>0.7</v>
      </c>
      <c r="T181">
        <v>30444000</v>
      </c>
    </row>
    <row r="182" spans="1:20" x14ac:dyDescent="0.35">
      <c r="A182" t="s">
        <v>6</v>
      </c>
      <c r="B182" t="s">
        <v>7</v>
      </c>
      <c r="C182" s="1">
        <v>43269</v>
      </c>
      <c r="D182">
        <v>0</v>
      </c>
      <c r="E182">
        <v>214.43</v>
      </c>
      <c r="F182">
        <v>299674360</v>
      </c>
      <c r="H182" t="s">
        <v>10</v>
      </c>
      <c r="I182" t="s">
        <v>7</v>
      </c>
      <c r="J182" s="1">
        <v>43269</v>
      </c>
      <c r="K182">
        <v>0</v>
      </c>
      <c r="L182">
        <v>58</v>
      </c>
      <c r="M182">
        <v>230</v>
      </c>
      <c r="O182" t="s">
        <v>12</v>
      </c>
      <c r="P182" t="s">
        <v>7</v>
      </c>
      <c r="Q182" s="1">
        <v>43269</v>
      </c>
      <c r="R182">
        <v>0</v>
      </c>
      <c r="S182">
        <v>0.68300000000000005</v>
      </c>
      <c r="T182">
        <v>18688000</v>
      </c>
    </row>
    <row r="183" spans="1:20" x14ac:dyDescent="0.35">
      <c r="A183" t="s">
        <v>6</v>
      </c>
      <c r="B183" t="s">
        <v>7</v>
      </c>
      <c r="C183" s="1">
        <v>43276</v>
      </c>
      <c r="D183">
        <v>0</v>
      </c>
      <c r="E183">
        <v>218</v>
      </c>
      <c r="F183">
        <v>315984730</v>
      </c>
      <c r="H183" t="s">
        <v>10</v>
      </c>
      <c r="I183" t="s">
        <v>7</v>
      </c>
      <c r="J183" s="1">
        <v>43276</v>
      </c>
      <c r="K183">
        <v>0</v>
      </c>
      <c r="L183">
        <v>56.5</v>
      </c>
      <c r="M183">
        <v>910</v>
      </c>
      <c r="O183" t="s">
        <v>12</v>
      </c>
      <c r="P183" t="s">
        <v>7</v>
      </c>
      <c r="Q183" s="1">
        <v>43276</v>
      </c>
      <c r="R183">
        <v>0</v>
      </c>
      <c r="S183">
        <v>0.69199999999999995</v>
      </c>
      <c r="T183">
        <v>17651000</v>
      </c>
    </row>
    <row r="184" spans="1:20" x14ac:dyDescent="0.35">
      <c r="A184" t="s">
        <v>6</v>
      </c>
      <c r="B184" t="s">
        <v>7</v>
      </c>
      <c r="C184" s="1">
        <v>43283</v>
      </c>
      <c r="D184">
        <v>0</v>
      </c>
      <c r="E184">
        <v>226.71</v>
      </c>
      <c r="F184">
        <v>222878010</v>
      </c>
      <c r="H184" t="s">
        <v>10</v>
      </c>
      <c r="I184" t="s">
        <v>7</v>
      </c>
      <c r="J184" s="1">
        <v>43283</v>
      </c>
      <c r="K184">
        <v>0</v>
      </c>
      <c r="L184">
        <v>56</v>
      </c>
      <c r="M184">
        <v>330</v>
      </c>
      <c r="O184" t="s">
        <v>12</v>
      </c>
      <c r="P184" t="s">
        <v>7</v>
      </c>
      <c r="Q184" s="1">
        <v>43283</v>
      </c>
      <c r="R184">
        <v>0</v>
      </c>
      <c r="S184">
        <v>0.69399999999999995</v>
      </c>
      <c r="T184">
        <v>17246000</v>
      </c>
    </row>
    <row r="185" spans="1:20" x14ac:dyDescent="0.35">
      <c r="A185" t="s">
        <v>6</v>
      </c>
      <c r="B185" t="s">
        <v>7</v>
      </c>
      <c r="C185" s="1">
        <v>43290</v>
      </c>
      <c r="D185">
        <v>0</v>
      </c>
      <c r="E185">
        <v>229.85</v>
      </c>
      <c r="F185">
        <v>231710630</v>
      </c>
      <c r="H185" t="s">
        <v>10</v>
      </c>
      <c r="I185" t="s">
        <v>7</v>
      </c>
      <c r="J185" s="1">
        <v>43290</v>
      </c>
      <c r="K185">
        <v>0</v>
      </c>
      <c r="L185">
        <v>56</v>
      </c>
      <c r="M185">
        <v>1120</v>
      </c>
      <c r="O185" t="s">
        <v>12</v>
      </c>
      <c r="P185" t="s">
        <v>7</v>
      </c>
      <c r="Q185" s="1">
        <v>43290</v>
      </c>
      <c r="R185">
        <v>0</v>
      </c>
      <c r="S185">
        <v>0.68799999999999994</v>
      </c>
      <c r="T185">
        <v>22953000</v>
      </c>
    </row>
    <row r="186" spans="1:20" x14ac:dyDescent="0.35">
      <c r="A186" t="s">
        <v>6</v>
      </c>
      <c r="B186" t="s">
        <v>7</v>
      </c>
      <c r="C186" s="1">
        <v>43297</v>
      </c>
      <c r="D186">
        <v>0</v>
      </c>
      <c r="E186">
        <v>204.34</v>
      </c>
      <c r="F186">
        <v>379398330</v>
      </c>
      <c r="H186" t="s">
        <v>10</v>
      </c>
      <c r="I186" t="s">
        <v>7</v>
      </c>
      <c r="J186" s="1">
        <v>43297</v>
      </c>
      <c r="K186">
        <v>0</v>
      </c>
      <c r="L186">
        <v>56</v>
      </c>
      <c r="M186">
        <v>670</v>
      </c>
      <c r="O186" t="s">
        <v>12</v>
      </c>
      <c r="P186" t="s">
        <v>7</v>
      </c>
      <c r="Q186" s="1">
        <v>43297</v>
      </c>
      <c r="R186">
        <v>0</v>
      </c>
      <c r="S186">
        <v>0.71</v>
      </c>
      <c r="T186">
        <v>34009000</v>
      </c>
    </row>
    <row r="187" spans="1:20" x14ac:dyDescent="0.35">
      <c r="A187" t="s">
        <v>6</v>
      </c>
      <c r="B187" t="s">
        <v>7</v>
      </c>
      <c r="C187" s="1">
        <v>43304</v>
      </c>
      <c r="D187">
        <v>0</v>
      </c>
      <c r="E187">
        <v>208.9</v>
      </c>
      <c r="F187">
        <v>304669400</v>
      </c>
      <c r="H187" t="s">
        <v>10</v>
      </c>
      <c r="I187" t="s">
        <v>7</v>
      </c>
      <c r="J187" s="1">
        <v>43304</v>
      </c>
      <c r="K187">
        <v>0</v>
      </c>
      <c r="L187">
        <v>57</v>
      </c>
      <c r="M187">
        <v>760</v>
      </c>
      <c r="O187" t="s">
        <v>12</v>
      </c>
      <c r="P187" t="s">
        <v>7</v>
      </c>
      <c r="Q187" s="1">
        <v>43304</v>
      </c>
      <c r="R187">
        <v>0</v>
      </c>
      <c r="S187">
        <v>0.73299999999999998</v>
      </c>
      <c r="T187">
        <v>28015000</v>
      </c>
    </row>
    <row r="188" spans="1:20" x14ac:dyDescent="0.35">
      <c r="A188" t="s">
        <v>6</v>
      </c>
      <c r="B188" t="s">
        <v>7</v>
      </c>
      <c r="C188" s="1">
        <v>43311</v>
      </c>
      <c r="D188">
        <v>0</v>
      </c>
      <c r="E188">
        <v>202.21</v>
      </c>
      <c r="F188">
        <v>263580670</v>
      </c>
      <c r="H188" t="s">
        <v>10</v>
      </c>
      <c r="I188" t="s">
        <v>7</v>
      </c>
      <c r="J188" s="1">
        <v>43311</v>
      </c>
      <c r="K188">
        <v>0</v>
      </c>
      <c r="L188">
        <v>56</v>
      </c>
      <c r="M188">
        <v>830</v>
      </c>
      <c r="O188" t="s">
        <v>12</v>
      </c>
      <c r="P188" t="s">
        <v>7</v>
      </c>
      <c r="Q188" s="1">
        <v>43311</v>
      </c>
      <c r="R188">
        <v>0</v>
      </c>
      <c r="S188">
        <v>0.71799999999999997</v>
      </c>
      <c r="T188">
        <v>12884000</v>
      </c>
    </row>
    <row r="189" spans="1:20" x14ac:dyDescent="0.35">
      <c r="A189" t="s">
        <v>6</v>
      </c>
      <c r="B189" t="s">
        <v>7</v>
      </c>
      <c r="C189" s="1">
        <v>43318</v>
      </c>
      <c r="D189">
        <v>0</v>
      </c>
      <c r="E189">
        <v>186.15</v>
      </c>
      <c r="F189">
        <v>529288330</v>
      </c>
      <c r="H189" t="s">
        <v>10</v>
      </c>
      <c r="I189" t="s">
        <v>7</v>
      </c>
      <c r="J189" s="1">
        <v>43318</v>
      </c>
      <c r="K189">
        <v>0</v>
      </c>
      <c r="L189">
        <v>56</v>
      </c>
      <c r="M189">
        <v>230</v>
      </c>
      <c r="O189" t="s">
        <v>12</v>
      </c>
      <c r="P189" t="s">
        <v>7</v>
      </c>
      <c r="Q189" s="1">
        <v>43318</v>
      </c>
      <c r="R189">
        <v>0</v>
      </c>
      <c r="S189">
        <v>0.70799999999999996</v>
      </c>
      <c r="T189">
        <v>12129000</v>
      </c>
    </row>
    <row r="190" spans="1:20" x14ac:dyDescent="0.35">
      <c r="A190" t="s">
        <v>6</v>
      </c>
      <c r="B190" t="s">
        <v>7</v>
      </c>
      <c r="C190" s="1">
        <v>43325</v>
      </c>
      <c r="D190">
        <v>0</v>
      </c>
      <c r="E190">
        <v>189.55</v>
      </c>
      <c r="F190">
        <v>367106550</v>
      </c>
      <c r="H190" t="s">
        <v>10</v>
      </c>
      <c r="I190" t="s">
        <v>7</v>
      </c>
      <c r="J190" s="1">
        <v>43325</v>
      </c>
      <c r="K190">
        <v>0</v>
      </c>
      <c r="L190">
        <v>54.2</v>
      </c>
      <c r="M190">
        <v>300</v>
      </c>
      <c r="O190" t="s">
        <v>12</v>
      </c>
      <c r="P190" t="s">
        <v>7</v>
      </c>
      <c r="Q190" s="1">
        <v>43325</v>
      </c>
      <c r="R190">
        <v>0</v>
      </c>
      <c r="S190">
        <v>0.70699999999999996</v>
      </c>
      <c r="T190">
        <v>15300000</v>
      </c>
    </row>
    <row r="191" spans="1:20" x14ac:dyDescent="0.35">
      <c r="A191" t="s">
        <v>6</v>
      </c>
      <c r="B191" t="s">
        <v>7</v>
      </c>
      <c r="C191" s="1">
        <v>43332</v>
      </c>
      <c r="D191">
        <v>0</v>
      </c>
      <c r="E191">
        <v>180.39</v>
      </c>
      <c r="F191">
        <v>437100660</v>
      </c>
      <c r="H191" t="s">
        <v>10</v>
      </c>
      <c r="I191" t="s">
        <v>7</v>
      </c>
      <c r="J191" s="1">
        <v>43332</v>
      </c>
      <c r="K191">
        <v>0</v>
      </c>
      <c r="L191">
        <v>53.2</v>
      </c>
      <c r="M191">
        <v>400</v>
      </c>
      <c r="O191" t="s">
        <v>12</v>
      </c>
      <c r="P191" t="s">
        <v>7</v>
      </c>
      <c r="Q191" s="1">
        <v>43332</v>
      </c>
      <c r="R191">
        <v>0</v>
      </c>
      <c r="S191">
        <v>0.69299999999999995</v>
      </c>
      <c r="T191">
        <v>10682000</v>
      </c>
    </row>
    <row r="192" spans="1:20" x14ac:dyDescent="0.35">
      <c r="A192" t="s">
        <v>6</v>
      </c>
      <c r="B192" t="s">
        <v>7</v>
      </c>
      <c r="C192" s="1">
        <v>43339</v>
      </c>
      <c r="D192">
        <v>0</v>
      </c>
      <c r="E192">
        <v>182</v>
      </c>
      <c r="F192">
        <v>270716550</v>
      </c>
      <c r="H192" t="s">
        <v>10</v>
      </c>
      <c r="I192" t="s">
        <v>7</v>
      </c>
      <c r="J192" s="1">
        <v>43339</v>
      </c>
      <c r="K192">
        <v>0</v>
      </c>
      <c r="L192">
        <v>54.8</v>
      </c>
      <c r="M192">
        <v>1620</v>
      </c>
      <c r="O192" t="s">
        <v>12</v>
      </c>
      <c r="P192" t="s">
        <v>7</v>
      </c>
      <c r="Q192" s="1">
        <v>43339</v>
      </c>
      <c r="R192">
        <v>0</v>
      </c>
      <c r="S192">
        <v>0.7</v>
      </c>
      <c r="T192">
        <v>10759000</v>
      </c>
    </row>
    <row r="193" spans="1:20" x14ac:dyDescent="0.35">
      <c r="A193" t="s">
        <v>6</v>
      </c>
      <c r="B193" t="s">
        <v>7</v>
      </c>
      <c r="C193" s="1">
        <v>43346</v>
      </c>
      <c r="D193">
        <v>0</v>
      </c>
      <c r="E193">
        <v>174.9</v>
      </c>
      <c r="F193">
        <v>250527130</v>
      </c>
      <c r="H193" t="s">
        <v>10</v>
      </c>
      <c r="I193" t="s">
        <v>7</v>
      </c>
      <c r="J193" s="1">
        <v>43346</v>
      </c>
      <c r="K193">
        <v>0</v>
      </c>
      <c r="L193">
        <v>53.8</v>
      </c>
      <c r="M193">
        <v>410</v>
      </c>
      <c r="O193" t="s">
        <v>12</v>
      </c>
      <c r="P193" t="s">
        <v>7</v>
      </c>
      <c r="Q193" s="1">
        <v>43346</v>
      </c>
      <c r="R193">
        <v>0</v>
      </c>
      <c r="S193">
        <v>0.68799999999999994</v>
      </c>
      <c r="T193">
        <v>7039000</v>
      </c>
    </row>
    <row r="194" spans="1:20" x14ac:dyDescent="0.35">
      <c r="A194" t="s">
        <v>6</v>
      </c>
      <c r="B194" t="s">
        <v>7</v>
      </c>
      <c r="C194" s="1">
        <v>43353</v>
      </c>
      <c r="D194">
        <v>0</v>
      </c>
      <c r="E194">
        <v>188.71</v>
      </c>
      <c r="F194">
        <v>587404010</v>
      </c>
      <c r="H194" t="s">
        <v>10</v>
      </c>
      <c r="I194" t="s">
        <v>7</v>
      </c>
      <c r="J194" s="1">
        <v>43353</v>
      </c>
      <c r="K194">
        <v>0</v>
      </c>
      <c r="L194">
        <v>52</v>
      </c>
      <c r="M194">
        <v>690</v>
      </c>
      <c r="O194" t="s">
        <v>12</v>
      </c>
      <c r="P194" t="s">
        <v>7</v>
      </c>
      <c r="Q194" s="1">
        <v>43353</v>
      </c>
      <c r="R194">
        <v>0</v>
      </c>
      <c r="S194">
        <v>0.69299999999999995</v>
      </c>
      <c r="T194">
        <v>11848000</v>
      </c>
    </row>
    <row r="195" spans="1:20" x14ac:dyDescent="0.35">
      <c r="A195" t="s">
        <v>6</v>
      </c>
      <c r="B195" t="s">
        <v>7</v>
      </c>
      <c r="C195" s="1">
        <v>43360</v>
      </c>
      <c r="D195">
        <v>0</v>
      </c>
      <c r="E195">
        <v>193.44</v>
      </c>
      <c r="F195">
        <v>453879050</v>
      </c>
      <c r="H195" t="s">
        <v>10</v>
      </c>
      <c r="I195" t="s">
        <v>7</v>
      </c>
      <c r="J195" s="1">
        <v>43360</v>
      </c>
      <c r="K195">
        <v>0</v>
      </c>
      <c r="L195">
        <v>60</v>
      </c>
      <c r="M195">
        <v>2100</v>
      </c>
      <c r="O195" t="s">
        <v>12</v>
      </c>
      <c r="P195" t="s">
        <v>7</v>
      </c>
      <c r="Q195" s="1">
        <v>43360</v>
      </c>
      <c r="R195">
        <v>0</v>
      </c>
      <c r="S195">
        <v>0.69499999999999995</v>
      </c>
      <c r="T195">
        <v>16182000</v>
      </c>
    </row>
    <row r="196" spans="1:20" x14ac:dyDescent="0.35">
      <c r="A196" t="s">
        <v>6</v>
      </c>
      <c r="B196" t="s">
        <v>7</v>
      </c>
      <c r="C196" s="1">
        <v>43367</v>
      </c>
      <c r="D196">
        <v>0</v>
      </c>
      <c r="E196">
        <v>203.32</v>
      </c>
      <c r="F196">
        <v>431220610</v>
      </c>
      <c r="H196" t="s">
        <v>10</v>
      </c>
      <c r="I196" t="s">
        <v>7</v>
      </c>
      <c r="J196" s="1">
        <v>43367</v>
      </c>
      <c r="K196">
        <v>0</v>
      </c>
      <c r="L196">
        <v>58.2</v>
      </c>
      <c r="M196">
        <v>1630</v>
      </c>
      <c r="O196" t="s">
        <v>12</v>
      </c>
      <c r="P196" t="s">
        <v>7</v>
      </c>
      <c r="Q196" s="1">
        <v>43367</v>
      </c>
      <c r="R196">
        <v>0</v>
      </c>
      <c r="S196">
        <v>0.70099999999999996</v>
      </c>
      <c r="T196">
        <v>31220000</v>
      </c>
    </row>
    <row r="197" spans="1:20" x14ac:dyDescent="0.35">
      <c r="A197" t="s">
        <v>6</v>
      </c>
      <c r="B197" t="s">
        <v>7</v>
      </c>
      <c r="C197" s="1">
        <v>43374</v>
      </c>
      <c r="D197">
        <v>0</v>
      </c>
      <c r="E197">
        <v>187.2</v>
      </c>
      <c r="F197">
        <v>401428000</v>
      </c>
      <c r="H197" t="s">
        <v>10</v>
      </c>
      <c r="I197" t="s">
        <v>7</v>
      </c>
      <c r="J197" s="1">
        <v>43374</v>
      </c>
      <c r="K197">
        <v>0</v>
      </c>
      <c r="L197">
        <v>60</v>
      </c>
      <c r="M197">
        <v>2650</v>
      </c>
      <c r="O197" t="s">
        <v>12</v>
      </c>
      <c r="P197" t="s">
        <v>7</v>
      </c>
      <c r="Q197" s="1">
        <v>43374</v>
      </c>
      <c r="R197">
        <v>0</v>
      </c>
      <c r="S197">
        <v>0.70499999999999996</v>
      </c>
      <c r="T197">
        <v>13183000</v>
      </c>
    </row>
    <row r="198" spans="1:20" x14ac:dyDescent="0.35">
      <c r="A198" t="s">
        <v>6</v>
      </c>
      <c r="B198" t="s">
        <v>7</v>
      </c>
      <c r="C198" s="1">
        <v>43381</v>
      </c>
      <c r="D198">
        <v>0</v>
      </c>
      <c r="E198">
        <v>191.85</v>
      </c>
      <c r="F198">
        <v>424418420</v>
      </c>
      <c r="H198" t="s">
        <v>10</v>
      </c>
      <c r="I198" t="s">
        <v>7</v>
      </c>
      <c r="J198" s="1">
        <v>43381</v>
      </c>
      <c r="K198">
        <v>0</v>
      </c>
      <c r="L198">
        <v>58.2</v>
      </c>
      <c r="M198">
        <v>660</v>
      </c>
      <c r="O198" t="s">
        <v>12</v>
      </c>
      <c r="P198" t="s">
        <v>7</v>
      </c>
      <c r="Q198" s="1">
        <v>43381</v>
      </c>
      <c r="R198">
        <v>0</v>
      </c>
      <c r="S198">
        <v>0.69</v>
      </c>
      <c r="T198">
        <v>14595000</v>
      </c>
    </row>
    <row r="199" spans="1:20" x14ac:dyDescent="0.35">
      <c r="A199" t="s">
        <v>6</v>
      </c>
      <c r="B199" t="s">
        <v>7</v>
      </c>
      <c r="C199" s="1">
        <v>43388</v>
      </c>
      <c r="D199">
        <v>0</v>
      </c>
      <c r="E199">
        <v>183.8</v>
      </c>
      <c r="F199">
        <v>343654980</v>
      </c>
      <c r="H199" t="s">
        <v>10</v>
      </c>
      <c r="I199" t="s">
        <v>7</v>
      </c>
      <c r="J199" s="1">
        <v>43388</v>
      </c>
      <c r="K199">
        <v>0</v>
      </c>
      <c r="L199">
        <v>60</v>
      </c>
      <c r="M199">
        <v>1940</v>
      </c>
      <c r="O199" t="s">
        <v>12</v>
      </c>
      <c r="P199" t="s">
        <v>7</v>
      </c>
      <c r="Q199" s="1">
        <v>43388</v>
      </c>
      <c r="R199">
        <v>0</v>
      </c>
      <c r="S199">
        <v>0.69599999999999995</v>
      </c>
      <c r="T199">
        <v>11845000</v>
      </c>
    </row>
    <row r="200" spans="1:20" x14ac:dyDescent="0.35">
      <c r="A200" t="s">
        <v>6</v>
      </c>
      <c r="B200" t="s">
        <v>7</v>
      </c>
      <c r="C200" s="1">
        <v>43395</v>
      </c>
      <c r="D200">
        <v>0</v>
      </c>
      <c r="E200">
        <v>181</v>
      </c>
      <c r="F200">
        <v>450552890</v>
      </c>
      <c r="H200" t="s">
        <v>10</v>
      </c>
      <c r="I200" t="s">
        <v>7</v>
      </c>
      <c r="J200" s="1">
        <v>43395</v>
      </c>
      <c r="K200">
        <v>0</v>
      </c>
      <c r="L200">
        <v>61.6</v>
      </c>
      <c r="M200">
        <v>990</v>
      </c>
      <c r="O200" t="s">
        <v>12</v>
      </c>
      <c r="P200" t="s">
        <v>7</v>
      </c>
      <c r="Q200" s="1">
        <v>43395</v>
      </c>
      <c r="R200">
        <v>0</v>
      </c>
      <c r="S200">
        <v>0.68300000000000005</v>
      </c>
      <c r="T200">
        <v>16601000</v>
      </c>
    </row>
    <row r="201" spans="1:20" x14ac:dyDescent="0.35">
      <c r="A201" t="s">
        <v>6</v>
      </c>
      <c r="B201" t="s">
        <v>7</v>
      </c>
      <c r="C201" s="1">
        <v>43402</v>
      </c>
      <c r="D201">
        <v>0</v>
      </c>
      <c r="E201">
        <v>192.6</v>
      </c>
      <c r="F201">
        <v>336399850</v>
      </c>
      <c r="H201" t="s">
        <v>10</v>
      </c>
      <c r="I201" t="s">
        <v>7</v>
      </c>
      <c r="J201" s="1">
        <v>43402</v>
      </c>
      <c r="K201">
        <v>0</v>
      </c>
      <c r="L201">
        <v>61.8</v>
      </c>
      <c r="M201">
        <v>630</v>
      </c>
      <c r="O201" t="s">
        <v>12</v>
      </c>
      <c r="P201" t="s">
        <v>7</v>
      </c>
      <c r="Q201" s="1">
        <v>43402</v>
      </c>
      <c r="R201">
        <v>0</v>
      </c>
      <c r="S201">
        <v>0.69850000000000001</v>
      </c>
      <c r="T201">
        <v>22490000</v>
      </c>
    </row>
    <row r="202" spans="1:20" x14ac:dyDescent="0.35">
      <c r="A202" t="s">
        <v>6</v>
      </c>
      <c r="B202" t="s">
        <v>7</v>
      </c>
      <c r="C202" s="1">
        <v>43409</v>
      </c>
      <c r="D202">
        <v>0</v>
      </c>
      <c r="E202">
        <v>195.75</v>
      </c>
      <c r="F202">
        <v>355373930</v>
      </c>
      <c r="H202" t="s">
        <v>10</v>
      </c>
      <c r="I202" t="s">
        <v>7</v>
      </c>
      <c r="J202" s="1">
        <v>43409</v>
      </c>
      <c r="K202">
        <v>0</v>
      </c>
      <c r="L202">
        <v>61.2</v>
      </c>
      <c r="M202">
        <v>1220</v>
      </c>
      <c r="O202" t="s">
        <v>12</v>
      </c>
      <c r="P202" t="s">
        <v>7</v>
      </c>
      <c r="Q202" s="1">
        <v>43409</v>
      </c>
      <c r="R202">
        <v>0</v>
      </c>
      <c r="S202">
        <v>0.6835</v>
      </c>
      <c r="T202">
        <v>4069000</v>
      </c>
    </row>
    <row r="203" spans="1:20" x14ac:dyDescent="0.35">
      <c r="A203" t="s">
        <v>6</v>
      </c>
      <c r="B203" t="s">
        <v>7</v>
      </c>
      <c r="C203" s="1">
        <v>43416</v>
      </c>
      <c r="D203">
        <v>0</v>
      </c>
      <c r="E203">
        <v>199.26</v>
      </c>
      <c r="F203">
        <v>372882720</v>
      </c>
      <c r="H203" t="s">
        <v>10</v>
      </c>
      <c r="I203" t="s">
        <v>7</v>
      </c>
      <c r="J203" s="1">
        <v>43416</v>
      </c>
      <c r="K203">
        <v>0</v>
      </c>
      <c r="L203">
        <v>62.8</v>
      </c>
      <c r="M203">
        <v>650</v>
      </c>
      <c r="O203" t="s">
        <v>12</v>
      </c>
      <c r="P203" t="s">
        <v>7</v>
      </c>
      <c r="Q203" s="1">
        <v>43416</v>
      </c>
      <c r="R203">
        <v>0</v>
      </c>
      <c r="S203">
        <v>0.68500000000000005</v>
      </c>
      <c r="T203">
        <v>5546000</v>
      </c>
    </row>
    <row r="204" spans="1:20" x14ac:dyDescent="0.35">
      <c r="A204" t="s">
        <v>6</v>
      </c>
      <c r="B204" t="s">
        <v>7</v>
      </c>
      <c r="C204" s="1">
        <v>43423</v>
      </c>
      <c r="D204">
        <v>0</v>
      </c>
      <c r="E204">
        <v>197.3</v>
      </c>
      <c r="F204">
        <v>276142380</v>
      </c>
      <c r="H204" t="s">
        <v>10</v>
      </c>
      <c r="I204" t="s">
        <v>7</v>
      </c>
      <c r="J204" s="1">
        <v>43423</v>
      </c>
      <c r="K204">
        <v>0</v>
      </c>
      <c r="L204">
        <v>63</v>
      </c>
      <c r="M204">
        <v>1090</v>
      </c>
      <c r="O204" t="s">
        <v>12</v>
      </c>
      <c r="P204" t="s">
        <v>7</v>
      </c>
      <c r="Q204" s="1">
        <v>43423</v>
      </c>
      <c r="R204">
        <v>0</v>
      </c>
      <c r="S204">
        <v>0.67649999999999999</v>
      </c>
      <c r="T204">
        <v>17916000</v>
      </c>
    </row>
    <row r="205" spans="1:20" x14ac:dyDescent="0.35">
      <c r="A205" t="s">
        <v>6</v>
      </c>
      <c r="B205" t="s">
        <v>7</v>
      </c>
      <c r="C205" s="1">
        <v>43430</v>
      </c>
      <c r="D205">
        <v>0</v>
      </c>
      <c r="E205">
        <v>194</v>
      </c>
      <c r="F205">
        <v>416255450</v>
      </c>
      <c r="H205" t="s">
        <v>10</v>
      </c>
      <c r="I205" t="s">
        <v>7</v>
      </c>
      <c r="J205" s="1">
        <v>43430</v>
      </c>
      <c r="K205">
        <v>0</v>
      </c>
      <c r="L205">
        <v>61.6</v>
      </c>
      <c r="M205">
        <v>1280</v>
      </c>
      <c r="O205" t="s">
        <v>12</v>
      </c>
      <c r="P205" t="s">
        <v>7</v>
      </c>
      <c r="Q205" s="1">
        <v>43430</v>
      </c>
      <c r="R205">
        <v>0</v>
      </c>
      <c r="S205">
        <v>0.67549999999999999</v>
      </c>
      <c r="T205">
        <v>7360000</v>
      </c>
    </row>
    <row r="206" spans="1:20" x14ac:dyDescent="0.35">
      <c r="A206" t="s">
        <v>6</v>
      </c>
      <c r="B206" t="s">
        <v>7</v>
      </c>
      <c r="C206" s="1">
        <v>43437</v>
      </c>
      <c r="D206">
        <v>0</v>
      </c>
      <c r="E206">
        <v>195.01</v>
      </c>
      <c r="F206">
        <v>318162900</v>
      </c>
      <c r="H206" t="s">
        <v>10</v>
      </c>
      <c r="I206" t="s">
        <v>7</v>
      </c>
      <c r="J206" s="1">
        <v>43437</v>
      </c>
      <c r="K206">
        <v>0</v>
      </c>
      <c r="L206">
        <v>61.8</v>
      </c>
      <c r="M206">
        <v>810</v>
      </c>
      <c r="O206" t="s">
        <v>12</v>
      </c>
      <c r="P206" t="s">
        <v>7</v>
      </c>
      <c r="Q206" s="1">
        <v>43437</v>
      </c>
      <c r="R206">
        <v>0</v>
      </c>
      <c r="S206">
        <v>0.67100000000000004</v>
      </c>
      <c r="T206">
        <v>9490000</v>
      </c>
    </row>
    <row r="207" spans="1:20" x14ac:dyDescent="0.35">
      <c r="A207" t="s">
        <v>6</v>
      </c>
      <c r="B207" t="s">
        <v>7</v>
      </c>
      <c r="C207" s="1">
        <v>43444</v>
      </c>
      <c r="D207">
        <v>0</v>
      </c>
      <c r="E207">
        <v>184.93</v>
      </c>
      <c r="F207">
        <v>284493370</v>
      </c>
      <c r="H207" t="s">
        <v>10</v>
      </c>
      <c r="I207" t="s">
        <v>7</v>
      </c>
      <c r="J207" s="1">
        <v>43444</v>
      </c>
      <c r="K207">
        <v>0</v>
      </c>
      <c r="L207">
        <v>59</v>
      </c>
      <c r="M207">
        <v>1000</v>
      </c>
      <c r="O207" t="s">
        <v>12</v>
      </c>
      <c r="P207" t="s">
        <v>7</v>
      </c>
      <c r="Q207" s="1">
        <v>43444</v>
      </c>
      <c r="R207">
        <v>0</v>
      </c>
      <c r="S207">
        <v>0.66749999999999998</v>
      </c>
      <c r="T207">
        <v>6281000</v>
      </c>
    </row>
    <row r="208" spans="1:20" x14ac:dyDescent="0.35">
      <c r="A208" t="s">
        <v>6</v>
      </c>
      <c r="B208" t="s">
        <v>7</v>
      </c>
      <c r="C208" s="1">
        <v>43451</v>
      </c>
      <c r="D208">
        <v>0</v>
      </c>
      <c r="E208">
        <v>186.79</v>
      </c>
      <c r="F208">
        <v>350928790</v>
      </c>
      <c r="H208" t="s">
        <v>10</v>
      </c>
      <c r="I208" t="s">
        <v>7</v>
      </c>
      <c r="J208" s="1">
        <v>43451</v>
      </c>
      <c r="K208">
        <v>0</v>
      </c>
      <c r="L208">
        <v>58.4</v>
      </c>
      <c r="M208">
        <v>3650</v>
      </c>
      <c r="O208" t="s">
        <v>12</v>
      </c>
      <c r="P208" t="s">
        <v>7</v>
      </c>
      <c r="Q208" s="1">
        <v>43451</v>
      </c>
      <c r="R208">
        <v>0</v>
      </c>
      <c r="S208">
        <v>0.66049999999999998</v>
      </c>
      <c r="T208">
        <v>14170000</v>
      </c>
    </row>
    <row r="209" spans="1:20" x14ac:dyDescent="0.35">
      <c r="A209" t="s">
        <v>6</v>
      </c>
      <c r="B209" t="s">
        <v>7</v>
      </c>
      <c r="C209" s="1">
        <v>43458</v>
      </c>
      <c r="D209">
        <v>0</v>
      </c>
      <c r="E209">
        <v>186.3</v>
      </c>
      <c r="F209">
        <v>193975710</v>
      </c>
      <c r="H209" t="s">
        <v>10</v>
      </c>
      <c r="I209" t="s">
        <v>7</v>
      </c>
      <c r="J209" s="1">
        <v>43458</v>
      </c>
      <c r="K209">
        <v>0</v>
      </c>
      <c r="L209">
        <v>59.2</v>
      </c>
      <c r="M209">
        <v>1350</v>
      </c>
      <c r="O209" t="s">
        <v>12</v>
      </c>
      <c r="P209" t="s">
        <v>7</v>
      </c>
      <c r="Q209" s="1">
        <v>43458</v>
      </c>
      <c r="R209">
        <v>0</v>
      </c>
      <c r="S209">
        <v>0.66</v>
      </c>
      <c r="T209">
        <v>9023000</v>
      </c>
    </row>
    <row r="210" spans="1:20" x14ac:dyDescent="0.35">
      <c r="A210" t="s">
        <v>6</v>
      </c>
      <c r="B210" t="s">
        <v>7</v>
      </c>
      <c r="C210" s="1">
        <v>43465</v>
      </c>
      <c r="D210">
        <v>0</v>
      </c>
      <c r="E210">
        <v>190.99</v>
      </c>
      <c r="F210">
        <v>72832550</v>
      </c>
      <c r="H210" t="s">
        <v>10</v>
      </c>
      <c r="I210" t="s">
        <v>7</v>
      </c>
      <c r="J210" s="1">
        <v>43472</v>
      </c>
      <c r="K210">
        <v>0</v>
      </c>
      <c r="L210">
        <v>60.8</v>
      </c>
      <c r="M210">
        <v>550</v>
      </c>
      <c r="O210" t="s">
        <v>12</v>
      </c>
      <c r="P210" t="s">
        <v>7</v>
      </c>
      <c r="Q210" s="1">
        <v>43465</v>
      </c>
      <c r="R210">
        <v>0</v>
      </c>
      <c r="S210">
        <v>0.66249999999999998</v>
      </c>
      <c r="T210">
        <v>1690000</v>
      </c>
    </row>
    <row r="211" spans="1:20" x14ac:dyDescent="0.35">
      <c r="A211" t="s">
        <v>6</v>
      </c>
      <c r="B211" t="s">
        <v>7</v>
      </c>
      <c r="C211" s="1">
        <v>43472</v>
      </c>
      <c r="D211">
        <v>0</v>
      </c>
      <c r="E211">
        <v>196.8</v>
      </c>
      <c r="F211">
        <v>229754300</v>
      </c>
      <c r="H211" t="s">
        <v>10</v>
      </c>
      <c r="I211" t="s">
        <v>7</v>
      </c>
      <c r="J211" s="1">
        <v>43479</v>
      </c>
      <c r="K211">
        <v>0</v>
      </c>
      <c r="L211">
        <v>60.4</v>
      </c>
      <c r="M211">
        <v>4360</v>
      </c>
      <c r="O211" t="s">
        <v>12</v>
      </c>
      <c r="P211" t="s">
        <v>7</v>
      </c>
      <c r="Q211" s="1">
        <v>43472</v>
      </c>
      <c r="R211">
        <v>0</v>
      </c>
      <c r="S211">
        <v>0.67800000000000005</v>
      </c>
      <c r="T211">
        <v>10195000</v>
      </c>
    </row>
    <row r="212" spans="1:20" x14ac:dyDescent="0.35">
      <c r="A212" t="s">
        <v>6</v>
      </c>
      <c r="B212" t="s">
        <v>7</v>
      </c>
      <c r="C212" s="1">
        <v>43479</v>
      </c>
      <c r="D212">
        <v>0</v>
      </c>
      <c r="E212">
        <v>208.44</v>
      </c>
      <c r="F212">
        <v>294785180</v>
      </c>
      <c r="H212" t="s">
        <v>10</v>
      </c>
      <c r="I212" t="s">
        <v>7</v>
      </c>
      <c r="J212" s="1">
        <v>43486</v>
      </c>
      <c r="K212">
        <v>0</v>
      </c>
      <c r="L212">
        <v>56</v>
      </c>
      <c r="M212">
        <v>32400</v>
      </c>
      <c r="O212" t="s">
        <v>12</v>
      </c>
      <c r="P212" t="s">
        <v>7</v>
      </c>
      <c r="Q212" s="1">
        <v>43479</v>
      </c>
      <c r="R212">
        <v>0</v>
      </c>
      <c r="S212">
        <v>0.70599999999999996</v>
      </c>
      <c r="T212">
        <v>12259000</v>
      </c>
    </row>
    <row r="213" spans="1:20" x14ac:dyDescent="0.35">
      <c r="A213" t="s">
        <v>6</v>
      </c>
      <c r="B213" t="s">
        <v>7</v>
      </c>
      <c r="C213" s="1">
        <v>43486</v>
      </c>
      <c r="D213">
        <v>0</v>
      </c>
      <c r="E213">
        <v>212</v>
      </c>
      <c r="F213">
        <v>324031980</v>
      </c>
      <c r="H213" t="s">
        <v>10</v>
      </c>
      <c r="I213" t="s">
        <v>7</v>
      </c>
      <c r="J213" s="1">
        <v>43493</v>
      </c>
      <c r="K213">
        <v>0</v>
      </c>
      <c r="L213">
        <v>59</v>
      </c>
      <c r="M213">
        <v>314190</v>
      </c>
      <c r="O213" t="s">
        <v>12</v>
      </c>
      <c r="P213" t="s">
        <v>7</v>
      </c>
      <c r="Q213" s="1">
        <v>43486</v>
      </c>
      <c r="R213">
        <v>0</v>
      </c>
      <c r="S213">
        <v>0.71699999999999997</v>
      </c>
      <c r="T213">
        <v>20966000</v>
      </c>
    </row>
    <row r="214" spans="1:20" x14ac:dyDescent="0.35">
      <c r="A214" t="s">
        <v>6</v>
      </c>
      <c r="B214" t="s">
        <v>7</v>
      </c>
      <c r="C214" s="1">
        <v>43493</v>
      </c>
      <c r="D214">
        <v>0</v>
      </c>
      <c r="E214">
        <v>216.29</v>
      </c>
      <c r="F214">
        <v>315677210</v>
      </c>
      <c r="H214" t="s">
        <v>10</v>
      </c>
      <c r="I214" t="s">
        <v>7</v>
      </c>
      <c r="J214" s="1">
        <v>43500</v>
      </c>
      <c r="K214">
        <v>0</v>
      </c>
      <c r="L214">
        <v>59.8</v>
      </c>
      <c r="M214">
        <v>7110</v>
      </c>
      <c r="O214" t="s">
        <v>12</v>
      </c>
      <c r="P214" t="s">
        <v>7</v>
      </c>
      <c r="Q214" s="1">
        <v>43493</v>
      </c>
      <c r="R214">
        <v>0</v>
      </c>
      <c r="S214">
        <v>0.69950000000000001</v>
      </c>
      <c r="T214">
        <v>15239000</v>
      </c>
    </row>
    <row r="215" spans="1:20" x14ac:dyDescent="0.35">
      <c r="A215" t="s">
        <v>6</v>
      </c>
      <c r="B215" t="s">
        <v>7</v>
      </c>
      <c r="C215" s="1">
        <v>43500</v>
      </c>
      <c r="D215">
        <v>0</v>
      </c>
      <c r="E215">
        <v>210.43</v>
      </c>
      <c r="F215">
        <v>254819520</v>
      </c>
      <c r="H215" t="s">
        <v>10</v>
      </c>
      <c r="I215" t="s">
        <v>7</v>
      </c>
      <c r="J215" s="1">
        <v>43507</v>
      </c>
      <c r="K215">
        <v>0</v>
      </c>
      <c r="L215">
        <v>59.8</v>
      </c>
      <c r="M215">
        <v>32850</v>
      </c>
      <c r="O215" t="s">
        <v>12</v>
      </c>
      <c r="P215" t="s">
        <v>7</v>
      </c>
      <c r="Q215" s="1">
        <v>43500</v>
      </c>
      <c r="R215">
        <v>0</v>
      </c>
      <c r="S215">
        <v>0.69899999999999995</v>
      </c>
      <c r="T215">
        <v>9508000</v>
      </c>
    </row>
    <row r="216" spans="1:20" x14ac:dyDescent="0.35">
      <c r="A216" t="s">
        <v>6</v>
      </c>
      <c r="B216" t="s">
        <v>7</v>
      </c>
      <c r="C216" s="1">
        <v>43507</v>
      </c>
      <c r="D216">
        <v>0</v>
      </c>
      <c r="E216">
        <v>208</v>
      </c>
      <c r="F216">
        <v>443654570</v>
      </c>
      <c r="H216" t="s">
        <v>10</v>
      </c>
      <c r="I216" t="s">
        <v>7</v>
      </c>
      <c r="J216" s="1">
        <v>43514</v>
      </c>
      <c r="K216">
        <v>0</v>
      </c>
      <c r="L216">
        <v>59.8</v>
      </c>
      <c r="M216">
        <v>1540</v>
      </c>
      <c r="O216" t="s">
        <v>12</v>
      </c>
      <c r="P216" t="s">
        <v>7</v>
      </c>
      <c r="Q216" s="1">
        <v>43507</v>
      </c>
      <c r="R216">
        <v>0</v>
      </c>
      <c r="S216">
        <v>0.70199999999999996</v>
      </c>
      <c r="T216">
        <v>9151000</v>
      </c>
    </row>
    <row r="217" spans="1:20" x14ac:dyDescent="0.35">
      <c r="A217" t="s">
        <v>6</v>
      </c>
      <c r="B217" t="s">
        <v>7</v>
      </c>
      <c r="C217" s="1">
        <v>43514</v>
      </c>
      <c r="D217">
        <v>0</v>
      </c>
      <c r="E217">
        <v>205.25</v>
      </c>
      <c r="F217">
        <v>324104170</v>
      </c>
      <c r="H217" t="s">
        <v>10</v>
      </c>
      <c r="I217" t="s">
        <v>7</v>
      </c>
      <c r="J217" s="1">
        <v>43521</v>
      </c>
      <c r="K217">
        <v>0</v>
      </c>
      <c r="L217">
        <v>56</v>
      </c>
      <c r="M217">
        <v>7170</v>
      </c>
      <c r="O217" t="s">
        <v>12</v>
      </c>
      <c r="P217" t="s">
        <v>7</v>
      </c>
      <c r="Q217" s="1">
        <v>43514</v>
      </c>
      <c r="R217">
        <v>0</v>
      </c>
      <c r="S217">
        <v>0.7</v>
      </c>
      <c r="T217">
        <v>18951000</v>
      </c>
    </row>
    <row r="218" spans="1:20" x14ac:dyDescent="0.35">
      <c r="A218" t="s">
        <v>6</v>
      </c>
      <c r="B218" t="s">
        <v>7</v>
      </c>
      <c r="C218" s="1">
        <v>43521</v>
      </c>
      <c r="D218">
        <v>0</v>
      </c>
      <c r="E218">
        <v>206.54</v>
      </c>
      <c r="F218">
        <v>284351400</v>
      </c>
      <c r="H218" t="s">
        <v>10</v>
      </c>
      <c r="I218" t="s">
        <v>7</v>
      </c>
      <c r="J218" s="1">
        <v>43528</v>
      </c>
      <c r="K218">
        <v>0</v>
      </c>
      <c r="L218">
        <v>55.6</v>
      </c>
      <c r="M218">
        <v>1950</v>
      </c>
      <c r="O218" t="s">
        <v>12</v>
      </c>
      <c r="P218" t="s">
        <v>7</v>
      </c>
      <c r="Q218" s="1">
        <v>43521</v>
      </c>
      <c r="R218">
        <v>0</v>
      </c>
      <c r="S218">
        <v>0.68700000000000006</v>
      </c>
      <c r="T218">
        <v>19332000</v>
      </c>
    </row>
    <row r="219" spans="1:20" x14ac:dyDescent="0.35">
      <c r="A219" t="s">
        <v>6</v>
      </c>
      <c r="B219" t="s">
        <v>7</v>
      </c>
      <c r="C219" s="1">
        <v>43528</v>
      </c>
      <c r="D219">
        <v>0</v>
      </c>
      <c r="E219">
        <v>203.95</v>
      </c>
      <c r="F219">
        <v>177103990</v>
      </c>
      <c r="H219" t="s">
        <v>10</v>
      </c>
      <c r="I219" t="s">
        <v>7</v>
      </c>
      <c r="J219" s="1">
        <v>43535</v>
      </c>
      <c r="K219">
        <v>0</v>
      </c>
      <c r="L219">
        <v>57</v>
      </c>
      <c r="M219">
        <v>2600</v>
      </c>
      <c r="O219" t="s">
        <v>12</v>
      </c>
      <c r="P219" t="s">
        <v>7</v>
      </c>
      <c r="Q219" s="1">
        <v>43528</v>
      </c>
      <c r="R219">
        <v>0</v>
      </c>
      <c r="S219">
        <v>0.67800000000000005</v>
      </c>
      <c r="T219">
        <v>11754000</v>
      </c>
    </row>
    <row r="220" spans="1:20" x14ac:dyDescent="0.35">
      <c r="A220" t="s">
        <v>6</v>
      </c>
      <c r="B220" t="s">
        <v>7</v>
      </c>
      <c r="C220" s="1">
        <v>43535</v>
      </c>
      <c r="D220">
        <v>0</v>
      </c>
      <c r="E220">
        <v>203.55</v>
      </c>
      <c r="F220">
        <v>193146730</v>
      </c>
      <c r="H220" t="s">
        <v>10</v>
      </c>
      <c r="I220" t="s">
        <v>7</v>
      </c>
      <c r="J220" s="1">
        <v>43542</v>
      </c>
      <c r="K220">
        <v>0</v>
      </c>
      <c r="L220">
        <v>57.6</v>
      </c>
      <c r="M220">
        <v>3030</v>
      </c>
      <c r="O220" t="s">
        <v>12</v>
      </c>
      <c r="P220" t="s">
        <v>7</v>
      </c>
      <c r="Q220" s="1">
        <v>43535</v>
      </c>
      <c r="R220">
        <v>0</v>
      </c>
      <c r="S220">
        <v>0.67849999999999999</v>
      </c>
      <c r="T220">
        <v>16681000</v>
      </c>
    </row>
    <row r="221" spans="1:20" x14ac:dyDescent="0.35">
      <c r="A221" t="s">
        <v>6</v>
      </c>
      <c r="B221" t="s">
        <v>7</v>
      </c>
      <c r="C221" s="1">
        <v>43542</v>
      </c>
      <c r="D221">
        <v>0</v>
      </c>
      <c r="E221">
        <v>207.7</v>
      </c>
      <c r="F221">
        <v>260640190</v>
      </c>
      <c r="H221" t="s">
        <v>10</v>
      </c>
      <c r="I221" t="s">
        <v>7</v>
      </c>
      <c r="J221" s="1">
        <v>43549</v>
      </c>
      <c r="K221">
        <v>0</v>
      </c>
      <c r="L221">
        <v>57.6</v>
      </c>
      <c r="M221">
        <v>990</v>
      </c>
      <c r="O221" t="s">
        <v>12</v>
      </c>
      <c r="P221" t="s">
        <v>7</v>
      </c>
      <c r="Q221" s="1">
        <v>43542</v>
      </c>
      <c r="R221">
        <v>0</v>
      </c>
      <c r="S221">
        <v>0.6835</v>
      </c>
      <c r="T221">
        <v>27349000</v>
      </c>
    </row>
    <row r="222" spans="1:20" x14ac:dyDescent="0.35">
      <c r="A222" t="s">
        <v>6</v>
      </c>
      <c r="B222" t="s">
        <v>7</v>
      </c>
      <c r="C222" s="1">
        <v>43549</v>
      </c>
      <c r="D222">
        <v>0</v>
      </c>
      <c r="E222">
        <v>214.42</v>
      </c>
      <c r="F222">
        <v>394953330</v>
      </c>
      <c r="H222" t="s">
        <v>10</v>
      </c>
      <c r="I222" t="s">
        <v>7</v>
      </c>
      <c r="J222" s="1">
        <v>43556</v>
      </c>
      <c r="K222">
        <v>0</v>
      </c>
      <c r="L222">
        <v>57.4</v>
      </c>
      <c r="M222">
        <v>770</v>
      </c>
      <c r="O222" t="s">
        <v>12</v>
      </c>
      <c r="P222" t="s">
        <v>7</v>
      </c>
      <c r="Q222" s="1">
        <v>43549</v>
      </c>
      <c r="R222">
        <v>0</v>
      </c>
      <c r="S222">
        <v>0.6835</v>
      </c>
      <c r="T222">
        <v>11546000</v>
      </c>
    </row>
    <row r="223" spans="1:20" x14ac:dyDescent="0.35">
      <c r="A223" t="s">
        <v>6</v>
      </c>
      <c r="B223" t="s">
        <v>7</v>
      </c>
      <c r="C223" s="1">
        <v>43556</v>
      </c>
      <c r="D223">
        <v>0</v>
      </c>
      <c r="E223">
        <v>227.5</v>
      </c>
      <c r="F223">
        <v>323788770</v>
      </c>
      <c r="H223" t="s">
        <v>10</v>
      </c>
      <c r="I223" t="s">
        <v>7</v>
      </c>
      <c r="J223" s="1">
        <v>43563</v>
      </c>
      <c r="K223">
        <v>0</v>
      </c>
      <c r="L223">
        <v>57.8</v>
      </c>
      <c r="M223">
        <v>3090</v>
      </c>
      <c r="O223" t="s">
        <v>12</v>
      </c>
      <c r="P223" t="s">
        <v>7</v>
      </c>
      <c r="Q223" s="1">
        <v>43556</v>
      </c>
      <c r="R223">
        <v>0</v>
      </c>
      <c r="S223">
        <v>0.6925</v>
      </c>
      <c r="T223">
        <v>13272000</v>
      </c>
    </row>
    <row r="224" spans="1:20" x14ac:dyDescent="0.35">
      <c r="A224" t="s">
        <v>6</v>
      </c>
      <c r="B224" t="s">
        <v>7</v>
      </c>
      <c r="C224" s="1">
        <v>43563</v>
      </c>
      <c r="D224">
        <v>0</v>
      </c>
      <c r="E224">
        <v>239.5</v>
      </c>
      <c r="F224">
        <v>519300670</v>
      </c>
      <c r="H224" t="s">
        <v>10</v>
      </c>
      <c r="I224" t="s">
        <v>7</v>
      </c>
      <c r="J224" s="1">
        <v>43570</v>
      </c>
      <c r="K224">
        <v>0</v>
      </c>
      <c r="L224">
        <v>56.8</v>
      </c>
      <c r="M224">
        <v>19890</v>
      </c>
      <c r="O224" t="s">
        <v>12</v>
      </c>
      <c r="P224" t="s">
        <v>7</v>
      </c>
      <c r="Q224" s="1">
        <v>43563</v>
      </c>
      <c r="R224">
        <v>0</v>
      </c>
      <c r="S224">
        <v>0.69799999999999995</v>
      </c>
      <c r="T224">
        <v>6744000</v>
      </c>
    </row>
    <row r="225" spans="1:20" x14ac:dyDescent="0.35">
      <c r="A225" t="s">
        <v>6</v>
      </c>
      <c r="B225" t="s">
        <v>7</v>
      </c>
      <c r="C225" s="1">
        <v>43570</v>
      </c>
      <c r="D225">
        <v>0</v>
      </c>
      <c r="E225">
        <v>232.6</v>
      </c>
      <c r="F225">
        <v>272588190</v>
      </c>
      <c r="H225" t="s">
        <v>10</v>
      </c>
      <c r="I225" t="s">
        <v>7</v>
      </c>
      <c r="J225" s="1">
        <v>43577</v>
      </c>
      <c r="K225">
        <v>0</v>
      </c>
      <c r="L225">
        <v>56</v>
      </c>
      <c r="M225">
        <v>1460</v>
      </c>
      <c r="O225" t="s">
        <v>12</v>
      </c>
      <c r="P225" t="s">
        <v>7</v>
      </c>
      <c r="Q225" s="1">
        <v>43570</v>
      </c>
      <c r="R225">
        <v>0</v>
      </c>
      <c r="S225">
        <v>0.6895</v>
      </c>
      <c r="T225">
        <v>7434000</v>
      </c>
    </row>
    <row r="226" spans="1:20" x14ac:dyDescent="0.35">
      <c r="A226" t="s">
        <v>6</v>
      </c>
      <c r="B226" t="s">
        <v>7</v>
      </c>
      <c r="C226" s="1">
        <v>43577</v>
      </c>
      <c r="D226">
        <v>0</v>
      </c>
      <c r="E226">
        <v>223.18</v>
      </c>
      <c r="F226">
        <v>339713050</v>
      </c>
      <c r="H226" t="s">
        <v>10</v>
      </c>
      <c r="I226" t="s">
        <v>7</v>
      </c>
      <c r="J226" s="1">
        <v>43584</v>
      </c>
      <c r="K226">
        <v>0</v>
      </c>
      <c r="L226">
        <v>56</v>
      </c>
      <c r="M226">
        <v>1510</v>
      </c>
      <c r="O226" t="s">
        <v>12</v>
      </c>
      <c r="P226" t="s">
        <v>7</v>
      </c>
      <c r="Q226" s="1">
        <v>43577</v>
      </c>
      <c r="R226">
        <v>0</v>
      </c>
      <c r="S226">
        <v>0.69099999999999995</v>
      </c>
      <c r="T226">
        <v>16158000</v>
      </c>
    </row>
    <row r="227" spans="1:20" x14ac:dyDescent="0.35">
      <c r="A227" t="s">
        <v>6</v>
      </c>
      <c r="B227" t="s">
        <v>7</v>
      </c>
      <c r="C227" s="1">
        <v>43584</v>
      </c>
      <c r="D227">
        <v>0</v>
      </c>
      <c r="E227">
        <v>232.52</v>
      </c>
      <c r="F227">
        <v>196467050</v>
      </c>
      <c r="H227" t="s">
        <v>10</v>
      </c>
      <c r="I227" t="s">
        <v>7</v>
      </c>
      <c r="J227" s="1">
        <v>43591</v>
      </c>
      <c r="K227">
        <v>0</v>
      </c>
      <c r="L227">
        <v>55.6</v>
      </c>
      <c r="M227">
        <v>690</v>
      </c>
      <c r="O227" t="s">
        <v>12</v>
      </c>
      <c r="P227" t="s">
        <v>7</v>
      </c>
      <c r="Q227" s="1">
        <v>43584</v>
      </c>
      <c r="R227">
        <v>0</v>
      </c>
      <c r="S227">
        <v>0.70250000000000001</v>
      </c>
      <c r="T227">
        <v>5482000</v>
      </c>
    </row>
    <row r="228" spans="1:20" x14ac:dyDescent="0.35">
      <c r="A228" t="s">
        <v>6</v>
      </c>
      <c r="B228" t="s">
        <v>7</v>
      </c>
      <c r="C228" s="1">
        <v>43591</v>
      </c>
      <c r="D228">
        <v>0</v>
      </c>
      <c r="E228">
        <v>227</v>
      </c>
      <c r="F228">
        <v>181713000</v>
      </c>
      <c r="H228" t="s">
        <v>10</v>
      </c>
      <c r="I228" t="s">
        <v>7</v>
      </c>
      <c r="J228" s="1">
        <v>43598</v>
      </c>
      <c r="K228">
        <v>0</v>
      </c>
      <c r="L228">
        <v>55</v>
      </c>
      <c r="M228">
        <v>1220</v>
      </c>
      <c r="O228" t="s">
        <v>12</v>
      </c>
      <c r="P228" t="s">
        <v>7</v>
      </c>
      <c r="Q228" s="1">
        <v>43591</v>
      </c>
      <c r="R228">
        <v>0</v>
      </c>
      <c r="S228">
        <v>0.70750000000000002</v>
      </c>
      <c r="T228">
        <v>8008000</v>
      </c>
    </row>
    <row r="229" spans="1:20" x14ac:dyDescent="0.35">
      <c r="A229" t="s">
        <v>6</v>
      </c>
      <c r="B229" t="s">
        <v>7</v>
      </c>
      <c r="C229" s="1">
        <v>43598</v>
      </c>
      <c r="D229">
        <v>0</v>
      </c>
      <c r="E229">
        <v>226.94</v>
      </c>
      <c r="F229">
        <v>253468100</v>
      </c>
      <c r="H229" t="s">
        <v>10</v>
      </c>
      <c r="I229" t="s">
        <v>7</v>
      </c>
      <c r="J229" s="1">
        <v>43605</v>
      </c>
      <c r="K229">
        <v>0</v>
      </c>
      <c r="L229">
        <v>56</v>
      </c>
      <c r="M229">
        <v>570</v>
      </c>
      <c r="O229" t="s">
        <v>12</v>
      </c>
      <c r="P229" t="s">
        <v>7</v>
      </c>
      <c r="Q229" s="1">
        <v>43598</v>
      </c>
      <c r="R229">
        <v>0</v>
      </c>
      <c r="S229">
        <v>0.70899999999999996</v>
      </c>
      <c r="T229">
        <v>18921000</v>
      </c>
    </row>
    <row r="230" spans="1:20" x14ac:dyDescent="0.35">
      <c r="A230" t="s">
        <v>6</v>
      </c>
      <c r="B230" t="s">
        <v>7</v>
      </c>
      <c r="C230" s="1">
        <v>43605</v>
      </c>
      <c r="D230">
        <v>0</v>
      </c>
      <c r="E230">
        <v>234.45</v>
      </c>
      <c r="F230">
        <v>266139430</v>
      </c>
      <c r="H230" t="s">
        <v>10</v>
      </c>
      <c r="I230" t="s">
        <v>7</v>
      </c>
      <c r="J230" s="1">
        <v>43612</v>
      </c>
      <c r="K230">
        <v>0</v>
      </c>
      <c r="L230">
        <v>56.2</v>
      </c>
      <c r="M230">
        <v>950</v>
      </c>
      <c r="O230" t="s">
        <v>12</v>
      </c>
      <c r="P230" t="s">
        <v>7</v>
      </c>
      <c r="Q230" s="1">
        <v>43605</v>
      </c>
      <c r="R230">
        <v>0</v>
      </c>
      <c r="S230">
        <v>0.71099999999999997</v>
      </c>
      <c r="T230">
        <v>9956000</v>
      </c>
    </row>
    <row r="231" spans="1:20" x14ac:dyDescent="0.35">
      <c r="A231" t="s">
        <v>6</v>
      </c>
      <c r="B231" t="s">
        <v>7</v>
      </c>
      <c r="C231" s="1">
        <v>43612</v>
      </c>
      <c r="D231">
        <v>0</v>
      </c>
      <c r="E231">
        <v>233.24</v>
      </c>
      <c r="F231">
        <v>243682380</v>
      </c>
      <c r="H231" t="s">
        <v>10</v>
      </c>
      <c r="I231" t="s">
        <v>7</v>
      </c>
      <c r="J231" s="1">
        <v>43619</v>
      </c>
      <c r="K231">
        <v>0</v>
      </c>
      <c r="L231">
        <v>56</v>
      </c>
      <c r="M231">
        <v>1410</v>
      </c>
      <c r="O231" t="s">
        <v>12</v>
      </c>
      <c r="P231" t="s">
        <v>7</v>
      </c>
      <c r="Q231" s="1">
        <v>43612</v>
      </c>
      <c r="R231">
        <v>0</v>
      </c>
      <c r="S231">
        <v>0.72950000000000004</v>
      </c>
      <c r="T231">
        <v>13989000</v>
      </c>
    </row>
    <row r="232" spans="1:20" x14ac:dyDescent="0.35">
      <c r="A232" t="s">
        <v>6</v>
      </c>
      <c r="B232" t="s">
        <v>7</v>
      </c>
      <c r="C232" s="1">
        <v>43619</v>
      </c>
      <c r="D232">
        <v>0</v>
      </c>
      <c r="E232">
        <v>248.28</v>
      </c>
      <c r="F232">
        <v>337168150</v>
      </c>
      <c r="H232" t="s">
        <v>10</v>
      </c>
      <c r="I232" t="s">
        <v>7</v>
      </c>
      <c r="J232" s="1">
        <v>43626</v>
      </c>
      <c r="K232">
        <v>0</v>
      </c>
      <c r="L232">
        <v>57.4</v>
      </c>
      <c r="M232">
        <v>900</v>
      </c>
      <c r="O232" t="s">
        <v>12</v>
      </c>
      <c r="P232" t="s">
        <v>7</v>
      </c>
      <c r="Q232" s="1">
        <v>43619</v>
      </c>
      <c r="R232">
        <v>0</v>
      </c>
      <c r="S232">
        <v>0.72850000000000004</v>
      </c>
      <c r="T232">
        <v>22281000</v>
      </c>
    </row>
    <row r="233" spans="1:20" x14ac:dyDescent="0.35">
      <c r="A233" t="s">
        <v>6</v>
      </c>
      <c r="B233" t="s">
        <v>7</v>
      </c>
      <c r="C233" s="1">
        <v>43626</v>
      </c>
      <c r="D233">
        <v>0</v>
      </c>
      <c r="E233">
        <v>238.8</v>
      </c>
      <c r="F233">
        <v>256303920</v>
      </c>
      <c r="H233" t="s">
        <v>10</v>
      </c>
      <c r="I233" t="s">
        <v>7</v>
      </c>
      <c r="J233" s="1">
        <v>43633</v>
      </c>
      <c r="K233">
        <v>0</v>
      </c>
      <c r="L233">
        <v>57.4</v>
      </c>
      <c r="M233">
        <v>1800</v>
      </c>
      <c r="O233" t="s">
        <v>12</v>
      </c>
      <c r="P233" t="s">
        <v>7</v>
      </c>
      <c r="Q233" s="1">
        <v>43626</v>
      </c>
      <c r="R233">
        <v>0</v>
      </c>
      <c r="S233">
        <v>0.78</v>
      </c>
      <c r="T233">
        <v>32917000</v>
      </c>
    </row>
    <row r="234" spans="1:20" x14ac:dyDescent="0.35">
      <c r="A234" t="s">
        <v>6</v>
      </c>
      <c r="B234" t="s">
        <v>7</v>
      </c>
      <c r="C234" s="1">
        <v>43633</v>
      </c>
      <c r="D234">
        <v>0</v>
      </c>
      <c r="E234">
        <v>238.02</v>
      </c>
      <c r="F234">
        <v>241969560</v>
      </c>
      <c r="H234" t="s">
        <v>10</v>
      </c>
      <c r="I234" t="s">
        <v>7</v>
      </c>
      <c r="J234" s="1">
        <v>43640</v>
      </c>
      <c r="K234">
        <v>0</v>
      </c>
      <c r="L234">
        <v>57.4</v>
      </c>
      <c r="M234">
        <v>1850</v>
      </c>
      <c r="O234" t="s">
        <v>12</v>
      </c>
      <c r="P234" t="s">
        <v>7</v>
      </c>
      <c r="Q234" s="1">
        <v>43633</v>
      </c>
      <c r="R234">
        <v>0</v>
      </c>
      <c r="S234">
        <v>0.79049999999999998</v>
      </c>
      <c r="T234">
        <v>81949000</v>
      </c>
    </row>
    <row r="235" spans="1:20" x14ac:dyDescent="0.35">
      <c r="A235" t="s">
        <v>6</v>
      </c>
      <c r="B235" t="s">
        <v>7</v>
      </c>
      <c r="C235" s="1">
        <v>43640</v>
      </c>
      <c r="D235">
        <v>0</v>
      </c>
      <c r="E235">
        <v>238.55</v>
      </c>
      <c r="F235">
        <v>187563350</v>
      </c>
      <c r="H235" t="s">
        <v>10</v>
      </c>
      <c r="I235" t="s">
        <v>7</v>
      </c>
      <c r="J235" s="1">
        <v>43647</v>
      </c>
      <c r="K235">
        <v>0</v>
      </c>
      <c r="L235">
        <v>59.4</v>
      </c>
      <c r="M235">
        <v>7590</v>
      </c>
      <c r="O235" t="s">
        <v>12</v>
      </c>
      <c r="P235" t="s">
        <v>7</v>
      </c>
      <c r="Q235" s="1">
        <v>43640</v>
      </c>
      <c r="R235">
        <v>0</v>
      </c>
      <c r="S235">
        <v>0.72199999999999998</v>
      </c>
      <c r="T235">
        <v>47435000</v>
      </c>
    </row>
    <row r="236" spans="1:20" x14ac:dyDescent="0.35">
      <c r="A236" t="s">
        <v>6</v>
      </c>
      <c r="B236" t="s">
        <v>7</v>
      </c>
      <c r="C236" s="1">
        <v>43647</v>
      </c>
      <c r="D236">
        <v>0</v>
      </c>
      <c r="E236">
        <v>242.83</v>
      </c>
      <c r="F236">
        <v>165261130</v>
      </c>
      <c r="H236" t="s">
        <v>10</v>
      </c>
      <c r="I236" t="s">
        <v>7</v>
      </c>
      <c r="J236" s="1">
        <v>43654</v>
      </c>
      <c r="K236">
        <v>0</v>
      </c>
      <c r="L236">
        <v>60</v>
      </c>
      <c r="M236">
        <v>1680</v>
      </c>
      <c r="O236" t="s">
        <v>12</v>
      </c>
      <c r="P236" t="s">
        <v>7</v>
      </c>
      <c r="Q236" s="1">
        <v>43647</v>
      </c>
      <c r="R236">
        <v>0</v>
      </c>
      <c r="S236">
        <v>0.73599999999999999</v>
      </c>
      <c r="T236">
        <v>16778000</v>
      </c>
    </row>
    <row r="237" spans="1:20" x14ac:dyDescent="0.35">
      <c r="A237" t="s">
        <v>6</v>
      </c>
      <c r="B237" t="s">
        <v>7</v>
      </c>
      <c r="C237" s="1">
        <v>43654</v>
      </c>
      <c r="D237">
        <v>0</v>
      </c>
      <c r="E237">
        <v>237.02</v>
      </c>
      <c r="F237">
        <v>177457950</v>
      </c>
      <c r="H237" t="s">
        <v>10</v>
      </c>
      <c r="I237" t="s">
        <v>7</v>
      </c>
      <c r="J237" s="1">
        <v>43661</v>
      </c>
      <c r="K237">
        <v>0</v>
      </c>
      <c r="L237">
        <v>61.8</v>
      </c>
      <c r="M237">
        <v>10980</v>
      </c>
      <c r="O237" t="s">
        <v>12</v>
      </c>
      <c r="P237" t="s">
        <v>7</v>
      </c>
      <c r="Q237" s="1">
        <v>43654</v>
      </c>
      <c r="R237">
        <v>0</v>
      </c>
      <c r="S237">
        <v>0.72750000000000004</v>
      </c>
      <c r="T237">
        <v>32461000</v>
      </c>
    </row>
    <row r="238" spans="1:20" x14ac:dyDescent="0.35">
      <c r="A238" t="s">
        <v>6</v>
      </c>
      <c r="B238" t="s">
        <v>7</v>
      </c>
      <c r="C238" s="1">
        <v>43661</v>
      </c>
      <c r="D238">
        <v>0</v>
      </c>
      <c r="E238">
        <v>232.85</v>
      </c>
      <c r="F238">
        <v>172586260</v>
      </c>
      <c r="H238" t="s">
        <v>10</v>
      </c>
      <c r="I238" t="s">
        <v>7</v>
      </c>
      <c r="J238" s="1">
        <v>43668</v>
      </c>
      <c r="K238">
        <v>0</v>
      </c>
      <c r="L238">
        <v>59.4</v>
      </c>
      <c r="M238">
        <v>5220</v>
      </c>
      <c r="O238" t="s">
        <v>12</v>
      </c>
      <c r="P238" t="s">
        <v>7</v>
      </c>
      <c r="Q238" s="1">
        <v>43661</v>
      </c>
      <c r="R238">
        <v>0</v>
      </c>
      <c r="S238">
        <v>0.72299999999999998</v>
      </c>
      <c r="T238">
        <v>9752000</v>
      </c>
    </row>
    <row r="239" spans="1:20" x14ac:dyDescent="0.35">
      <c r="A239" t="s">
        <v>6</v>
      </c>
      <c r="B239" t="s">
        <v>7</v>
      </c>
      <c r="C239" s="1">
        <v>43668</v>
      </c>
      <c r="D239">
        <v>0</v>
      </c>
      <c r="E239">
        <v>230.55</v>
      </c>
      <c r="F239">
        <v>160675280</v>
      </c>
      <c r="H239" t="s">
        <v>10</v>
      </c>
      <c r="I239" t="s">
        <v>7</v>
      </c>
      <c r="J239" s="1">
        <v>43675</v>
      </c>
      <c r="K239">
        <v>0</v>
      </c>
      <c r="L239">
        <v>59</v>
      </c>
      <c r="M239">
        <v>1410</v>
      </c>
      <c r="O239" t="s">
        <v>12</v>
      </c>
      <c r="P239" t="s">
        <v>7</v>
      </c>
      <c r="Q239" s="1">
        <v>43668</v>
      </c>
      <c r="R239">
        <v>0</v>
      </c>
      <c r="S239">
        <v>0.73599999999999999</v>
      </c>
      <c r="T239">
        <v>9197000</v>
      </c>
    </row>
    <row r="240" spans="1:20" x14ac:dyDescent="0.35">
      <c r="A240" t="s">
        <v>6</v>
      </c>
      <c r="B240" t="s">
        <v>7</v>
      </c>
      <c r="C240" s="1">
        <v>43675</v>
      </c>
      <c r="D240">
        <v>0</v>
      </c>
      <c r="E240">
        <v>220.81</v>
      </c>
      <c r="F240">
        <v>254907910</v>
      </c>
      <c r="H240" t="s">
        <v>10</v>
      </c>
      <c r="I240" t="s">
        <v>7</v>
      </c>
      <c r="J240" s="1">
        <v>43682</v>
      </c>
      <c r="K240">
        <v>0</v>
      </c>
      <c r="L240">
        <v>59.8</v>
      </c>
      <c r="M240">
        <v>6440</v>
      </c>
      <c r="O240" t="s">
        <v>12</v>
      </c>
      <c r="P240" t="s">
        <v>7</v>
      </c>
      <c r="Q240" s="1">
        <v>43675</v>
      </c>
      <c r="R240">
        <v>0</v>
      </c>
      <c r="S240">
        <v>0.75</v>
      </c>
      <c r="T240">
        <v>34782000</v>
      </c>
    </row>
    <row r="241" spans="1:20" x14ac:dyDescent="0.35">
      <c r="A241" t="s">
        <v>6</v>
      </c>
      <c r="B241" t="s">
        <v>7</v>
      </c>
      <c r="C241" s="1">
        <v>43682</v>
      </c>
      <c r="D241">
        <v>0</v>
      </c>
      <c r="E241">
        <v>220.67</v>
      </c>
      <c r="F241">
        <v>210418190</v>
      </c>
      <c r="H241" t="s">
        <v>10</v>
      </c>
      <c r="I241" t="s">
        <v>7</v>
      </c>
      <c r="J241" s="1">
        <v>43689</v>
      </c>
      <c r="K241">
        <v>0</v>
      </c>
      <c r="L241">
        <v>58.8</v>
      </c>
      <c r="M241">
        <v>5900</v>
      </c>
      <c r="O241" t="s">
        <v>12</v>
      </c>
      <c r="P241" t="s">
        <v>7</v>
      </c>
      <c r="Q241" s="1">
        <v>43682</v>
      </c>
      <c r="R241">
        <v>0</v>
      </c>
      <c r="S241">
        <v>0.749</v>
      </c>
      <c r="T241">
        <v>42888000</v>
      </c>
    </row>
    <row r="242" spans="1:20" x14ac:dyDescent="0.35">
      <c r="A242" t="s">
        <v>6</v>
      </c>
      <c r="B242" t="s">
        <v>7</v>
      </c>
      <c r="C242" s="1">
        <v>43689</v>
      </c>
      <c r="D242">
        <v>0</v>
      </c>
      <c r="E242">
        <v>215.05</v>
      </c>
      <c r="F242">
        <v>234320330</v>
      </c>
      <c r="H242" t="s">
        <v>10</v>
      </c>
      <c r="I242" t="s">
        <v>7</v>
      </c>
      <c r="J242" s="1">
        <v>43696</v>
      </c>
      <c r="K242">
        <v>0</v>
      </c>
      <c r="L242">
        <v>58.6</v>
      </c>
      <c r="M242">
        <v>1090</v>
      </c>
      <c r="O242" t="s">
        <v>12</v>
      </c>
      <c r="P242" t="s">
        <v>7</v>
      </c>
      <c r="Q242" s="1">
        <v>43689</v>
      </c>
      <c r="R242">
        <v>0</v>
      </c>
      <c r="S242">
        <v>0.72499999999999998</v>
      </c>
      <c r="T242">
        <v>26933000</v>
      </c>
    </row>
    <row r="243" spans="1:20" x14ac:dyDescent="0.35">
      <c r="A243" t="s">
        <v>6</v>
      </c>
      <c r="B243" t="s">
        <v>7</v>
      </c>
      <c r="C243" s="1">
        <v>43696</v>
      </c>
      <c r="D243">
        <v>0</v>
      </c>
      <c r="E243">
        <v>219.5</v>
      </c>
      <c r="F243">
        <v>218294470</v>
      </c>
      <c r="H243" t="s">
        <v>10</v>
      </c>
      <c r="I243" t="s">
        <v>7</v>
      </c>
      <c r="J243" s="1">
        <v>43703</v>
      </c>
      <c r="K243">
        <v>0</v>
      </c>
      <c r="L243">
        <v>59.4</v>
      </c>
      <c r="M243">
        <v>1000</v>
      </c>
      <c r="O243" t="s">
        <v>12</v>
      </c>
      <c r="P243" t="s">
        <v>7</v>
      </c>
      <c r="Q243" s="1">
        <v>43696</v>
      </c>
      <c r="R243">
        <v>0</v>
      </c>
      <c r="S243">
        <v>0.75049999999999994</v>
      </c>
      <c r="T243">
        <v>34629000</v>
      </c>
    </row>
    <row r="244" spans="1:20" x14ac:dyDescent="0.35">
      <c r="A244" t="s">
        <v>6</v>
      </c>
      <c r="B244" t="s">
        <v>7</v>
      </c>
      <c r="C244" s="1">
        <v>43703</v>
      </c>
      <c r="D244">
        <v>0</v>
      </c>
      <c r="E244">
        <v>224.2</v>
      </c>
      <c r="F244">
        <v>210987040</v>
      </c>
      <c r="H244" t="s">
        <v>10</v>
      </c>
      <c r="I244" t="s">
        <v>7</v>
      </c>
      <c r="J244" s="1">
        <v>43710</v>
      </c>
      <c r="K244">
        <v>0</v>
      </c>
      <c r="L244">
        <v>59.8</v>
      </c>
      <c r="M244">
        <v>5770</v>
      </c>
      <c r="O244" t="s">
        <v>12</v>
      </c>
      <c r="P244" t="s">
        <v>7</v>
      </c>
      <c r="Q244" s="1">
        <v>43703</v>
      </c>
      <c r="R244">
        <v>0</v>
      </c>
      <c r="S244">
        <v>0.76600000000000001</v>
      </c>
      <c r="T244">
        <v>57570000</v>
      </c>
    </row>
    <row r="245" spans="1:20" x14ac:dyDescent="0.35">
      <c r="A245" t="s">
        <v>6</v>
      </c>
      <c r="B245" t="s">
        <v>7</v>
      </c>
      <c r="C245" s="1">
        <v>43710</v>
      </c>
      <c r="D245">
        <v>0</v>
      </c>
      <c r="E245">
        <v>229.02</v>
      </c>
      <c r="F245">
        <v>218009050</v>
      </c>
      <c r="H245" t="s">
        <v>10</v>
      </c>
      <c r="I245" t="s">
        <v>7</v>
      </c>
      <c r="J245" s="1">
        <v>43717</v>
      </c>
      <c r="K245">
        <v>0</v>
      </c>
      <c r="L245">
        <v>60.2</v>
      </c>
      <c r="M245">
        <v>5230</v>
      </c>
      <c r="O245" t="s">
        <v>12</v>
      </c>
      <c r="P245" t="s">
        <v>7</v>
      </c>
      <c r="Q245" s="1">
        <v>43710</v>
      </c>
      <c r="R245">
        <v>0</v>
      </c>
      <c r="S245">
        <v>0.78249999999999997</v>
      </c>
      <c r="T245">
        <v>32315000</v>
      </c>
    </row>
    <row r="246" spans="1:20" x14ac:dyDescent="0.35">
      <c r="A246" t="s">
        <v>6</v>
      </c>
      <c r="B246" t="s">
        <v>7</v>
      </c>
      <c r="C246" s="1">
        <v>43717</v>
      </c>
      <c r="D246">
        <v>0</v>
      </c>
      <c r="E246">
        <v>233</v>
      </c>
      <c r="F246">
        <v>187207030</v>
      </c>
      <c r="H246" t="s">
        <v>10</v>
      </c>
      <c r="I246" t="s">
        <v>7</v>
      </c>
      <c r="J246" s="1">
        <v>43724</v>
      </c>
      <c r="K246">
        <v>0</v>
      </c>
      <c r="L246">
        <v>59.4</v>
      </c>
      <c r="M246">
        <v>2860</v>
      </c>
      <c r="O246" t="s">
        <v>12</v>
      </c>
      <c r="P246" t="s">
        <v>7</v>
      </c>
      <c r="Q246" s="1">
        <v>43717</v>
      </c>
      <c r="R246">
        <v>0</v>
      </c>
      <c r="S246">
        <v>0.91149999999999998</v>
      </c>
      <c r="T246">
        <v>196913000</v>
      </c>
    </row>
    <row r="247" spans="1:20" x14ac:dyDescent="0.35">
      <c r="A247" t="s">
        <v>6</v>
      </c>
      <c r="B247" t="s">
        <v>7</v>
      </c>
      <c r="C247" s="1">
        <v>43724</v>
      </c>
      <c r="D247">
        <v>0</v>
      </c>
      <c r="E247">
        <v>232</v>
      </c>
      <c r="F247">
        <v>201025950</v>
      </c>
      <c r="H247" t="s">
        <v>10</v>
      </c>
      <c r="I247" t="s">
        <v>7</v>
      </c>
      <c r="J247" s="1">
        <v>43731</v>
      </c>
      <c r="K247">
        <v>0</v>
      </c>
      <c r="L247">
        <v>59.4</v>
      </c>
      <c r="M247">
        <v>570</v>
      </c>
      <c r="O247" t="s">
        <v>12</v>
      </c>
      <c r="P247" t="s">
        <v>7</v>
      </c>
      <c r="Q247" s="1">
        <v>43724</v>
      </c>
      <c r="R247">
        <v>0</v>
      </c>
      <c r="S247">
        <v>0.89</v>
      </c>
      <c r="T247">
        <v>44820000</v>
      </c>
    </row>
    <row r="248" spans="1:20" x14ac:dyDescent="0.35">
      <c r="A248" t="s">
        <v>6</v>
      </c>
      <c r="B248" t="s">
        <v>7</v>
      </c>
      <c r="C248" s="1">
        <v>43731</v>
      </c>
      <c r="D248">
        <v>0</v>
      </c>
      <c r="E248">
        <v>228.05</v>
      </c>
      <c r="F248">
        <v>160386850</v>
      </c>
      <c r="H248" t="s">
        <v>10</v>
      </c>
      <c r="I248" t="s">
        <v>7</v>
      </c>
      <c r="J248" s="1">
        <v>43738</v>
      </c>
      <c r="K248">
        <v>0</v>
      </c>
      <c r="L248">
        <v>61</v>
      </c>
      <c r="M248">
        <v>4260</v>
      </c>
      <c r="O248" t="s">
        <v>12</v>
      </c>
      <c r="P248" t="s">
        <v>7</v>
      </c>
      <c r="Q248" s="1">
        <v>43731</v>
      </c>
      <c r="R248">
        <v>0</v>
      </c>
      <c r="S248">
        <v>0.86950000000000005</v>
      </c>
      <c r="T248">
        <v>22433000</v>
      </c>
    </row>
    <row r="249" spans="1:20" x14ac:dyDescent="0.35">
      <c r="A249" t="s">
        <v>6</v>
      </c>
      <c r="B249" t="s">
        <v>7</v>
      </c>
      <c r="C249" s="1">
        <v>43738</v>
      </c>
      <c r="D249">
        <v>0</v>
      </c>
      <c r="E249">
        <v>222.76</v>
      </c>
      <c r="F249">
        <v>173139040</v>
      </c>
      <c r="H249" t="s">
        <v>10</v>
      </c>
      <c r="I249" t="s">
        <v>7</v>
      </c>
      <c r="J249" s="1">
        <v>43745</v>
      </c>
      <c r="K249">
        <v>0</v>
      </c>
      <c r="L249">
        <v>58</v>
      </c>
      <c r="M249">
        <v>2280</v>
      </c>
      <c r="O249" t="s">
        <v>12</v>
      </c>
      <c r="P249" t="s">
        <v>7</v>
      </c>
      <c r="Q249" s="1">
        <v>43738</v>
      </c>
      <c r="R249">
        <v>0</v>
      </c>
      <c r="S249">
        <v>0.84899999999999998</v>
      </c>
      <c r="T249">
        <v>9353000</v>
      </c>
    </row>
    <row r="250" spans="1:20" x14ac:dyDescent="0.35">
      <c r="A250" t="s">
        <v>6</v>
      </c>
      <c r="B250" t="s">
        <v>7</v>
      </c>
      <c r="C250" s="1">
        <v>43745</v>
      </c>
      <c r="D250">
        <v>0</v>
      </c>
      <c r="E250">
        <v>230.31</v>
      </c>
      <c r="F250">
        <v>180103460</v>
      </c>
      <c r="H250" t="s">
        <v>10</v>
      </c>
      <c r="I250" t="s">
        <v>7</v>
      </c>
      <c r="J250" s="1">
        <v>43752</v>
      </c>
      <c r="K250">
        <v>0</v>
      </c>
      <c r="L250">
        <v>60.4</v>
      </c>
      <c r="M250">
        <v>3250</v>
      </c>
      <c r="O250" t="s">
        <v>12</v>
      </c>
      <c r="P250" t="s">
        <v>7</v>
      </c>
      <c r="Q250" s="1">
        <v>43745</v>
      </c>
      <c r="R250">
        <v>0</v>
      </c>
      <c r="S250">
        <v>0.86650000000000005</v>
      </c>
      <c r="T250">
        <v>18104000</v>
      </c>
    </row>
    <row r="251" spans="1:20" x14ac:dyDescent="0.35">
      <c r="A251" t="s">
        <v>6</v>
      </c>
      <c r="B251" t="s">
        <v>7</v>
      </c>
      <c r="C251" s="1">
        <v>43752</v>
      </c>
      <c r="D251">
        <v>0</v>
      </c>
      <c r="E251">
        <v>235.55</v>
      </c>
      <c r="F251">
        <v>193343400</v>
      </c>
      <c r="H251" t="s">
        <v>10</v>
      </c>
      <c r="I251" t="s">
        <v>7</v>
      </c>
      <c r="J251" s="1">
        <v>43759</v>
      </c>
      <c r="K251">
        <v>0</v>
      </c>
      <c r="L251">
        <v>59.6</v>
      </c>
      <c r="M251">
        <v>4130</v>
      </c>
      <c r="O251" t="s">
        <v>12</v>
      </c>
      <c r="P251" t="s">
        <v>7</v>
      </c>
      <c r="Q251" s="1">
        <v>43752</v>
      </c>
      <c r="R251">
        <v>0</v>
      </c>
      <c r="S251">
        <v>0.88800000000000001</v>
      </c>
      <c r="T251">
        <v>38889000</v>
      </c>
    </row>
    <row r="252" spans="1:20" x14ac:dyDescent="0.35">
      <c r="A252" t="s">
        <v>6</v>
      </c>
      <c r="B252" t="s">
        <v>7</v>
      </c>
      <c r="C252" s="1">
        <v>43759</v>
      </c>
      <c r="D252">
        <v>0</v>
      </c>
      <c r="E252">
        <v>240</v>
      </c>
      <c r="F252">
        <v>193585600</v>
      </c>
      <c r="H252" t="s">
        <v>10</v>
      </c>
      <c r="I252" t="s">
        <v>7</v>
      </c>
      <c r="J252" s="1">
        <v>43766</v>
      </c>
      <c r="K252">
        <v>0</v>
      </c>
      <c r="L252">
        <v>58.6</v>
      </c>
      <c r="M252">
        <v>1360</v>
      </c>
      <c r="O252" t="s">
        <v>12</v>
      </c>
      <c r="P252" t="s">
        <v>7</v>
      </c>
      <c r="Q252" s="1">
        <v>43759</v>
      </c>
      <c r="R252">
        <v>0</v>
      </c>
      <c r="S252">
        <v>0.93700000000000006</v>
      </c>
      <c r="T252">
        <v>57994000</v>
      </c>
    </row>
    <row r="253" spans="1:20" x14ac:dyDescent="0.35">
      <c r="A253" t="s">
        <v>6</v>
      </c>
      <c r="B253" t="s">
        <v>7</v>
      </c>
      <c r="C253" s="1">
        <v>43766</v>
      </c>
      <c r="D253">
        <v>0</v>
      </c>
      <c r="E253">
        <v>236.4</v>
      </c>
      <c r="F253">
        <v>223686730</v>
      </c>
      <c r="H253" t="s">
        <v>10</v>
      </c>
      <c r="I253" t="s">
        <v>7</v>
      </c>
      <c r="J253" s="1">
        <v>43773</v>
      </c>
      <c r="K253">
        <v>0</v>
      </c>
      <c r="L253">
        <v>58.8</v>
      </c>
      <c r="M253">
        <v>1840</v>
      </c>
      <c r="O253" t="s">
        <v>12</v>
      </c>
      <c r="P253" t="s">
        <v>7</v>
      </c>
      <c r="Q253" s="1">
        <v>43766</v>
      </c>
      <c r="R253">
        <v>0</v>
      </c>
      <c r="S253">
        <v>0.95</v>
      </c>
      <c r="T253">
        <v>69402000</v>
      </c>
    </row>
    <row r="254" spans="1:20" x14ac:dyDescent="0.35">
      <c r="A254" t="s">
        <v>6</v>
      </c>
      <c r="B254" t="s">
        <v>7</v>
      </c>
      <c r="C254" s="1">
        <v>43773</v>
      </c>
      <c r="D254">
        <v>0</v>
      </c>
      <c r="E254">
        <v>240.17</v>
      </c>
      <c r="F254">
        <v>152360700</v>
      </c>
      <c r="H254" t="s">
        <v>10</v>
      </c>
      <c r="I254" t="s">
        <v>7</v>
      </c>
      <c r="J254" s="1">
        <v>43780</v>
      </c>
      <c r="K254">
        <v>0</v>
      </c>
      <c r="L254">
        <v>60</v>
      </c>
      <c r="M254">
        <v>1880</v>
      </c>
      <c r="O254" t="s">
        <v>12</v>
      </c>
      <c r="P254" t="s">
        <v>7</v>
      </c>
      <c r="Q254" s="1">
        <v>43773</v>
      </c>
      <c r="R254">
        <v>0</v>
      </c>
      <c r="S254">
        <v>1.0149999999999999</v>
      </c>
      <c r="T254">
        <v>90851000</v>
      </c>
    </row>
    <row r="255" spans="1:20" x14ac:dyDescent="0.35">
      <c r="A255" t="s">
        <v>6</v>
      </c>
      <c r="B255" t="s">
        <v>7</v>
      </c>
      <c r="C255" s="1">
        <v>43780</v>
      </c>
      <c r="D255">
        <v>0</v>
      </c>
      <c r="E255">
        <v>240</v>
      </c>
      <c r="F255">
        <v>159135800</v>
      </c>
      <c r="H255" t="s">
        <v>10</v>
      </c>
      <c r="I255" t="s">
        <v>7</v>
      </c>
      <c r="J255" s="1">
        <v>43787</v>
      </c>
      <c r="K255">
        <v>0</v>
      </c>
      <c r="L255">
        <v>59.8</v>
      </c>
      <c r="M255">
        <v>900</v>
      </c>
      <c r="O255" t="s">
        <v>12</v>
      </c>
      <c r="P255" t="s">
        <v>7</v>
      </c>
      <c r="Q255" s="1">
        <v>43780</v>
      </c>
      <c r="R255">
        <v>0</v>
      </c>
      <c r="S255">
        <v>1.0185</v>
      </c>
      <c r="T255">
        <v>46197000</v>
      </c>
    </row>
    <row r="256" spans="1:20" x14ac:dyDescent="0.35">
      <c r="A256" t="s">
        <v>6</v>
      </c>
      <c r="B256" t="s">
        <v>7</v>
      </c>
      <c r="C256" s="1">
        <v>43787</v>
      </c>
      <c r="D256">
        <v>0</v>
      </c>
      <c r="E256">
        <v>238.13</v>
      </c>
      <c r="F256">
        <v>148422890</v>
      </c>
      <c r="H256" t="s">
        <v>10</v>
      </c>
      <c r="I256" t="s">
        <v>7</v>
      </c>
      <c r="J256" s="1">
        <v>43794</v>
      </c>
      <c r="K256">
        <v>0</v>
      </c>
      <c r="L256">
        <v>59.6</v>
      </c>
      <c r="M256">
        <v>5980</v>
      </c>
      <c r="O256" t="s">
        <v>12</v>
      </c>
      <c r="P256" t="s">
        <v>7</v>
      </c>
      <c r="Q256" s="1">
        <v>43787</v>
      </c>
      <c r="R256">
        <v>0</v>
      </c>
      <c r="S256">
        <v>1.1315</v>
      </c>
      <c r="T256">
        <v>96926000</v>
      </c>
    </row>
    <row r="257" spans="1:20" x14ac:dyDescent="0.35">
      <c r="A257" t="s">
        <v>6</v>
      </c>
      <c r="B257" t="s">
        <v>7</v>
      </c>
      <c r="C257" s="1">
        <v>43794</v>
      </c>
      <c r="D257">
        <v>0</v>
      </c>
      <c r="E257">
        <v>233.98</v>
      </c>
      <c r="F257">
        <v>143925930</v>
      </c>
      <c r="H257" t="s">
        <v>10</v>
      </c>
      <c r="I257" t="s">
        <v>7</v>
      </c>
      <c r="J257" s="1">
        <v>43801</v>
      </c>
      <c r="K257">
        <v>0</v>
      </c>
      <c r="L257">
        <v>59</v>
      </c>
      <c r="M257">
        <v>4570</v>
      </c>
      <c r="O257" t="s">
        <v>12</v>
      </c>
      <c r="P257" t="s">
        <v>7</v>
      </c>
      <c r="Q257" s="1">
        <v>43794</v>
      </c>
      <c r="R257">
        <v>0</v>
      </c>
      <c r="S257">
        <v>1.113</v>
      </c>
      <c r="T257">
        <v>172669000</v>
      </c>
    </row>
    <row r="258" spans="1:20" x14ac:dyDescent="0.35">
      <c r="A258" t="s">
        <v>6</v>
      </c>
      <c r="B258" t="s">
        <v>7</v>
      </c>
      <c r="C258" s="1">
        <v>43801</v>
      </c>
      <c r="D258">
        <v>0</v>
      </c>
      <c r="E258">
        <v>235.14</v>
      </c>
      <c r="F258">
        <v>135714910</v>
      </c>
      <c r="H258" t="s">
        <v>10</v>
      </c>
      <c r="I258" t="s">
        <v>7</v>
      </c>
      <c r="J258" s="1">
        <v>43808</v>
      </c>
      <c r="K258">
        <v>0</v>
      </c>
      <c r="L258">
        <v>78.599999999999994</v>
      </c>
      <c r="M258">
        <v>82970</v>
      </c>
      <c r="O258" t="s">
        <v>12</v>
      </c>
      <c r="P258" t="s">
        <v>7</v>
      </c>
      <c r="Q258" s="1">
        <v>43801</v>
      </c>
      <c r="R258">
        <v>0</v>
      </c>
      <c r="S258">
        <v>1.0720000000000001</v>
      </c>
      <c r="T258">
        <v>39661000</v>
      </c>
    </row>
    <row r="259" spans="1:20" x14ac:dyDescent="0.35">
      <c r="A259" t="s">
        <v>6</v>
      </c>
      <c r="B259" t="s">
        <v>7</v>
      </c>
      <c r="C259" s="1">
        <v>43808</v>
      </c>
      <c r="D259">
        <v>0</v>
      </c>
      <c r="E259">
        <v>241.21</v>
      </c>
      <c r="F259">
        <v>181379200</v>
      </c>
      <c r="H259" t="s">
        <v>10</v>
      </c>
      <c r="I259" t="s">
        <v>7</v>
      </c>
      <c r="J259" s="1">
        <v>43815</v>
      </c>
      <c r="K259">
        <v>0</v>
      </c>
      <c r="L259">
        <v>76.8</v>
      </c>
      <c r="M259">
        <v>27570</v>
      </c>
      <c r="O259" t="s">
        <v>12</v>
      </c>
      <c r="P259" t="s">
        <v>7</v>
      </c>
      <c r="Q259" s="1">
        <v>43808</v>
      </c>
      <c r="R259">
        <v>0</v>
      </c>
      <c r="S259">
        <v>1.115</v>
      </c>
      <c r="T259">
        <v>16382000</v>
      </c>
    </row>
    <row r="260" spans="1:20" x14ac:dyDescent="0.35">
      <c r="A260" t="s">
        <v>6</v>
      </c>
      <c r="B260" t="s">
        <v>7</v>
      </c>
      <c r="C260" s="1">
        <v>43815</v>
      </c>
      <c r="D260">
        <v>0</v>
      </c>
      <c r="E260">
        <v>244.71</v>
      </c>
      <c r="F260">
        <v>208140700</v>
      </c>
      <c r="H260" t="s">
        <v>10</v>
      </c>
      <c r="I260" t="s">
        <v>7</v>
      </c>
      <c r="J260" s="1">
        <v>43822</v>
      </c>
      <c r="K260">
        <v>0</v>
      </c>
      <c r="L260">
        <v>79</v>
      </c>
      <c r="M260">
        <v>24000</v>
      </c>
      <c r="O260" t="s">
        <v>12</v>
      </c>
      <c r="P260" t="s">
        <v>7</v>
      </c>
      <c r="Q260" s="1">
        <v>43815</v>
      </c>
      <c r="R260">
        <v>0</v>
      </c>
      <c r="S260">
        <v>1.1875</v>
      </c>
      <c r="T260">
        <v>46153000</v>
      </c>
    </row>
    <row r="261" spans="1:20" x14ac:dyDescent="0.35">
      <c r="A261" t="s">
        <v>6</v>
      </c>
      <c r="B261" t="s">
        <v>7</v>
      </c>
      <c r="C261" s="1">
        <v>43822</v>
      </c>
      <c r="D261">
        <v>0</v>
      </c>
      <c r="E261">
        <v>252.06</v>
      </c>
      <c r="F261">
        <v>97951950</v>
      </c>
      <c r="H261" t="s">
        <v>10</v>
      </c>
      <c r="I261" t="s">
        <v>7</v>
      </c>
      <c r="J261" s="1">
        <v>43829</v>
      </c>
      <c r="K261">
        <v>0</v>
      </c>
      <c r="L261">
        <v>87.8</v>
      </c>
      <c r="M261">
        <v>17470</v>
      </c>
      <c r="O261" t="s">
        <v>12</v>
      </c>
      <c r="P261" t="s">
        <v>7</v>
      </c>
      <c r="Q261" s="1">
        <v>43822</v>
      </c>
      <c r="R261">
        <v>0</v>
      </c>
      <c r="S261">
        <v>1.1915</v>
      </c>
      <c r="T261">
        <v>24105000</v>
      </c>
    </row>
    <row r="262" spans="1:20" x14ac:dyDescent="0.35">
      <c r="A262" t="s">
        <v>6</v>
      </c>
      <c r="B262" t="s">
        <v>7</v>
      </c>
      <c r="C262" s="1">
        <v>43829</v>
      </c>
      <c r="D262">
        <v>0</v>
      </c>
      <c r="E262">
        <v>255</v>
      </c>
      <c r="F262">
        <v>79009200</v>
      </c>
      <c r="H262" t="s">
        <v>10</v>
      </c>
      <c r="I262" t="s">
        <v>7</v>
      </c>
      <c r="J262" s="1">
        <v>43836</v>
      </c>
      <c r="K262">
        <v>0</v>
      </c>
      <c r="L262">
        <v>78.8</v>
      </c>
      <c r="M262">
        <v>38400</v>
      </c>
      <c r="O262" t="s">
        <v>12</v>
      </c>
      <c r="P262" t="s">
        <v>7</v>
      </c>
      <c r="Q262" s="1">
        <v>43829</v>
      </c>
      <c r="R262">
        <v>0</v>
      </c>
      <c r="S262">
        <v>1.216</v>
      </c>
      <c r="T262">
        <v>15668000</v>
      </c>
    </row>
    <row r="263" spans="1:20" x14ac:dyDescent="0.35">
      <c r="A263" t="s">
        <v>6</v>
      </c>
      <c r="B263" t="s">
        <v>7</v>
      </c>
      <c r="C263" s="1">
        <v>43836</v>
      </c>
      <c r="D263">
        <v>0</v>
      </c>
      <c r="E263">
        <v>258.19</v>
      </c>
      <c r="F263">
        <v>120345950</v>
      </c>
      <c r="H263" t="s">
        <v>10</v>
      </c>
      <c r="I263" t="s">
        <v>7</v>
      </c>
      <c r="J263" s="1">
        <v>43843</v>
      </c>
      <c r="K263">
        <v>0</v>
      </c>
      <c r="L263">
        <v>77.400000000000006</v>
      </c>
      <c r="M263">
        <v>8450</v>
      </c>
      <c r="O263" t="s">
        <v>12</v>
      </c>
      <c r="P263" t="s">
        <v>7</v>
      </c>
      <c r="Q263" s="1">
        <v>43836</v>
      </c>
      <c r="R263">
        <v>0</v>
      </c>
      <c r="S263">
        <v>1.2605</v>
      </c>
      <c r="T263">
        <v>36507000</v>
      </c>
    </row>
    <row r="264" spans="1:20" x14ac:dyDescent="0.35">
      <c r="A264" t="s">
        <v>6</v>
      </c>
      <c r="B264" t="s">
        <v>7</v>
      </c>
      <c r="C264" s="1">
        <v>43843</v>
      </c>
      <c r="D264">
        <v>0</v>
      </c>
      <c r="E264">
        <v>262.5</v>
      </c>
      <c r="F264">
        <v>191503600</v>
      </c>
      <c r="H264" t="s">
        <v>10</v>
      </c>
      <c r="I264" t="s">
        <v>7</v>
      </c>
      <c r="J264" s="1">
        <v>43850</v>
      </c>
      <c r="K264">
        <v>0</v>
      </c>
      <c r="L264">
        <v>75.599999999999994</v>
      </c>
      <c r="M264">
        <v>9410</v>
      </c>
      <c r="O264" t="s">
        <v>12</v>
      </c>
      <c r="P264" t="s">
        <v>7</v>
      </c>
      <c r="Q264" s="1">
        <v>43843</v>
      </c>
      <c r="R264">
        <v>0</v>
      </c>
      <c r="S264">
        <v>1.2015</v>
      </c>
      <c r="T264">
        <v>50977000</v>
      </c>
    </row>
    <row r="265" spans="1:20" x14ac:dyDescent="0.35">
      <c r="A265" t="s">
        <v>6</v>
      </c>
      <c r="B265" t="s">
        <v>7</v>
      </c>
      <c r="C265" s="1">
        <v>43850</v>
      </c>
      <c r="D265">
        <v>0</v>
      </c>
      <c r="E265">
        <v>265.49</v>
      </c>
      <c r="F265">
        <v>180106560</v>
      </c>
      <c r="H265" t="s">
        <v>10</v>
      </c>
      <c r="I265" t="s">
        <v>7</v>
      </c>
      <c r="J265" s="1">
        <v>43857</v>
      </c>
      <c r="K265">
        <v>0</v>
      </c>
      <c r="L265">
        <v>71.8</v>
      </c>
      <c r="M265">
        <v>72360</v>
      </c>
      <c r="O265" t="s">
        <v>12</v>
      </c>
      <c r="P265" t="s">
        <v>7</v>
      </c>
      <c r="Q265" s="1">
        <v>43850</v>
      </c>
      <c r="R265">
        <v>0</v>
      </c>
      <c r="S265">
        <v>1.1555</v>
      </c>
      <c r="T265">
        <v>67070000</v>
      </c>
    </row>
    <row r="266" spans="1:20" x14ac:dyDescent="0.35">
      <c r="A266" t="s">
        <v>6</v>
      </c>
      <c r="B266" t="s">
        <v>7</v>
      </c>
      <c r="C266" s="1">
        <v>43857</v>
      </c>
      <c r="D266">
        <v>0</v>
      </c>
      <c r="E266">
        <v>252.2</v>
      </c>
      <c r="F266">
        <v>219329570</v>
      </c>
      <c r="H266" t="s">
        <v>10</v>
      </c>
      <c r="I266" t="s">
        <v>7</v>
      </c>
      <c r="J266" s="1">
        <v>43864</v>
      </c>
      <c r="K266">
        <v>0</v>
      </c>
      <c r="L266">
        <v>72.2</v>
      </c>
      <c r="M266">
        <v>23550</v>
      </c>
      <c r="O266" t="s">
        <v>12</v>
      </c>
      <c r="P266" t="s">
        <v>7</v>
      </c>
      <c r="Q266" s="1">
        <v>43857</v>
      </c>
      <c r="R266">
        <v>0</v>
      </c>
      <c r="S266">
        <v>1.2490000000000001</v>
      </c>
      <c r="T266">
        <v>76054000</v>
      </c>
    </row>
    <row r="267" spans="1:20" x14ac:dyDescent="0.35">
      <c r="A267" t="s">
        <v>6</v>
      </c>
      <c r="B267" t="s">
        <v>7</v>
      </c>
      <c r="C267" s="1">
        <v>43864</v>
      </c>
      <c r="D267">
        <v>0</v>
      </c>
      <c r="E267">
        <v>254.3</v>
      </c>
      <c r="F267">
        <v>247114000</v>
      </c>
      <c r="H267" t="s">
        <v>10</v>
      </c>
      <c r="I267" t="s">
        <v>7</v>
      </c>
      <c r="J267" s="1">
        <v>43871</v>
      </c>
      <c r="K267">
        <v>0</v>
      </c>
      <c r="L267">
        <v>73.8</v>
      </c>
      <c r="M267">
        <v>6620</v>
      </c>
      <c r="O267" t="s">
        <v>12</v>
      </c>
      <c r="P267" t="s">
        <v>7</v>
      </c>
      <c r="Q267" s="1">
        <v>43864</v>
      </c>
      <c r="R267">
        <v>0</v>
      </c>
      <c r="S267">
        <v>1.2064999999999999</v>
      </c>
      <c r="T267">
        <v>39070000</v>
      </c>
    </row>
    <row r="268" spans="1:20" x14ac:dyDescent="0.35">
      <c r="A268" t="s">
        <v>6</v>
      </c>
      <c r="B268" t="s">
        <v>7</v>
      </c>
      <c r="C268" s="1">
        <v>43871</v>
      </c>
      <c r="D268">
        <v>0</v>
      </c>
      <c r="E268">
        <v>253.89</v>
      </c>
      <c r="F268">
        <v>203929560</v>
      </c>
      <c r="O268" t="s">
        <v>12</v>
      </c>
      <c r="P268" t="s">
        <v>7</v>
      </c>
      <c r="Q268" s="1">
        <v>43871</v>
      </c>
      <c r="R268">
        <v>0</v>
      </c>
      <c r="S268">
        <v>1.2270000000000001</v>
      </c>
      <c r="T268">
        <v>12109000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76EC-70A1-4466-A784-1442B03B8398}">
  <dimension ref="A1:AM268"/>
  <sheetViews>
    <sheetView topLeftCell="P17" zoomScale="40" zoomScaleNormal="40" workbookViewId="0">
      <selection activeCell="AX29" sqref="AX29"/>
    </sheetView>
  </sheetViews>
  <sheetFormatPr defaultRowHeight="14.5" x14ac:dyDescent="0.35"/>
  <cols>
    <col min="1" max="1" width="11.90625" customWidth="1"/>
    <col min="2" max="4" width="8.81640625" bestFit="1" customWidth="1"/>
    <col min="5" max="5" width="12.1796875" customWidth="1"/>
    <col min="6" max="6" width="8.81640625" bestFit="1" customWidth="1"/>
    <col min="7" max="7" width="12.90625" bestFit="1" customWidth="1"/>
    <col min="8" max="19" width="8.81640625" bestFit="1" customWidth="1"/>
    <col min="22" max="24" width="8.81640625" bestFit="1" customWidth="1"/>
    <col min="34" max="34" width="13.1796875" customWidth="1"/>
    <col min="35" max="35" width="13.6328125" customWidth="1"/>
    <col min="36" max="36" width="15.1796875" customWidth="1"/>
    <col min="38" max="38" width="16.36328125" customWidth="1"/>
  </cols>
  <sheetData>
    <row r="1" spans="1:39" ht="15" thickBot="1" x14ac:dyDescent="0.4">
      <c r="A1" s="16" t="s">
        <v>8</v>
      </c>
      <c r="B1" s="3" t="s">
        <v>9</v>
      </c>
      <c r="C1" s="3" t="s">
        <v>11</v>
      </c>
      <c r="D1" s="3" t="s">
        <v>13</v>
      </c>
      <c r="E1" s="6" t="s">
        <v>14</v>
      </c>
      <c r="F1" s="6" t="s">
        <v>15</v>
      </c>
      <c r="G1" s="6" t="s">
        <v>16</v>
      </c>
      <c r="H1" s="8" t="s">
        <v>17</v>
      </c>
      <c r="I1" s="8" t="s">
        <v>18</v>
      </c>
      <c r="J1" s="8" t="s">
        <v>19</v>
      </c>
      <c r="K1" s="10" t="s">
        <v>20</v>
      </c>
      <c r="L1" s="10" t="s">
        <v>21</v>
      </c>
      <c r="M1" s="10" t="s">
        <v>22</v>
      </c>
      <c r="N1" s="12" t="s">
        <v>23</v>
      </c>
      <c r="O1" s="12" t="s">
        <v>24</v>
      </c>
      <c r="P1" s="12" t="s">
        <v>25</v>
      </c>
      <c r="Q1" s="15" t="s">
        <v>26</v>
      </c>
      <c r="R1" s="15" t="s">
        <v>27</v>
      </c>
      <c r="S1" s="15" t="s">
        <v>28</v>
      </c>
      <c r="V1" s="15" t="s">
        <v>49</v>
      </c>
      <c r="W1" s="15" t="s">
        <v>50</v>
      </c>
      <c r="X1" s="15" t="s">
        <v>51</v>
      </c>
    </row>
    <row r="2" spans="1:39" x14ac:dyDescent="0.35">
      <c r="A2" s="4">
        <v>42009</v>
      </c>
      <c r="B2" s="5">
        <v>63.1</v>
      </c>
      <c r="C2" s="5">
        <v>43</v>
      </c>
      <c r="D2" s="5">
        <v>1.18</v>
      </c>
      <c r="E2" s="7">
        <v>428659520</v>
      </c>
      <c r="F2" s="7">
        <v>900</v>
      </c>
      <c r="G2" s="7">
        <v>421000</v>
      </c>
      <c r="H2" s="9">
        <f>LN(B2)</f>
        <v>4.1447207695471677</v>
      </c>
      <c r="I2" s="9">
        <f t="shared" ref="I2" si="0">LN(C2)</f>
        <v>3.7612001156935624</v>
      </c>
      <c r="J2" s="9">
        <f>LN(D2)</f>
        <v>0.16551443847757333</v>
      </c>
      <c r="K2" s="11"/>
      <c r="L2" s="11"/>
      <c r="M2" s="11"/>
      <c r="N2" s="13"/>
      <c r="O2" s="13"/>
      <c r="P2" s="13"/>
      <c r="Q2" s="14">
        <f>LN(E2)</f>
        <v>19.876173502104052</v>
      </c>
      <c r="R2" s="14">
        <f t="shared" ref="R2:S2" si="1">LN(F2)</f>
        <v>6.8023947633243109</v>
      </c>
      <c r="S2" s="14">
        <f t="shared" si="1"/>
        <v>12.950388112664518</v>
      </c>
      <c r="T2" s="30" t="s">
        <v>29</v>
      </c>
      <c r="U2" s="30">
        <f>MAX(B2:B267)</f>
        <v>277.49</v>
      </c>
      <c r="V2" s="30">
        <f>(B2-$U$3)/($U$2-$U$3)</f>
        <v>9.7002171000970076E-3</v>
      </c>
      <c r="W2" s="30">
        <f>(C2-$U$5)/($U$4-$U$5)</f>
        <v>4.4444444444445078E-3</v>
      </c>
      <c r="X2" s="30">
        <f>(D2-$U$7)/($U$6-$U$7)</f>
        <v>0.86594504579517062</v>
      </c>
      <c r="AH2" s="19" t="s">
        <v>26</v>
      </c>
      <c r="AI2" s="19"/>
      <c r="AJ2" s="19" t="s">
        <v>27</v>
      </c>
      <c r="AK2" s="19"/>
      <c r="AL2" s="19" t="s">
        <v>28</v>
      </c>
      <c r="AM2" s="19"/>
    </row>
    <row r="3" spans="1:39" x14ac:dyDescent="0.35">
      <c r="A3" s="4">
        <v>42016</v>
      </c>
      <c r="B3" s="5">
        <v>61.99</v>
      </c>
      <c r="C3" s="5">
        <v>44.5</v>
      </c>
      <c r="D3" s="5">
        <v>1.115</v>
      </c>
      <c r="E3" s="7">
        <v>747280210</v>
      </c>
      <c r="F3" s="7">
        <v>2920</v>
      </c>
      <c r="G3" s="7">
        <v>662000</v>
      </c>
      <c r="H3" s="9">
        <f t="shared" ref="H3:H66" si="2">LN(B3)</f>
        <v>4.1269730817138282</v>
      </c>
      <c r="I3" s="9">
        <f t="shared" ref="I3:I66" si="3">LN(C3)</f>
        <v>3.7954891891721947</v>
      </c>
      <c r="J3" s="9">
        <f t="shared" ref="J3:J66" si="4">LN(D3)</f>
        <v>0.10885440491208208</v>
      </c>
      <c r="K3" s="11">
        <f>(B3-B2)/B2</f>
        <v>-1.7591125198098249E-2</v>
      </c>
      <c r="L3" s="11">
        <f>(C3-C2)/C2</f>
        <v>3.4883720930232558E-2</v>
      </c>
      <c r="M3" s="11">
        <f>(D3-D2)/D2</f>
        <v>-5.5084745762711822E-2</v>
      </c>
      <c r="N3" s="13">
        <f>LN(B3/B2)</f>
        <v>-1.7747687833339434E-2</v>
      </c>
      <c r="O3" s="13">
        <f t="shared" ref="O3:P3" si="5">LN(C3/C2)</f>
        <v>3.4289073478632165E-2</v>
      </c>
      <c r="P3" s="13">
        <f t="shared" si="5"/>
        <v>-5.666003356549127E-2</v>
      </c>
      <c r="Q3" s="14">
        <f t="shared" ref="Q3:Q66" si="6">LN(E3)</f>
        <v>20.43195078654799</v>
      </c>
      <c r="R3" s="14">
        <f t="shared" ref="R3:R66" si="7">LN(F3)</f>
        <v>7.9793388952623276</v>
      </c>
      <c r="S3" s="14">
        <f t="shared" ref="S3:S66" si="8">LN(G3)</f>
        <v>13.403020834919145</v>
      </c>
      <c r="T3" s="30" t="s">
        <v>30</v>
      </c>
      <c r="U3" s="30">
        <f>MIN(B2:B267)</f>
        <v>61</v>
      </c>
      <c r="V3" s="30">
        <f t="shared" ref="V3:V66" si="9">(B3-$U$3)/($U$2-$U$3)</f>
        <v>4.5729594900457389E-3</v>
      </c>
      <c r="W3" s="30">
        <f t="shared" ref="W3:W66" si="10">(C3-$U$5)/($U$4-$U$5)</f>
        <v>3.7777777777777841E-2</v>
      </c>
      <c r="X3" s="30">
        <f t="shared" ref="X3:X66" si="11">(D3-$U$7)/($U$6-$U$7)</f>
        <v>0.75770191507077433</v>
      </c>
      <c r="AH3" s="17"/>
      <c r="AI3" s="17"/>
      <c r="AJ3" s="17"/>
      <c r="AK3" s="17"/>
      <c r="AL3" s="17"/>
      <c r="AM3" s="17"/>
    </row>
    <row r="4" spans="1:39" ht="15" thickBot="1" x14ac:dyDescent="0.4">
      <c r="A4" s="4">
        <v>42023</v>
      </c>
      <c r="B4" s="5">
        <v>64.45</v>
      </c>
      <c r="C4" s="5">
        <v>44.8</v>
      </c>
      <c r="D4" s="5">
        <v>1.1000000000000001</v>
      </c>
      <c r="E4" s="7">
        <v>688612920</v>
      </c>
      <c r="F4" s="7">
        <v>6170</v>
      </c>
      <c r="G4" s="7">
        <v>821000</v>
      </c>
      <c r="H4" s="9">
        <f t="shared" si="2"/>
        <v>4.1658897293851966</v>
      </c>
      <c r="I4" s="9">
        <f t="shared" si="3"/>
        <v>3.8022081394209395</v>
      </c>
      <c r="J4" s="9">
        <f t="shared" si="4"/>
        <v>9.5310179804324935E-2</v>
      </c>
      <c r="K4" s="11">
        <f t="shared" ref="K4:K67" si="12">(B4-B3)/B3</f>
        <v>3.9683819970963069E-2</v>
      </c>
      <c r="L4" s="11">
        <f t="shared" ref="L4:L67" si="13">(C4-C3)/C3</f>
        <v>6.7415730337078011E-3</v>
      </c>
      <c r="M4" s="11">
        <f t="shared" ref="M4:M67" si="14">(D4-D3)/D3</f>
        <v>-1.345291479820619E-2</v>
      </c>
      <c r="N4" s="13">
        <f>LN(B4/B3)</f>
        <v>3.8916647671368348E-2</v>
      </c>
      <c r="O4" s="13">
        <f t="shared" ref="O4:O67" si="15">LN(C4/C3)</f>
        <v>6.7189502487447882E-3</v>
      </c>
      <c r="P4" s="13">
        <f t="shared" ref="P4:P67" si="16">LN(D4/D3)</f>
        <v>-1.3544225107757149E-2</v>
      </c>
      <c r="Q4" s="14">
        <f t="shared" si="6"/>
        <v>20.350189871399621</v>
      </c>
      <c r="R4" s="14">
        <f t="shared" si="7"/>
        <v>8.727454116899434</v>
      </c>
      <c r="S4" s="14">
        <f t="shared" si="8"/>
        <v>13.618278388434565</v>
      </c>
      <c r="T4" s="30" t="s">
        <v>31</v>
      </c>
      <c r="U4" s="30">
        <f>MAX(C2:C267)</f>
        <v>87.8</v>
      </c>
      <c r="V4" s="30">
        <f t="shared" si="9"/>
        <v>1.5936070950159375E-2</v>
      </c>
      <c r="W4" s="30">
        <f t="shared" si="10"/>
        <v>4.4444444444444446E-2</v>
      </c>
      <c r="X4" s="30">
        <f t="shared" si="11"/>
        <v>0.73272273105745234</v>
      </c>
      <c r="AH4" s="18" t="s">
        <v>48</v>
      </c>
      <c r="AI4" s="18">
        <v>6.0317404257156156E-2</v>
      </c>
      <c r="AJ4" s="18" t="s">
        <v>48</v>
      </c>
      <c r="AK4" s="18">
        <v>0.15386549645043693</v>
      </c>
      <c r="AL4" s="18" t="s">
        <v>48</v>
      </c>
      <c r="AM4" s="18">
        <v>0.13124088607380585</v>
      </c>
    </row>
    <row r="5" spans="1:39" x14ac:dyDescent="0.35">
      <c r="A5" s="4">
        <v>42030</v>
      </c>
      <c r="B5" s="5">
        <v>61.5</v>
      </c>
      <c r="C5" s="5">
        <v>48.5</v>
      </c>
      <c r="D5" s="5">
        <v>1.08</v>
      </c>
      <c r="E5" s="7">
        <v>827430120</v>
      </c>
      <c r="F5" s="7">
        <v>1530</v>
      </c>
      <c r="G5" s="7">
        <v>800000</v>
      </c>
      <c r="H5" s="9">
        <f t="shared" si="2"/>
        <v>4.1190371748124726</v>
      </c>
      <c r="I5" s="9">
        <f t="shared" si="3"/>
        <v>3.8815637979434374</v>
      </c>
      <c r="J5" s="9">
        <f t="shared" si="4"/>
        <v>7.6961041136128394E-2</v>
      </c>
      <c r="K5" s="11">
        <f t="shared" si="12"/>
        <v>-4.5771916214119517E-2</v>
      </c>
      <c r="L5" s="11">
        <f t="shared" si="13"/>
        <v>8.2589285714285782E-2</v>
      </c>
      <c r="M5" s="11">
        <f t="shared" si="14"/>
        <v>-1.8181818181818195E-2</v>
      </c>
      <c r="N5" s="13">
        <f t="shared" ref="N5:N67" si="17">LN(B5/B4)</f>
        <v>-4.6852554572724206E-2</v>
      </c>
      <c r="O5" s="13">
        <f t="shared" si="15"/>
        <v>7.9355658522498124E-2</v>
      </c>
      <c r="P5" s="13">
        <f t="shared" si="16"/>
        <v>-1.8349138668196541E-2</v>
      </c>
      <c r="Q5" s="14">
        <f t="shared" si="6"/>
        <v>20.533835214519723</v>
      </c>
      <c r="R5" s="14">
        <f t="shared" si="7"/>
        <v>7.3330230143864812</v>
      </c>
      <c r="S5" s="14">
        <f t="shared" si="8"/>
        <v>13.592367006650065</v>
      </c>
      <c r="T5" s="30" t="s">
        <v>32</v>
      </c>
      <c r="U5" s="30">
        <f>MIN(C2:C267)</f>
        <v>42.8</v>
      </c>
      <c r="V5" s="30">
        <f t="shared" si="9"/>
        <v>2.3095755000230958E-3</v>
      </c>
      <c r="W5" s="30">
        <f t="shared" si="10"/>
        <v>0.12666666666666673</v>
      </c>
      <c r="X5" s="30">
        <f t="shared" si="11"/>
        <v>0.6994171523730226</v>
      </c>
      <c r="AH5" s="17" t="s">
        <v>36</v>
      </c>
      <c r="AI5" s="17">
        <v>3.0634201901339267E-2</v>
      </c>
      <c r="AJ5" s="17" t="s">
        <v>36</v>
      </c>
      <c r="AK5" s="17">
        <v>7.8145715021436163E-2</v>
      </c>
      <c r="AL5" s="17" t="s">
        <v>36</v>
      </c>
      <c r="AM5" s="17">
        <v>6.6655053399759648E-2</v>
      </c>
    </row>
    <row r="6" spans="1:39" x14ac:dyDescent="0.35">
      <c r="A6" s="4">
        <v>42037</v>
      </c>
      <c r="B6" s="5">
        <v>64.31</v>
      </c>
      <c r="C6" s="5">
        <v>48.2</v>
      </c>
      <c r="D6" s="5">
        <v>1.0549999999999999</v>
      </c>
      <c r="E6" s="7">
        <v>773959990</v>
      </c>
      <c r="F6" s="7">
        <v>990</v>
      </c>
      <c r="G6" s="7">
        <v>877000</v>
      </c>
      <c r="H6" s="9">
        <f t="shared" si="2"/>
        <v>4.1637151401467722</v>
      </c>
      <c r="I6" s="9">
        <f t="shared" si="3"/>
        <v>3.8753590210565547</v>
      </c>
      <c r="J6" s="9">
        <f t="shared" si="4"/>
        <v>5.3540766928029761E-2</v>
      </c>
      <c r="K6" s="11">
        <f t="shared" si="12"/>
        <v>4.5691056910569142E-2</v>
      </c>
      <c r="L6" s="11">
        <f t="shared" si="13"/>
        <v>-6.1855670103092199E-3</v>
      </c>
      <c r="M6" s="11">
        <f t="shared" si="14"/>
        <v>-2.3148148148148268E-2</v>
      </c>
      <c r="N6" s="13">
        <f t="shared" si="17"/>
        <v>4.4677965334299567E-2</v>
      </c>
      <c r="O6" s="13">
        <f t="shared" si="15"/>
        <v>-6.2047768868828696E-3</v>
      </c>
      <c r="P6" s="13">
        <f t="shared" si="16"/>
        <v>-2.3420274208098613E-2</v>
      </c>
      <c r="Q6" s="14">
        <f t="shared" si="6"/>
        <v>20.467030737711436</v>
      </c>
      <c r="R6" s="14">
        <f t="shared" si="7"/>
        <v>6.8977049431286357</v>
      </c>
      <c r="S6" s="14">
        <f t="shared" si="8"/>
        <v>13.684262271354321</v>
      </c>
      <c r="T6" s="30" t="s">
        <v>33</v>
      </c>
      <c r="U6" s="30">
        <f>MAX(D2:D267)</f>
        <v>1.2605</v>
      </c>
      <c r="V6" s="30">
        <f t="shared" si="9"/>
        <v>1.5289389810152904E-2</v>
      </c>
      <c r="W6" s="30">
        <f t="shared" si="10"/>
        <v>0.12000000000000012</v>
      </c>
      <c r="X6" s="30">
        <f t="shared" si="11"/>
        <v>0.65778517901748534</v>
      </c>
      <c r="AH6" s="17" t="s">
        <v>37</v>
      </c>
      <c r="AI6" s="17">
        <v>19.42868812804905</v>
      </c>
      <c r="AJ6" s="17" t="s">
        <v>37</v>
      </c>
      <c r="AK6" s="17">
        <v>7.5521511688614638</v>
      </c>
      <c r="AL6" s="17" t="s">
        <v>37</v>
      </c>
      <c r="AM6" s="17">
        <v>16.610746672287206</v>
      </c>
    </row>
    <row r="7" spans="1:39" x14ac:dyDescent="0.35">
      <c r="A7" s="4">
        <v>42044</v>
      </c>
      <c r="B7" s="5">
        <v>70.599999999999994</v>
      </c>
      <c r="C7" s="5">
        <v>49</v>
      </c>
      <c r="D7" s="5">
        <v>1.17</v>
      </c>
      <c r="E7" s="7">
        <v>1266876440</v>
      </c>
      <c r="F7" s="7">
        <v>2900</v>
      </c>
      <c r="G7" s="7">
        <v>2492000</v>
      </c>
      <c r="H7" s="9">
        <f t="shared" si="2"/>
        <v>4.257030144499196</v>
      </c>
      <c r="I7" s="9">
        <f t="shared" si="3"/>
        <v>3.8918202981106265</v>
      </c>
      <c r="J7" s="9">
        <f t="shared" si="4"/>
        <v>0.15700374880966469</v>
      </c>
      <c r="K7" s="11">
        <f t="shared" si="12"/>
        <v>9.7807494946353477E-2</v>
      </c>
      <c r="L7" s="11">
        <f t="shared" si="13"/>
        <v>1.6597510373443924E-2</v>
      </c>
      <c r="M7" s="11">
        <f t="shared" si="14"/>
        <v>0.10900473933649289</v>
      </c>
      <c r="N7" s="13">
        <f t="shared" si="17"/>
        <v>9.3315004352424458E-2</v>
      </c>
      <c r="O7" s="13">
        <f t="shared" si="15"/>
        <v>1.6461277054071931E-2</v>
      </c>
      <c r="P7" s="13">
        <f t="shared" si="16"/>
        <v>0.10346298188163484</v>
      </c>
      <c r="Q7" s="14">
        <f t="shared" si="6"/>
        <v>20.959820211825047</v>
      </c>
      <c r="R7" s="14">
        <f t="shared" si="7"/>
        <v>7.9724660159745655</v>
      </c>
      <c r="S7" s="14">
        <f t="shared" si="8"/>
        <v>14.728596158889481</v>
      </c>
      <c r="T7" s="30" t="s">
        <v>34</v>
      </c>
      <c r="U7" s="30">
        <f>MIN(D2:D267)</f>
        <v>0.66</v>
      </c>
      <c r="V7" s="30">
        <f t="shared" si="9"/>
        <v>4.4343849600443408E-2</v>
      </c>
      <c r="W7" s="30">
        <f t="shared" si="10"/>
        <v>0.13777777777777783</v>
      </c>
      <c r="X7" s="30">
        <f t="shared" si="11"/>
        <v>0.84929225645295581</v>
      </c>
      <c r="AH7" s="17" t="s">
        <v>38</v>
      </c>
      <c r="AI7" s="17" t="e">
        <v>#N/A</v>
      </c>
      <c r="AJ7" s="17" t="s">
        <v>38</v>
      </c>
      <c r="AK7" s="17">
        <v>6.8023947633243109</v>
      </c>
      <c r="AL7" s="17" t="s">
        <v>38</v>
      </c>
      <c r="AM7" s="17" t="e">
        <v>#N/A</v>
      </c>
    </row>
    <row r="8" spans="1:39" x14ac:dyDescent="0.35">
      <c r="A8" s="4">
        <v>42051</v>
      </c>
      <c r="B8" s="5">
        <v>74.75</v>
      </c>
      <c r="C8" s="5">
        <v>49.8</v>
      </c>
      <c r="D8" s="5">
        <v>1.0900000000000001</v>
      </c>
      <c r="E8" s="7">
        <v>1029036080</v>
      </c>
      <c r="F8" s="7">
        <v>510</v>
      </c>
      <c r="G8" s="7">
        <v>2263000</v>
      </c>
      <c r="H8" s="9">
        <f t="shared" si="2"/>
        <v>4.3141492122707961</v>
      </c>
      <c r="I8" s="9">
        <f t="shared" si="3"/>
        <v>3.9080149840306073</v>
      </c>
      <c r="J8" s="9">
        <f t="shared" si="4"/>
        <v>8.6177696241052412E-2</v>
      </c>
      <c r="K8" s="11">
        <f t="shared" si="12"/>
        <v>5.8781869688385356E-2</v>
      </c>
      <c r="L8" s="11">
        <f t="shared" si="13"/>
        <v>1.632653061224484E-2</v>
      </c>
      <c r="M8" s="11">
        <f t="shared" si="14"/>
        <v>-6.8376068376068258E-2</v>
      </c>
      <c r="N8" s="13">
        <f t="shared" si="17"/>
        <v>5.7119067771599426E-2</v>
      </c>
      <c r="O8" s="13">
        <f t="shared" si="15"/>
        <v>1.6194685919980606E-2</v>
      </c>
      <c r="P8" s="13">
        <f t="shared" si="16"/>
        <v>-7.0826052568612283E-2</v>
      </c>
      <c r="Q8" s="14">
        <f t="shared" si="6"/>
        <v>20.751888356351749</v>
      </c>
      <c r="R8" s="14">
        <f t="shared" si="7"/>
        <v>6.2344107257183712</v>
      </c>
      <c r="S8" s="14">
        <f t="shared" si="8"/>
        <v>14.632201924615675</v>
      </c>
      <c r="V8" s="30">
        <f t="shared" si="9"/>
        <v>6.3513326250635133E-2</v>
      </c>
      <c r="W8" s="30">
        <f t="shared" si="10"/>
        <v>0.15555555555555556</v>
      </c>
      <c r="X8" s="30">
        <f t="shared" si="11"/>
        <v>0.71606994171523752</v>
      </c>
      <c r="AH8" s="17" t="s">
        <v>39</v>
      </c>
      <c r="AI8" s="17">
        <v>0.499628712897004</v>
      </c>
      <c r="AJ8" s="17" t="s">
        <v>39</v>
      </c>
      <c r="AK8" s="17">
        <v>1.2745180416425115</v>
      </c>
      <c r="AL8" s="17" t="s">
        <v>39</v>
      </c>
      <c r="AM8" s="17">
        <v>1.0871110220353759</v>
      </c>
    </row>
    <row r="9" spans="1:39" x14ac:dyDescent="0.35">
      <c r="A9" s="4">
        <v>42058</v>
      </c>
      <c r="B9" s="5">
        <v>75.91</v>
      </c>
      <c r="C9" s="5">
        <v>48.9</v>
      </c>
      <c r="D9" s="5">
        <v>1.1299999999999999</v>
      </c>
      <c r="E9" s="7">
        <v>513917360</v>
      </c>
      <c r="F9" s="7">
        <v>1360</v>
      </c>
      <c r="G9" s="7">
        <v>2935000</v>
      </c>
      <c r="H9" s="9">
        <f t="shared" si="2"/>
        <v>4.3295484280286765</v>
      </c>
      <c r="I9" s="9">
        <f t="shared" si="3"/>
        <v>3.8897773964808264</v>
      </c>
      <c r="J9" s="9">
        <f t="shared" si="4"/>
        <v>0.12221763272424911</v>
      </c>
      <c r="K9" s="11">
        <f t="shared" si="12"/>
        <v>1.5518394648829386E-2</v>
      </c>
      <c r="L9" s="11">
        <f t="shared" si="13"/>
        <v>-1.8072289156626477E-2</v>
      </c>
      <c r="M9" s="11">
        <f t="shared" si="14"/>
        <v>3.6697247706421847E-2</v>
      </c>
      <c r="N9" s="13">
        <f t="shared" si="17"/>
        <v>1.5399215757880917E-2</v>
      </c>
      <c r="O9" s="13">
        <f t="shared" si="15"/>
        <v>-1.8237587549780901E-2</v>
      </c>
      <c r="P9" s="13">
        <f t="shared" si="16"/>
        <v>3.6039936483196658E-2</v>
      </c>
      <c r="Q9" s="14">
        <f t="shared" si="6"/>
        <v>20.05757303228312</v>
      </c>
      <c r="R9" s="14">
        <f t="shared" si="7"/>
        <v>7.2152399787300974</v>
      </c>
      <c r="S9" s="14">
        <f t="shared" si="8"/>
        <v>14.892218011244333</v>
      </c>
      <c r="V9" s="30">
        <f t="shared" si="9"/>
        <v>6.88715414106887E-2</v>
      </c>
      <c r="W9" s="30">
        <f t="shared" si="10"/>
        <v>0.1355555555555556</v>
      </c>
      <c r="X9" s="30">
        <f t="shared" si="11"/>
        <v>0.78268109908409644</v>
      </c>
      <c r="AH9" s="17" t="s">
        <v>40</v>
      </c>
      <c r="AI9" s="17">
        <v>0.24962885075111688</v>
      </c>
      <c r="AJ9" s="17" t="s">
        <v>40</v>
      </c>
      <c r="AK9" s="17">
        <v>1.6243962384722628</v>
      </c>
      <c r="AL9" s="17" t="s">
        <v>40</v>
      </c>
      <c r="AM9" s="17">
        <v>1.1818103742307997</v>
      </c>
    </row>
    <row r="10" spans="1:39" x14ac:dyDescent="0.35">
      <c r="A10" s="4">
        <v>42065</v>
      </c>
      <c r="B10" s="5">
        <v>73.25</v>
      </c>
      <c r="C10" s="5">
        <v>47.3</v>
      </c>
      <c r="D10" s="5">
        <v>1.0900000000000001</v>
      </c>
      <c r="E10" s="7">
        <v>639107710</v>
      </c>
      <c r="F10" s="7">
        <v>3850</v>
      </c>
      <c r="G10" s="7">
        <v>1111000</v>
      </c>
      <c r="H10" s="9">
        <f t="shared" si="2"/>
        <v>4.2938782478971769</v>
      </c>
      <c r="I10" s="9">
        <f t="shared" si="3"/>
        <v>3.8565102954978872</v>
      </c>
      <c r="J10" s="9">
        <f t="shared" si="4"/>
        <v>8.6177696241052412E-2</v>
      </c>
      <c r="K10" s="11">
        <f t="shared" si="12"/>
        <v>-3.5041496509023801E-2</v>
      </c>
      <c r="L10" s="11">
        <f t="shared" si="13"/>
        <v>-3.2719836400818027E-2</v>
      </c>
      <c r="M10" s="11">
        <f t="shared" si="14"/>
        <v>-3.5398230088495415E-2</v>
      </c>
      <c r="N10" s="13">
        <f t="shared" si="17"/>
        <v>-3.5670180131500077E-2</v>
      </c>
      <c r="O10" s="13">
        <f t="shared" si="15"/>
        <v>-3.3267100982939057E-2</v>
      </c>
      <c r="P10" s="13">
        <f t="shared" si="16"/>
        <v>-3.6039936483196693E-2</v>
      </c>
      <c r="Q10" s="14">
        <f t="shared" si="6"/>
        <v>20.275583558387517</v>
      </c>
      <c r="R10" s="14">
        <f t="shared" si="7"/>
        <v>8.2558284272818305</v>
      </c>
      <c r="S10" s="14">
        <f t="shared" si="8"/>
        <v>13.920771068621766</v>
      </c>
      <c r="V10" s="30">
        <f t="shared" si="9"/>
        <v>5.6584599750565845E-2</v>
      </c>
      <c r="W10" s="30">
        <f t="shared" si="10"/>
        <v>0.1</v>
      </c>
      <c r="X10" s="30">
        <f t="shared" si="11"/>
        <v>0.71606994171523752</v>
      </c>
      <c r="AH10" s="17" t="s">
        <v>41</v>
      </c>
      <c r="AI10" s="17">
        <v>-0.22213497550072736</v>
      </c>
      <c r="AJ10" s="17" t="s">
        <v>41</v>
      </c>
      <c r="AK10" s="17">
        <v>1.3148535969882151</v>
      </c>
      <c r="AL10" s="17" t="s">
        <v>41</v>
      </c>
      <c r="AM10" s="17">
        <v>0.70139334904318629</v>
      </c>
    </row>
    <row r="11" spans="1:39" x14ac:dyDescent="0.35">
      <c r="A11" s="4">
        <v>42072</v>
      </c>
      <c r="B11" s="5">
        <v>67.87</v>
      </c>
      <c r="C11" s="5">
        <v>46.1</v>
      </c>
      <c r="D11" s="5">
        <v>1.1100000000000001</v>
      </c>
      <c r="E11" s="7">
        <v>533904030</v>
      </c>
      <c r="F11" s="7">
        <v>1560</v>
      </c>
      <c r="G11" s="7">
        <v>436000</v>
      </c>
      <c r="H11" s="9">
        <f t="shared" si="2"/>
        <v>4.2175941107156669</v>
      </c>
      <c r="I11" s="9">
        <f t="shared" si="3"/>
        <v>3.8308129500026027</v>
      </c>
      <c r="J11" s="9">
        <f t="shared" si="4"/>
        <v>0.10436001532424286</v>
      </c>
      <c r="K11" s="11">
        <f t="shared" si="12"/>
        <v>-7.3447098976109154E-2</v>
      </c>
      <c r="L11" s="11">
        <f t="shared" si="13"/>
        <v>-2.5369978858350864E-2</v>
      </c>
      <c r="M11" s="11">
        <f t="shared" si="14"/>
        <v>1.8348623853211024E-2</v>
      </c>
      <c r="N11" s="13">
        <f t="shared" si="17"/>
        <v>-7.6284137181509601E-2</v>
      </c>
      <c r="O11" s="13">
        <f t="shared" si="15"/>
        <v>-2.5697345495284404E-2</v>
      </c>
      <c r="P11" s="13">
        <f t="shared" si="16"/>
        <v>1.8182319083190547E-2</v>
      </c>
      <c r="Q11" s="14">
        <f t="shared" si="6"/>
        <v>20.095726661671932</v>
      </c>
      <c r="R11" s="14">
        <f t="shared" si="7"/>
        <v>7.352441100243583</v>
      </c>
      <c r="S11" s="14">
        <f t="shared" si="8"/>
        <v>12.985397522331171</v>
      </c>
      <c r="V11" s="30">
        <f t="shared" si="9"/>
        <v>3.1733567370317357E-2</v>
      </c>
      <c r="W11" s="30">
        <f t="shared" si="10"/>
        <v>7.3333333333333431E-2</v>
      </c>
      <c r="X11" s="30">
        <f t="shared" si="11"/>
        <v>0.74937552039966715</v>
      </c>
      <c r="AH11" s="17" t="s">
        <v>42</v>
      </c>
      <c r="AI11" s="17">
        <v>0.28806923000851475</v>
      </c>
      <c r="AJ11" s="17" t="s">
        <v>42</v>
      </c>
      <c r="AK11" s="17">
        <v>0.23604390381892285</v>
      </c>
      <c r="AL11" s="17" t="s">
        <v>42</v>
      </c>
      <c r="AM11" s="17">
        <v>-0.52416016077316185</v>
      </c>
    </row>
    <row r="12" spans="1:39" x14ac:dyDescent="0.35">
      <c r="A12" s="4">
        <v>42079</v>
      </c>
      <c r="B12" s="5">
        <v>67</v>
      </c>
      <c r="C12" s="5">
        <v>49.5</v>
      </c>
      <c r="D12" s="5">
        <v>1.0549999999999999</v>
      </c>
      <c r="E12" s="7">
        <v>720183800</v>
      </c>
      <c r="F12" s="7">
        <v>3550</v>
      </c>
      <c r="G12" s="7">
        <v>717000</v>
      </c>
      <c r="H12" s="9">
        <f t="shared" si="2"/>
        <v>4.2046926193909657</v>
      </c>
      <c r="I12" s="9">
        <f t="shared" si="3"/>
        <v>3.9019726695746448</v>
      </c>
      <c r="J12" s="9">
        <f t="shared" si="4"/>
        <v>5.3540766928029761E-2</v>
      </c>
      <c r="K12" s="11">
        <f t="shared" si="12"/>
        <v>-1.2818623839693597E-2</v>
      </c>
      <c r="L12" s="11">
        <f t="shared" si="13"/>
        <v>7.3752711496746171E-2</v>
      </c>
      <c r="M12" s="11">
        <f t="shared" si="14"/>
        <v>-4.9549549549549689E-2</v>
      </c>
      <c r="N12" s="13">
        <f t="shared" si="17"/>
        <v>-1.2901491324700965E-2</v>
      </c>
      <c r="O12" s="13">
        <f t="shared" si="15"/>
        <v>7.1159719572041799E-2</v>
      </c>
      <c r="P12" s="13">
        <f t="shared" si="16"/>
        <v>-5.0819248396213115E-2</v>
      </c>
      <c r="Q12" s="14">
        <f t="shared" si="6"/>
        <v>20.395017015174325</v>
      </c>
      <c r="R12" s="14">
        <f t="shared" si="7"/>
        <v>8.174702882469461</v>
      </c>
      <c r="S12" s="14">
        <f t="shared" si="8"/>
        <v>13.482831119581757</v>
      </c>
      <c r="V12" s="30">
        <f t="shared" si="9"/>
        <v>2.7714906000277147E-2</v>
      </c>
      <c r="W12" s="30">
        <f t="shared" si="10"/>
        <v>0.14888888888888896</v>
      </c>
      <c r="X12" s="30">
        <f t="shared" si="11"/>
        <v>0.65778517901748534</v>
      </c>
      <c r="AH12" s="17" t="s">
        <v>43</v>
      </c>
      <c r="AI12" s="17">
        <v>2.8561466831998175</v>
      </c>
      <c r="AJ12" s="17" t="s">
        <v>43</v>
      </c>
      <c r="AK12" s="17">
        <v>8.9688737233213658</v>
      </c>
      <c r="AL12" s="17" t="s">
        <v>43</v>
      </c>
      <c r="AM12" s="17">
        <v>6.1478844521275011</v>
      </c>
    </row>
    <row r="13" spans="1:39" x14ac:dyDescent="0.35">
      <c r="A13" s="4">
        <v>42086</v>
      </c>
      <c r="B13" s="5">
        <v>61</v>
      </c>
      <c r="C13" s="5">
        <v>49.4</v>
      </c>
      <c r="D13" s="5">
        <v>1.02</v>
      </c>
      <c r="E13" s="7">
        <v>657172230</v>
      </c>
      <c r="F13" s="7">
        <v>490</v>
      </c>
      <c r="G13" s="7">
        <v>2724000</v>
      </c>
      <c r="H13" s="9">
        <f t="shared" si="2"/>
        <v>4.1108738641733114</v>
      </c>
      <c r="I13" s="9">
        <f t="shared" si="3"/>
        <v>3.8999504241938769</v>
      </c>
      <c r="J13" s="9">
        <f t="shared" si="4"/>
        <v>1.980262729617973E-2</v>
      </c>
      <c r="K13" s="11">
        <f t="shared" si="12"/>
        <v>-8.9552238805970144E-2</v>
      </c>
      <c r="L13" s="11">
        <f t="shared" si="13"/>
        <v>-2.0202020202020488E-3</v>
      </c>
      <c r="M13" s="11">
        <f t="shared" si="14"/>
        <v>-3.3175355450236893E-2</v>
      </c>
      <c r="N13" s="13">
        <f t="shared" si="17"/>
        <v>-9.3818755217654856E-2</v>
      </c>
      <c r="O13" s="13">
        <f t="shared" si="15"/>
        <v>-2.022245380767809E-3</v>
      </c>
      <c r="P13" s="13">
        <f t="shared" si="16"/>
        <v>-3.3738139631850003E-2</v>
      </c>
      <c r="Q13" s="14">
        <f t="shared" si="6"/>
        <v>20.303456688213316</v>
      </c>
      <c r="R13" s="14">
        <f t="shared" si="7"/>
        <v>6.1944053911046719</v>
      </c>
      <c r="S13" s="14">
        <f t="shared" si="8"/>
        <v>14.817611946251541</v>
      </c>
      <c r="V13" s="30">
        <f t="shared" si="9"/>
        <v>0</v>
      </c>
      <c r="W13" s="30">
        <f t="shared" si="10"/>
        <v>0.1466666666666667</v>
      </c>
      <c r="X13" s="30">
        <f t="shared" si="11"/>
        <v>0.59950041631973361</v>
      </c>
      <c r="AH13" s="17" t="s">
        <v>44</v>
      </c>
      <c r="AI13" s="17">
        <v>18.103673528625229</v>
      </c>
      <c r="AJ13" s="17" t="s">
        <v>44</v>
      </c>
      <c r="AK13" s="17">
        <v>3.6888794541139363</v>
      </c>
      <c r="AL13" s="17" t="s">
        <v>44</v>
      </c>
      <c r="AM13" s="17">
        <v>12.950388112664518</v>
      </c>
    </row>
    <row r="14" spans="1:39" x14ac:dyDescent="0.35">
      <c r="A14" s="4">
        <v>42093</v>
      </c>
      <c r="B14" s="5">
        <v>65.5</v>
      </c>
      <c r="C14" s="5">
        <v>49.1</v>
      </c>
      <c r="D14" s="5">
        <v>1</v>
      </c>
      <c r="E14" s="7">
        <v>620491230</v>
      </c>
      <c r="F14" s="7">
        <v>1930</v>
      </c>
      <c r="G14" s="7">
        <v>3061000</v>
      </c>
      <c r="H14" s="9">
        <f t="shared" si="2"/>
        <v>4.1820501426412067</v>
      </c>
      <c r="I14" s="9">
        <f t="shared" si="3"/>
        <v>3.8938590348004749</v>
      </c>
      <c r="J14" s="9">
        <f t="shared" si="4"/>
        <v>0</v>
      </c>
      <c r="K14" s="11">
        <f t="shared" si="12"/>
        <v>7.3770491803278687E-2</v>
      </c>
      <c r="L14" s="11">
        <f t="shared" si="13"/>
        <v>-6.0728744939270683E-3</v>
      </c>
      <c r="M14" s="11">
        <f t="shared" si="14"/>
        <v>-1.9607843137254919E-2</v>
      </c>
      <c r="N14" s="13">
        <f t="shared" si="17"/>
        <v>7.1176278467894954E-2</v>
      </c>
      <c r="O14" s="13">
        <f t="shared" si="15"/>
        <v>-6.0913893934018172E-3</v>
      </c>
      <c r="P14" s="13">
        <f t="shared" si="16"/>
        <v>-1.9802627296179754E-2</v>
      </c>
      <c r="Q14" s="14">
        <f t="shared" si="6"/>
        <v>20.246022028745958</v>
      </c>
      <c r="R14" s="14">
        <f t="shared" si="7"/>
        <v>7.5652752818989315</v>
      </c>
      <c r="S14" s="14">
        <f t="shared" si="8"/>
        <v>14.934252217927549</v>
      </c>
      <c r="V14" s="30">
        <f t="shared" si="9"/>
        <v>2.078617950020786E-2</v>
      </c>
      <c r="W14" s="30">
        <f t="shared" si="10"/>
        <v>0.1400000000000001</v>
      </c>
      <c r="X14" s="30">
        <f t="shared" si="11"/>
        <v>0.56619483763530398</v>
      </c>
      <c r="AH14" s="17" t="s">
        <v>45</v>
      </c>
      <c r="AI14" s="17">
        <v>20.959820211825047</v>
      </c>
      <c r="AJ14" s="17" t="s">
        <v>45</v>
      </c>
      <c r="AK14" s="17">
        <v>12.657753177435302</v>
      </c>
      <c r="AL14" s="17" t="s">
        <v>45</v>
      </c>
      <c r="AM14" s="17">
        <v>19.098272564792019</v>
      </c>
    </row>
    <row r="15" spans="1:39" x14ac:dyDescent="0.35">
      <c r="A15" s="4">
        <v>42100</v>
      </c>
      <c r="B15" s="5">
        <v>71.5</v>
      </c>
      <c r="C15" s="5">
        <v>47.5</v>
      </c>
      <c r="D15" s="5">
        <v>0.995</v>
      </c>
      <c r="E15" s="7">
        <v>818109810</v>
      </c>
      <c r="F15" s="7">
        <v>1590</v>
      </c>
      <c r="G15" s="7">
        <v>2619000</v>
      </c>
      <c r="H15" s="9">
        <f t="shared" si="2"/>
        <v>4.2696974496999616</v>
      </c>
      <c r="I15" s="9">
        <f t="shared" si="3"/>
        <v>3.8607297110405954</v>
      </c>
      <c r="J15" s="9">
        <f t="shared" si="4"/>
        <v>-5.0125418235442863E-3</v>
      </c>
      <c r="K15" s="11">
        <f t="shared" si="12"/>
        <v>9.1603053435114504E-2</v>
      </c>
      <c r="L15" s="11">
        <f t="shared" si="13"/>
        <v>-3.2586558044806542E-2</v>
      </c>
      <c r="M15" s="11">
        <f t="shared" si="14"/>
        <v>-5.0000000000000044E-3</v>
      </c>
      <c r="N15" s="13">
        <f t="shared" si="17"/>
        <v>8.7647307058755675E-2</v>
      </c>
      <c r="O15" s="13">
        <f t="shared" si="15"/>
        <v>-3.3129323759879446E-2</v>
      </c>
      <c r="P15" s="13">
        <f t="shared" si="16"/>
        <v>-5.0125418235442863E-3</v>
      </c>
      <c r="Q15" s="14">
        <f t="shared" si="6"/>
        <v>20.522507127611153</v>
      </c>
      <c r="R15" s="14">
        <f t="shared" si="7"/>
        <v>7.3714892952142774</v>
      </c>
      <c r="S15" s="14">
        <f t="shared" si="8"/>
        <v>14.778303123489849</v>
      </c>
      <c r="V15" s="30">
        <f t="shared" si="9"/>
        <v>4.8501085500485007E-2</v>
      </c>
      <c r="W15" s="30">
        <f t="shared" si="10"/>
        <v>0.10444444444444451</v>
      </c>
      <c r="X15" s="30">
        <f t="shared" si="11"/>
        <v>0.55786844296419646</v>
      </c>
      <c r="AH15" s="17" t="s">
        <v>46</v>
      </c>
      <c r="AI15" s="17">
        <v>5187.5167189180129</v>
      </c>
      <c r="AJ15" s="17" t="s">
        <v>46</v>
      </c>
      <c r="AK15" s="17">
        <v>2012.6532967391538</v>
      </c>
      <c r="AL15" s="17" t="s">
        <v>46</v>
      </c>
      <c r="AM15" s="17">
        <v>4399.1012036094671</v>
      </c>
    </row>
    <row r="16" spans="1:39" x14ac:dyDescent="0.35">
      <c r="A16" s="4">
        <v>42107</v>
      </c>
      <c r="B16" s="5">
        <v>72.5</v>
      </c>
      <c r="C16" s="5">
        <v>45.5</v>
      </c>
      <c r="D16" s="5">
        <v>0.99</v>
      </c>
      <c r="E16" s="7">
        <v>788538080</v>
      </c>
      <c r="F16" s="7">
        <v>2530</v>
      </c>
      <c r="G16" s="7">
        <v>1612000</v>
      </c>
      <c r="H16" s="9">
        <f t="shared" si="2"/>
        <v>4.2835865618606288</v>
      </c>
      <c r="I16" s="9">
        <f t="shared" si="3"/>
        <v>3.8177123259569048</v>
      </c>
      <c r="J16" s="9">
        <f t="shared" si="4"/>
        <v>-1.0050335853501451E-2</v>
      </c>
      <c r="K16" s="11">
        <f t="shared" si="12"/>
        <v>1.3986013986013986E-2</v>
      </c>
      <c r="L16" s="11">
        <f t="shared" si="13"/>
        <v>-4.2105263157894736E-2</v>
      </c>
      <c r="M16" s="11">
        <f t="shared" si="14"/>
        <v>-5.0251256281407079E-3</v>
      </c>
      <c r="N16" s="13">
        <f t="shared" si="17"/>
        <v>1.3889112160667093E-2</v>
      </c>
      <c r="O16" s="13">
        <f t="shared" si="15"/>
        <v>-4.3017385083690816E-2</v>
      </c>
      <c r="P16" s="13">
        <f t="shared" si="16"/>
        <v>-5.0377940299571808E-3</v>
      </c>
      <c r="Q16" s="14">
        <f t="shared" si="6"/>
        <v>20.485691257430787</v>
      </c>
      <c r="R16" s="14">
        <f t="shared" si="7"/>
        <v>7.8359745817215662</v>
      </c>
      <c r="S16" s="14">
        <f t="shared" si="8"/>
        <v>14.292986202048711</v>
      </c>
      <c r="V16" s="30">
        <f t="shared" si="9"/>
        <v>5.3120236500531201E-2</v>
      </c>
      <c r="W16" s="30">
        <f t="shared" si="10"/>
        <v>6.000000000000006E-2</v>
      </c>
      <c r="X16" s="30">
        <f t="shared" si="11"/>
        <v>0.54954204829308906</v>
      </c>
      <c r="AH16" s="17" t="s">
        <v>47</v>
      </c>
      <c r="AI16" s="17">
        <v>266</v>
      </c>
      <c r="AJ16" s="17" t="s">
        <v>47</v>
      </c>
      <c r="AK16" s="17">
        <v>266</v>
      </c>
      <c r="AL16" s="17" t="s">
        <v>47</v>
      </c>
      <c r="AM16" s="17">
        <v>266</v>
      </c>
    </row>
    <row r="17" spans="1:39" ht="15" thickBot="1" x14ac:dyDescent="0.4">
      <c r="A17" s="4">
        <v>42114</v>
      </c>
      <c r="B17" s="5">
        <v>75.75</v>
      </c>
      <c r="C17" s="5">
        <v>48</v>
      </c>
      <c r="D17" s="5">
        <v>0.96</v>
      </c>
      <c r="E17" s="7">
        <v>807459300</v>
      </c>
      <c r="F17" s="7">
        <v>1090</v>
      </c>
      <c r="G17" s="7">
        <v>2189000</v>
      </c>
      <c r="H17" s="9">
        <f t="shared" si="2"/>
        <v>4.3274384443894789</v>
      </c>
      <c r="I17" s="9">
        <f t="shared" si="3"/>
        <v>3.8712010109078911</v>
      </c>
      <c r="J17" s="9">
        <f t="shared" si="4"/>
        <v>-4.0821994520255166E-2</v>
      </c>
      <c r="K17" s="11">
        <f t="shared" si="12"/>
        <v>4.4827586206896551E-2</v>
      </c>
      <c r="L17" s="11">
        <f t="shared" si="13"/>
        <v>5.4945054945054944E-2</v>
      </c>
      <c r="M17" s="11">
        <f t="shared" si="14"/>
        <v>-3.0303030303030332E-2</v>
      </c>
      <c r="N17" s="13">
        <f t="shared" si="17"/>
        <v>4.385188252884941E-2</v>
      </c>
      <c r="O17" s="13">
        <f t="shared" si="15"/>
        <v>5.3488684950986222E-2</v>
      </c>
      <c r="P17" s="13">
        <f t="shared" si="16"/>
        <v>-3.077165866675366E-2</v>
      </c>
      <c r="Q17" s="14">
        <f t="shared" si="6"/>
        <v>20.509403209314058</v>
      </c>
      <c r="R17" s="14">
        <f t="shared" si="7"/>
        <v>6.9939329752231894</v>
      </c>
      <c r="S17" s="14">
        <f t="shared" si="8"/>
        <v>14.598955376505</v>
      </c>
      <c r="V17" s="30">
        <f t="shared" si="9"/>
        <v>6.813247725068132E-2</v>
      </c>
      <c r="W17" s="30">
        <f t="shared" si="10"/>
        <v>0.11555555555555562</v>
      </c>
      <c r="X17" s="30">
        <f t="shared" si="11"/>
        <v>0.49958368026644456</v>
      </c>
      <c r="AH17" s="18" t="s">
        <v>48</v>
      </c>
      <c r="AI17" s="18">
        <v>6.0317404257156156E-2</v>
      </c>
      <c r="AJ17" s="18" t="s">
        <v>48</v>
      </c>
      <c r="AK17" s="18">
        <v>0.15386549645043693</v>
      </c>
      <c r="AL17" s="18" t="s">
        <v>48</v>
      </c>
      <c r="AM17" s="18">
        <v>0.13124088607380585</v>
      </c>
    </row>
    <row r="18" spans="1:39" x14ac:dyDescent="0.35">
      <c r="A18" s="4">
        <v>42121</v>
      </c>
      <c r="B18" s="5">
        <v>76.900000000000006</v>
      </c>
      <c r="C18" s="5">
        <v>47</v>
      </c>
      <c r="D18" s="5">
        <v>0.92</v>
      </c>
      <c r="E18" s="7">
        <v>417720970</v>
      </c>
      <c r="F18" s="7">
        <v>140</v>
      </c>
      <c r="G18" s="7">
        <v>5413000</v>
      </c>
      <c r="H18" s="9">
        <f t="shared" si="2"/>
        <v>4.3425058765115985</v>
      </c>
      <c r="I18" s="9">
        <f t="shared" si="3"/>
        <v>3.8501476017100584</v>
      </c>
      <c r="J18" s="9">
        <f t="shared" si="4"/>
        <v>-8.3381608939051013E-2</v>
      </c>
      <c r="K18" s="11">
        <f t="shared" si="12"/>
        <v>1.5181518151815256E-2</v>
      </c>
      <c r="L18" s="11">
        <f t="shared" si="13"/>
        <v>-2.0833333333333332E-2</v>
      </c>
      <c r="M18" s="11">
        <f t="shared" si="14"/>
        <v>-4.1666666666666588E-2</v>
      </c>
      <c r="N18" s="13">
        <f t="shared" si="17"/>
        <v>1.5067432122119926E-2</v>
      </c>
      <c r="O18" s="13">
        <f t="shared" si="15"/>
        <v>-2.1053409197832381E-2</v>
      </c>
      <c r="P18" s="13">
        <f t="shared" si="16"/>
        <v>-4.2559614418795889E-2</v>
      </c>
      <c r="Q18" s="14">
        <f t="shared" si="6"/>
        <v>19.850324231702583</v>
      </c>
      <c r="R18" s="14">
        <f t="shared" si="7"/>
        <v>4.9416424226093039</v>
      </c>
      <c r="S18" s="14">
        <f t="shared" si="8"/>
        <v>15.504314025779115</v>
      </c>
      <c r="V18" s="30">
        <f t="shared" si="9"/>
        <v>7.3444500900734469E-2</v>
      </c>
      <c r="W18" s="30">
        <f t="shared" si="10"/>
        <v>9.3333333333333393E-2</v>
      </c>
      <c r="X18" s="30">
        <f t="shared" si="11"/>
        <v>0.43297252289758542</v>
      </c>
    </row>
    <row r="19" spans="1:39" ht="15" thickBot="1" x14ac:dyDescent="0.4">
      <c r="A19" s="4">
        <v>42128</v>
      </c>
      <c r="B19" s="5">
        <v>75.5</v>
      </c>
      <c r="C19" s="5">
        <v>45.7</v>
      </c>
      <c r="D19" s="5">
        <v>0.91500000000000004</v>
      </c>
      <c r="E19" s="7">
        <v>468274660</v>
      </c>
      <c r="F19" s="7">
        <v>1240</v>
      </c>
      <c r="G19" s="7">
        <v>2557000</v>
      </c>
      <c r="H19" s="9">
        <f t="shared" si="2"/>
        <v>4.3241326562549789</v>
      </c>
      <c r="I19" s="9">
        <f t="shared" si="3"/>
        <v>3.8220982979001592</v>
      </c>
      <c r="J19" s="9">
        <f t="shared" si="4"/>
        <v>-8.8831213706615703E-2</v>
      </c>
      <c r="K19" s="11">
        <f t="shared" si="12"/>
        <v>-1.820546163849162E-2</v>
      </c>
      <c r="L19" s="11">
        <f t="shared" si="13"/>
        <v>-2.7659574468085046E-2</v>
      </c>
      <c r="M19" s="11">
        <f t="shared" si="14"/>
        <v>-5.4347826086956564E-3</v>
      </c>
      <c r="N19" s="13">
        <f t="shared" si="17"/>
        <v>-1.8373220256619294E-2</v>
      </c>
      <c r="O19" s="13">
        <f t="shared" si="15"/>
        <v>-2.8049303809899555E-2</v>
      </c>
      <c r="P19" s="13">
        <f t="shared" si="16"/>
        <v>-5.449604767564703E-3</v>
      </c>
      <c r="Q19" s="14">
        <f t="shared" si="6"/>
        <v>19.964565562076881</v>
      </c>
      <c r="R19" s="14">
        <f t="shared" si="7"/>
        <v>7.122866658599083</v>
      </c>
      <c r="S19" s="14">
        <f t="shared" si="8"/>
        <v>14.754345254273323</v>
      </c>
      <c r="V19" s="30">
        <f t="shared" si="9"/>
        <v>6.6977689500669776E-2</v>
      </c>
      <c r="W19" s="30">
        <f t="shared" si="10"/>
        <v>6.4444444444444568E-2</v>
      </c>
      <c r="X19" s="30">
        <f t="shared" si="11"/>
        <v>0.42464612822647801</v>
      </c>
    </row>
    <row r="20" spans="1:39" x14ac:dyDescent="0.35">
      <c r="A20" s="4">
        <v>42135</v>
      </c>
      <c r="B20" s="5">
        <v>75.05</v>
      </c>
      <c r="C20" s="5">
        <v>46.6</v>
      </c>
      <c r="D20" s="5">
        <v>0.9</v>
      </c>
      <c r="E20" s="7">
        <v>364333490</v>
      </c>
      <c r="F20" s="7">
        <v>3250</v>
      </c>
      <c r="G20" s="7">
        <v>3038000</v>
      </c>
      <c r="H20" s="9">
        <f t="shared" si="2"/>
        <v>4.3181545580794714</v>
      </c>
      <c r="I20" s="9">
        <f t="shared" si="3"/>
        <v>3.8416005411316001</v>
      </c>
      <c r="J20" s="9">
        <f t="shared" si="4"/>
        <v>-0.10536051565782628</v>
      </c>
      <c r="K20" s="11">
        <f t="shared" si="12"/>
        <v>-5.9602649006622894E-3</v>
      </c>
      <c r="L20" s="11">
        <f t="shared" si="13"/>
        <v>1.9693654266958391E-2</v>
      </c>
      <c r="M20" s="11">
        <f t="shared" si="14"/>
        <v>-1.6393442622950834E-2</v>
      </c>
      <c r="N20" s="13">
        <f t="shared" si="17"/>
        <v>-5.9780981755080667E-3</v>
      </c>
      <c r="O20" s="13">
        <f t="shared" si="15"/>
        <v>1.9502243231441101E-2</v>
      </c>
      <c r="P20" s="13">
        <f t="shared" si="16"/>
        <v>-1.6529301951210582E-2</v>
      </c>
      <c r="Q20" s="14">
        <f t="shared" si="6"/>
        <v>19.71358018748176</v>
      </c>
      <c r="R20" s="14">
        <f t="shared" si="7"/>
        <v>8.0864102753237823</v>
      </c>
      <c r="S20" s="14">
        <f t="shared" si="8"/>
        <v>14.926709962137855</v>
      </c>
      <c r="V20" s="30">
        <f t="shared" si="9"/>
        <v>6.4899071550648973E-2</v>
      </c>
      <c r="W20" s="30">
        <f t="shared" si="10"/>
        <v>8.4444444444444544E-2</v>
      </c>
      <c r="X20" s="30">
        <f t="shared" si="11"/>
        <v>0.39966694421315574</v>
      </c>
      <c r="AH20" s="19"/>
      <c r="AI20" s="19" t="s">
        <v>26</v>
      </c>
      <c r="AJ20" s="19" t="s">
        <v>27</v>
      </c>
      <c r="AK20" s="19" t="s">
        <v>28</v>
      </c>
    </row>
    <row r="21" spans="1:39" x14ac:dyDescent="0.35">
      <c r="A21" s="4">
        <v>42142</v>
      </c>
      <c r="B21" s="5">
        <v>74.349999999999994</v>
      </c>
      <c r="C21" s="5">
        <v>46.7</v>
      </c>
      <c r="D21" s="5">
        <v>0.90500000000000003</v>
      </c>
      <c r="E21" s="7">
        <v>526354310</v>
      </c>
      <c r="F21" s="7">
        <v>1960</v>
      </c>
      <c r="G21" s="7">
        <v>2483000</v>
      </c>
      <c r="H21" s="9">
        <f t="shared" si="2"/>
        <v>4.3087836729061637</v>
      </c>
      <c r="I21" s="9">
        <f t="shared" si="3"/>
        <v>3.8437441646748516</v>
      </c>
      <c r="J21" s="9">
        <f t="shared" si="4"/>
        <v>-9.9820335282210904E-2</v>
      </c>
      <c r="K21" s="11">
        <f t="shared" si="12"/>
        <v>-9.327115256495707E-3</v>
      </c>
      <c r="L21" s="11">
        <f t="shared" si="13"/>
        <v>2.1459227467811462E-3</v>
      </c>
      <c r="M21" s="11">
        <f t="shared" si="14"/>
        <v>5.5555555555555601E-3</v>
      </c>
      <c r="N21" s="13">
        <f t="shared" si="17"/>
        <v>-9.3708851733068661E-3</v>
      </c>
      <c r="O21" s="13">
        <f t="shared" si="15"/>
        <v>2.1436235432513691E-3</v>
      </c>
      <c r="P21" s="13">
        <f t="shared" si="16"/>
        <v>5.5401803756153509E-3</v>
      </c>
      <c r="Q21" s="14">
        <f t="shared" si="6"/>
        <v>20.081485137095832</v>
      </c>
      <c r="R21" s="14">
        <f t="shared" si="7"/>
        <v>7.5806997522245627</v>
      </c>
      <c r="S21" s="14">
        <f t="shared" si="8"/>
        <v>14.724978064490303</v>
      </c>
      <c r="V21" s="30">
        <f t="shared" si="9"/>
        <v>6.1665665850616627E-2</v>
      </c>
      <c r="W21" s="30">
        <f t="shared" si="10"/>
        <v>8.6666666666666795E-2</v>
      </c>
      <c r="X21" s="30">
        <f t="shared" si="11"/>
        <v>0.40799333888426315</v>
      </c>
      <c r="AH21" s="17" t="s">
        <v>26</v>
      </c>
      <c r="AI21" s="17">
        <v>1</v>
      </c>
      <c r="AJ21" s="17"/>
      <c r="AK21" s="17"/>
    </row>
    <row r="22" spans="1:39" x14ac:dyDescent="0.35">
      <c r="A22" s="4">
        <v>42149</v>
      </c>
      <c r="B22" s="5">
        <v>73.5</v>
      </c>
      <c r="C22" s="5">
        <v>45.5</v>
      </c>
      <c r="D22" s="5">
        <v>0.89</v>
      </c>
      <c r="E22" s="7">
        <v>471941790</v>
      </c>
      <c r="F22" s="7">
        <v>120</v>
      </c>
      <c r="G22" s="7">
        <v>7940000</v>
      </c>
      <c r="H22" s="9">
        <f t="shared" si="2"/>
        <v>4.2972854062187906</v>
      </c>
      <c r="I22" s="9">
        <f t="shared" si="3"/>
        <v>3.8177123259569048</v>
      </c>
      <c r="J22" s="9">
        <f t="shared" si="4"/>
        <v>-0.11653381625595151</v>
      </c>
      <c r="K22" s="11">
        <f t="shared" si="12"/>
        <v>-1.1432414256892998E-2</v>
      </c>
      <c r="L22" s="11">
        <f t="shared" si="13"/>
        <v>-2.5695931477516119E-2</v>
      </c>
      <c r="M22" s="11">
        <f t="shared" si="14"/>
        <v>-1.6574585635359129E-2</v>
      </c>
      <c r="N22" s="13">
        <f t="shared" si="17"/>
        <v>-1.1498266687373023E-2</v>
      </c>
      <c r="O22" s="13">
        <f t="shared" si="15"/>
        <v>-2.6031838717946981E-2</v>
      </c>
      <c r="P22" s="13">
        <f t="shared" si="16"/>
        <v>-1.6713480973740667E-2</v>
      </c>
      <c r="Q22" s="14">
        <f t="shared" si="6"/>
        <v>19.972366209673332</v>
      </c>
      <c r="R22" s="14">
        <f t="shared" si="7"/>
        <v>4.7874917427820458</v>
      </c>
      <c r="S22" s="14">
        <f t="shared" si="8"/>
        <v>15.887423833223318</v>
      </c>
      <c r="V22" s="30">
        <f t="shared" si="9"/>
        <v>5.7739387500577388E-2</v>
      </c>
      <c r="W22" s="30">
        <f t="shared" si="10"/>
        <v>6.000000000000006E-2</v>
      </c>
      <c r="X22" s="30">
        <f t="shared" si="11"/>
        <v>0.38301415487094093</v>
      </c>
      <c r="AH22" s="17" t="s">
        <v>27</v>
      </c>
      <c r="AI22" s="17">
        <v>-0.18337938026457556</v>
      </c>
      <c r="AJ22" s="17">
        <v>1</v>
      </c>
      <c r="AK22" s="17"/>
    </row>
    <row r="23" spans="1:39" ht="15" thickBot="1" x14ac:dyDescent="0.4">
      <c r="A23" s="4">
        <v>42156</v>
      </c>
      <c r="B23" s="5">
        <v>70.61</v>
      </c>
      <c r="C23" s="5">
        <v>45.2</v>
      </c>
      <c r="D23" s="5">
        <v>0.86</v>
      </c>
      <c r="E23" s="7">
        <v>483060340</v>
      </c>
      <c r="F23" s="7">
        <v>400</v>
      </c>
      <c r="G23" s="7">
        <v>5174000</v>
      </c>
      <c r="H23" s="9">
        <f t="shared" si="2"/>
        <v>4.2571717775282556</v>
      </c>
      <c r="I23" s="9">
        <f t="shared" si="3"/>
        <v>3.8110970868381857</v>
      </c>
      <c r="J23" s="9">
        <f t="shared" si="4"/>
        <v>-0.15082288973458366</v>
      </c>
      <c r="K23" s="11">
        <f t="shared" si="12"/>
        <v>-3.9319727891156474E-2</v>
      </c>
      <c r="L23" s="11">
        <f t="shared" si="13"/>
        <v>-6.593406593406531E-3</v>
      </c>
      <c r="M23" s="11">
        <f t="shared" si="14"/>
        <v>-3.3707865168539353E-2</v>
      </c>
      <c r="N23" s="13">
        <f t="shared" si="17"/>
        <v>-4.0113628690535509E-2</v>
      </c>
      <c r="O23" s="13">
        <f t="shared" si="15"/>
        <v>-6.6152391187192048E-3</v>
      </c>
      <c r="P23" s="13">
        <f t="shared" si="16"/>
        <v>-3.4289073478632193E-2</v>
      </c>
      <c r="Q23" s="14">
        <f t="shared" si="6"/>
        <v>19.995652131350283</v>
      </c>
      <c r="R23" s="14">
        <f t="shared" si="7"/>
        <v>5.9914645471079817</v>
      </c>
      <c r="S23" s="14">
        <f t="shared" si="8"/>
        <v>15.459156641728111</v>
      </c>
      <c r="V23" s="30">
        <f t="shared" si="9"/>
        <v>4.4390041110443895E-2</v>
      </c>
      <c r="W23" s="30">
        <f t="shared" si="10"/>
        <v>5.3333333333333462E-2</v>
      </c>
      <c r="X23" s="30">
        <f t="shared" si="11"/>
        <v>0.33305578684429638</v>
      </c>
      <c r="AH23" s="18" t="s">
        <v>28</v>
      </c>
      <c r="AI23" s="18">
        <v>-0.4857891560797879</v>
      </c>
      <c r="AJ23" s="18">
        <v>0.17404546116974692</v>
      </c>
      <c r="AK23" s="18">
        <v>1</v>
      </c>
    </row>
    <row r="24" spans="1:39" x14ac:dyDescent="0.35">
      <c r="A24" s="4">
        <v>42163</v>
      </c>
      <c r="B24" s="5">
        <v>72.55</v>
      </c>
      <c r="C24" s="5">
        <v>45.4</v>
      </c>
      <c r="D24" s="5">
        <v>0.875</v>
      </c>
      <c r="E24" s="7">
        <v>416939950</v>
      </c>
      <c r="F24" s="7">
        <v>70</v>
      </c>
      <c r="G24" s="7">
        <v>5311000</v>
      </c>
      <c r="H24" s="9">
        <f t="shared" si="2"/>
        <v>4.2842759793301965</v>
      </c>
      <c r="I24" s="9">
        <f t="shared" si="3"/>
        <v>3.8155121050473024</v>
      </c>
      <c r="J24" s="9">
        <f t="shared" si="4"/>
        <v>-0.13353139262452263</v>
      </c>
      <c r="K24" s="11">
        <f t="shared" si="12"/>
        <v>2.7474861917575383E-2</v>
      </c>
      <c r="L24" s="11">
        <f t="shared" si="13"/>
        <v>4.4247787610618523E-3</v>
      </c>
      <c r="M24" s="11">
        <f t="shared" si="14"/>
        <v>1.7441860465116296E-2</v>
      </c>
      <c r="N24" s="13">
        <f t="shared" si="17"/>
        <v>2.7104201801941275E-2</v>
      </c>
      <c r="O24" s="13">
        <f t="shared" si="15"/>
        <v>4.4150182091166933E-3</v>
      </c>
      <c r="P24" s="13">
        <f t="shared" si="16"/>
        <v>1.7291497110061043E-2</v>
      </c>
      <c r="Q24" s="14">
        <f t="shared" si="6"/>
        <v>19.848452764597226</v>
      </c>
      <c r="R24" s="14">
        <f t="shared" si="7"/>
        <v>4.2484952420493594</v>
      </c>
      <c r="S24" s="14">
        <f t="shared" si="8"/>
        <v>15.485290699404537</v>
      </c>
      <c r="V24" s="30">
        <f t="shared" si="9"/>
        <v>5.3351194050533499E-2</v>
      </c>
      <c r="W24" s="30">
        <f t="shared" si="10"/>
        <v>5.777777777777781E-2</v>
      </c>
      <c r="X24" s="30">
        <f t="shared" si="11"/>
        <v>0.35803497085761865</v>
      </c>
    </row>
    <row r="25" spans="1:39" ht="15" thickBot="1" x14ac:dyDescent="0.4">
      <c r="A25" s="4">
        <v>42170</v>
      </c>
      <c r="B25" s="5">
        <v>71.56</v>
      </c>
      <c r="C25" s="5">
        <v>45.6</v>
      </c>
      <c r="D25" s="5">
        <v>0.89500000000000002</v>
      </c>
      <c r="E25" s="7">
        <v>480789080</v>
      </c>
      <c r="F25" s="7">
        <v>3870</v>
      </c>
      <c r="G25" s="7">
        <v>9042000</v>
      </c>
      <c r="H25" s="9">
        <f t="shared" si="2"/>
        <v>4.2705362586405187</v>
      </c>
      <c r="I25" s="9">
        <f t="shared" si="3"/>
        <v>3.8199077165203406</v>
      </c>
      <c r="J25" s="9">
        <f t="shared" si="4"/>
        <v>-0.11093156070728166</v>
      </c>
      <c r="K25" s="11">
        <f t="shared" si="12"/>
        <v>-1.3645761543762852E-2</v>
      </c>
      <c r="L25" s="11">
        <f t="shared" si="13"/>
        <v>4.4052863436123977E-3</v>
      </c>
      <c r="M25" s="11">
        <f t="shared" si="14"/>
        <v>2.2857142857142878E-2</v>
      </c>
      <c r="N25" s="13">
        <f t="shared" si="17"/>
        <v>-1.3739720689678365E-2</v>
      </c>
      <c r="O25" s="13">
        <f t="shared" si="15"/>
        <v>4.3956114730381293E-3</v>
      </c>
      <c r="P25" s="13">
        <f t="shared" si="16"/>
        <v>2.2599831917240992E-2</v>
      </c>
      <c r="Q25" s="14">
        <f t="shared" si="6"/>
        <v>19.990939228780924</v>
      </c>
      <c r="R25" s="14">
        <f t="shared" si="7"/>
        <v>8.261009786023827</v>
      </c>
      <c r="S25" s="14">
        <f t="shared" si="8"/>
        <v>16.017390946836688</v>
      </c>
      <c r="V25" s="30">
        <f t="shared" si="9"/>
        <v>4.8778234560487792E-2</v>
      </c>
      <c r="W25" s="30">
        <f t="shared" si="10"/>
        <v>6.2222222222222318E-2</v>
      </c>
      <c r="X25" s="30">
        <f t="shared" si="11"/>
        <v>0.39134054954204833</v>
      </c>
    </row>
    <row r="26" spans="1:39" x14ac:dyDescent="0.35">
      <c r="A26" s="4">
        <v>42177</v>
      </c>
      <c r="B26" s="5">
        <v>70.599999999999994</v>
      </c>
      <c r="C26" s="5">
        <v>46</v>
      </c>
      <c r="D26" s="5">
        <v>0.875</v>
      </c>
      <c r="E26" s="7">
        <v>327526000</v>
      </c>
      <c r="F26" s="7">
        <v>710</v>
      </c>
      <c r="G26" s="7">
        <v>8835000</v>
      </c>
      <c r="H26" s="9">
        <f t="shared" si="2"/>
        <v>4.257030144499196</v>
      </c>
      <c r="I26" s="9">
        <f t="shared" si="3"/>
        <v>3.8286413964890951</v>
      </c>
      <c r="J26" s="9">
        <f t="shared" si="4"/>
        <v>-0.13353139262452263</v>
      </c>
      <c r="K26" s="11">
        <f t="shared" si="12"/>
        <v>-1.3415315818893348E-2</v>
      </c>
      <c r="L26" s="11">
        <f t="shared" si="13"/>
        <v>8.7719298245613718E-3</v>
      </c>
      <c r="M26" s="11">
        <f t="shared" si="14"/>
        <v>-2.2346368715083817E-2</v>
      </c>
      <c r="N26" s="13">
        <f t="shared" si="17"/>
        <v>-1.3506114141322108E-2</v>
      </c>
      <c r="O26" s="13">
        <f t="shared" si="15"/>
        <v>8.7336799687546315E-3</v>
      </c>
      <c r="P26" s="13">
        <f t="shared" si="16"/>
        <v>-2.2599831917240919E-2</v>
      </c>
      <c r="Q26" s="14">
        <f t="shared" si="6"/>
        <v>19.607077999201394</v>
      </c>
      <c r="R26" s="14">
        <f t="shared" si="7"/>
        <v>6.5652649700353614</v>
      </c>
      <c r="S26" s="14">
        <f t="shared" si="8"/>
        <v>15.994231663735933</v>
      </c>
      <c r="V26" s="30">
        <f t="shared" si="9"/>
        <v>4.4343849600443408E-2</v>
      </c>
      <c r="W26" s="30">
        <f t="shared" si="10"/>
        <v>7.111111111111118E-2</v>
      </c>
      <c r="X26" s="30">
        <f t="shared" si="11"/>
        <v>0.35803497085761865</v>
      </c>
      <c r="AH26" s="19"/>
      <c r="AI26" s="19" t="s">
        <v>9</v>
      </c>
      <c r="AJ26" s="19" t="s">
        <v>11</v>
      </c>
      <c r="AK26" s="19" t="s">
        <v>13</v>
      </c>
    </row>
    <row r="27" spans="1:39" x14ac:dyDescent="0.35">
      <c r="A27" s="4">
        <v>42184</v>
      </c>
      <c r="B27" s="5">
        <v>70.67</v>
      </c>
      <c r="C27" s="5">
        <v>45</v>
      </c>
      <c r="D27" s="5">
        <v>0.84499999999999997</v>
      </c>
      <c r="E27" s="7">
        <v>420708550</v>
      </c>
      <c r="F27" s="7">
        <v>980</v>
      </c>
      <c r="G27" s="7">
        <v>8959000</v>
      </c>
      <c r="H27" s="9">
        <f t="shared" si="2"/>
        <v>4.2580211547027629</v>
      </c>
      <c r="I27" s="9">
        <f t="shared" si="3"/>
        <v>3.8066624897703196</v>
      </c>
      <c r="J27" s="9">
        <f t="shared" si="4"/>
        <v>-0.16841865162496325</v>
      </c>
      <c r="K27" s="11">
        <f t="shared" si="12"/>
        <v>9.915014164306997E-4</v>
      </c>
      <c r="L27" s="11">
        <f t="shared" si="13"/>
        <v>-2.1739130434782608E-2</v>
      </c>
      <c r="M27" s="11">
        <f t="shared" si="14"/>
        <v>-3.4285714285714315E-2</v>
      </c>
      <c r="N27" s="13">
        <f t="shared" si="17"/>
        <v>9.9101020356674578E-4</v>
      </c>
      <c r="O27" s="13">
        <f t="shared" si="15"/>
        <v>-2.197890671877523E-2</v>
      </c>
      <c r="P27" s="13">
        <f t="shared" si="16"/>
        <v>-3.4887259000440665E-2</v>
      </c>
      <c r="Q27" s="14">
        <f t="shared" si="6"/>
        <v>19.857450871624973</v>
      </c>
      <c r="R27" s="14">
        <f t="shared" si="7"/>
        <v>6.8875525716646173</v>
      </c>
      <c r="S27" s="14">
        <f t="shared" si="8"/>
        <v>16.008169171579716</v>
      </c>
      <c r="V27" s="30">
        <f t="shared" si="9"/>
        <v>4.466719017044668E-2</v>
      </c>
      <c r="W27" s="30">
        <f t="shared" si="10"/>
        <v>4.8888888888888954E-2</v>
      </c>
      <c r="X27" s="30">
        <f t="shared" si="11"/>
        <v>0.30807660283097416</v>
      </c>
      <c r="AH27" s="17" t="s">
        <v>9</v>
      </c>
      <c r="AI27" s="17">
        <v>1</v>
      </c>
      <c r="AJ27" s="17"/>
      <c r="AK27" s="17"/>
    </row>
    <row r="28" spans="1:39" x14ac:dyDescent="0.35">
      <c r="A28" s="4">
        <v>42191</v>
      </c>
      <c r="B28" s="5">
        <v>71.06</v>
      </c>
      <c r="C28" s="5">
        <v>44.2</v>
      </c>
      <c r="D28" s="5">
        <v>0.83</v>
      </c>
      <c r="E28" s="7">
        <v>580989390</v>
      </c>
      <c r="F28" s="7">
        <v>810</v>
      </c>
      <c r="G28" s="7">
        <v>5749000</v>
      </c>
      <c r="H28" s="9">
        <f t="shared" si="2"/>
        <v>4.2635245905928807</v>
      </c>
      <c r="I28" s="9">
        <f t="shared" si="3"/>
        <v>3.7887247890836524</v>
      </c>
      <c r="J28" s="9">
        <f t="shared" si="4"/>
        <v>-0.18632957819149348</v>
      </c>
      <c r="K28" s="11">
        <f t="shared" si="12"/>
        <v>5.5186076128484586E-3</v>
      </c>
      <c r="L28" s="11">
        <f t="shared" si="13"/>
        <v>-1.7777777777777715E-2</v>
      </c>
      <c r="M28" s="11">
        <f t="shared" si="14"/>
        <v>-1.7751479289940846E-2</v>
      </c>
      <c r="N28" s="13">
        <f t="shared" si="17"/>
        <v>5.5034358901180185E-3</v>
      </c>
      <c r="O28" s="13">
        <f t="shared" si="15"/>
        <v>-1.7937700686667207E-2</v>
      </c>
      <c r="P28" s="13">
        <f t="shared" si="16"/>
        <v>-1.7910926566530219E-2</v>
      </c>
      <c r="Q28" s="14">
        <f t="shared" si="6"/>
        <v>20.180243053031539</v>
      </c>
      <c r="R28" s="14">
        <f t="shared" si="7"/>
        <v>6.6970342476664841</v>
      </c>
      <c r="S28" s="14">
        <f t="shared" si="8"/>
        <v>15.564536484605428</v>
      </c>
      <c r="V28" s="30">
        <f t="shared" si="9"/>
        <v>4.6468659060464698E-2</v>
      </c>
      <c r="W28" s="30">
        <f t="shared" si="10"/>
        <v>3.1111111111111239E-2</v>
      </c>
      <c r="X28" s="30">
        <f t="shared" si="11"/>
        <v>0.28309741881765188</v>
      </c>
      <c r="AH28" s="17" t="s">
        <v>11</v>
      </c>
      <c r="AI28" s="17">
        <v>0.74652575704455859</v>
      </c>
      <c r="AJ28" s="17">
        <v>1</v>
      </c>
      <c r="AK28" s="17"/>
    </row>
    <row r="29" spans="1:39" ht="15" thickBot="1" x14ac:dyDescent="0.4">
      <c r="A29" s="4">
        <v>42198</v>
      </c>
      <c r="B29" s="5">
        <v>75.52</v>
      </c>
      <c r="C29" s="5">
        <v>46.5</v>
      </c>
      <c r="D29" s="5">
        <v>0.83</v>
      </c>
      <c r="E29" s="7">
        <v>567087940</v>
      </c>
      <c r="F29" s="7">
        <v>210</v>
      </c>
      <c r="G29" s="7">
        <v>3518000</v>
      </c>
      <c r="H29" s="9">
        <f t="shared" si="2"/>
        <v>4.3243975218372448</v>
      </c>
      <c r="I29" s="9">
        <f t="shared" si="3"/>
        <v>3.8394523125933104</v>
      </c>
      <c r="J29" s="9">
        <f t="shared" si="4"/>
        <v>-0.18632957819149348</v>
      </c>
      <c r="K29" s="11">
        <f t="shared" si="12"/>
        <v>6.2763861525471337E-2</v>
      </c>
      <c r="L29" s="11">
        <f t="shared" si="13"/>
        <v>5.2036199095022558E-2</v>
      </c>
      <c r="M29" s="11">
        <f t="shared" si="14"/>
        <v>0</v>
      </c>
      <c r="N29" s="13">
        <f t="shared" si="17"/>
        <v>6.0872931244364104E-2</v>
      </c>
      <c r="O29" s="13">
        <f t="shared" si="15"/>
        <v>5.0727523509658222E-2</v>
      </c>
      <c r="P29" s="13">
        <f t="shared" si="16"/>
        <v>0</v>
      </c>
      <c r="Q29" s="14">
        <f t="shared" si="6"/>
        <v>20.156024946667493</v>
      </c>
      <c r="R29" s="14">
        <f t="shared" si="7"/>
        <v>5.3471075307174685</v>
      </c>
      <c r="S29" s="14">
        <f t="shared" si="8"/>
        <v>15.073403204279641</v>
      </c>
      <c r="V29" s="30">
        <f t="shared" si="9"/>
        <v>6.7070072520670682E-2</v>
      </c>
      <c r="W29" s="30">
        <f t="shared" si="10"/>
        <v>8.222222222222228E-2</v>
      </c>
      <c r="X29" s="30">
        <f t="shared" si="11"/>
        <v>0.28309741881765188</v>
      </c>
      <c r="AH29" s="18" t="s">
        <v>13</v>
      </c>
      <c r="AI29" s="18">
        <v>-0.20903687822385703</v>
      </c>
      <c r="AJ29" s="18">
        <v>0.11698083058810888</v>
      </c>
      <c r="AK29" s="18">
        <v>1</v>
      </c>
    </row>
    <row r="30" spans="1:39" x14ac:dyDescent="0.35">
      <c r="A30" s="4">
        <v>42205</v>
      </c>
      <c r="B30" s="5">
        <v>70.45</v>
      </c>
      <c r="C30" s="5">
        <v>45.2</v>
      </c>
      <c r="D30" s="5">
        <v>0.82</v>
      </c>
      <c r="E30" s="7">
        <v>523271580</v>
      </c>
      <c r="F30" s="7">
        <v>3370</v>
      </c>
      <c r="G30" s="7">
        <v>3753000</v>
      </c>
      <c r="H30" s="9">
        <f t="shared" si="2"/>
        <v>4.2549032383446894</v>
      </c>
      <c r="I30" s="9">
        <f t="shared" si="3"/>
        <v>3.8110970868381857</v>
      </c>
      <c r="J30" s="9">
        <f t="shared" si="4"/>
        <v>-0.19845093872383832</v>
      </c>
      <c r="K30" s="11">
        <f t="shared" si="12"/>
        <v>-6.7134533898304996E-2</v>
      </c>
      <c r="L30" s="11">
        <f t="shared" si="13"/>
        <v>-2.7956989247311766E-2</v>
      </c>
      <c r="M30" s="11">
        <f t="shared" si="14"/>
        <v>-1.2048192771084348E-2</v>
      </c>
      <c r="N30" s="13">
        <f t="shared" si="17"/>
        <v>-6.9494283492555972E-2</v>
      </c>
      <c r="O30" s="13">
        <f t="shared" si="15"/>
        <v>-2.8355225755125009E-2</v>
      </c>
      <c r="P30" s="13">
        <f t="shared" si="16"/>
        <v>-1.212136053234485E-2</v>
      </c>
      <c r="Q30" s="14">
        <f t="shared" si="6"/>
        <v>20.075611160675969</v>
      </c>
      <c r="R30" s="14">
        <f t="shared" si="7"/>
        <v>8.1226680233464066</v>
      </c>
      <c r="S30" s="14">
        <f t="shared" si="8"/>
        <v>15.138066078117157</v>
      </c>
      <c r="V30" s="30">
        <f t="shared" si="9"/>
        <v>4.3650976950436522E-2</v>
      </c>
      <c r="W30" s="30">
        <f t="shared" si="10"/>
        <v>5.3333333333333462E-2</v>
      </c>
      <c r="X30" s="30">
        <f t="shared" si="11"/>
        <v>0.26644462947543701</v>
      </c>
    </row>
    <row r="31" spans="1:39" ht="15" thickBot="1" x14ac:dyDescent="0.4">
      <c r="A31" s="4">
        <v>42212</v>
      </c>
      <c r="B31" s="5">
        <v>72.3</v>
      </c>
      <c r="C31" s="5">
        <v>46.9</v>
      </c>
      <c r="D31" s="5">
        <v>0.80500000000000005</v>
      </c>
      <c r="E31" s="7">
        <v>775653500</v>
      </c>
      <c r="F31" s="7">
        <v>810</v>
      </c>
      <c r="G31" s="7">
        <v>4252000</v>
      </c>
      <c r="H31" s="9">
        <f t="shared" si="2"/>
        <v>4.2808241291647189</v>
      </c>
      <c r="I31" s="9">
        <f t="shared" si="3"/>
        <v>3.8480176754522337</v>
      </c>
      <c r="J31" s="9">
        <f t="shared" si="4"/>
        <v>-0.21691300156357363</v>
      </c>
      <c r="K31" s="11">
        <f t="shared" si="12"/>
        <v>2.6259758694109216E-2</v>
      </c>
      <c r="L31" s="11">
        <f t="shared" si="13"/>
        <v>3.7610619469026454E-2</v>
      </c>
      <c r="M31" s="11">
        <f t="shared" si="14"/>
        <v>-1.8292682926829149E-2</v>
      </c>
      <c r="N31" s="13">
        <f t="shared" si="17"/>
        <v>2.5920890820029612E-2</v>
      </c>
      <c r="O31" s="13">
        <f t="shared" si="15"/>
        <v>3.6920588614048074E-2</v>
      </c>
      <c r="P31" s="13">
        <f t="shared" si="16"/>
        <v>-1.8462062839735331E-2</v>
      </c>
      <c r="Q31" s="14">
        <f t="shared" si="6"/>
        <v>20.469216457808919</v>
      </c>
      <c r="R31" s="14">
        <f t="shared" si="7"/>
        <v>6.6970342476664841</v>
      </c>
      <c r="S31" s="14">
        <f t="shared" si="8"/>
        <v>15.262900018443975</v>
      </c>
      <c r="V31" s="30">
        <f t="shared" si="9"/>
        <v>5.2196406300521948E-2</v>
      </c>
      <c r="W31" s="30">
        <f t="shared" si="10"/>
        <v>9.1111111111111143E-2</v>
      </c>
      <c r="X31" s="30">
        <f t="shared" si="11"/>
        <v>0.24146544546211496</v>
      </c>
    </row>
    <row r="32" spans="1:39" x14ac:dyDescent="0.35">
      <c r="A32" s="4">
        <v>42219</v>
      </c>
      <c r="B32" s="5">
        <v>74.2</v>
      </c>
      <c r="C32" s="5">
        <v>45.9</v>
      </c>
      <c r="D32" s="5">
        <v>0.83499999999999996</v>
      </c>
      <c r="E32" s="7">
        <v>537653540</v>
      </c>
      <c r="F32" s="7">
        <v>630</v>
      </c>
      <c r="G32" s="7">
        <v>3398000</v>
      </c>
      <c r="H32" s="9">
        <f t="shared" si="2"/>
        <v>4.3067641501733345</v>
      </c>
      <c r="I32" s="9">
        <f t="shared" si="3"/>
        <v>3.8264651170664994</v>
      </c>
      <c r="J32" s="9">
        <f t="shared" si="4"/>
        <v>-0.18032355413128162</v>
      </c>
      <c r="K32" s="11">
        <f t="shared" si="12"/>
        <v>2.627939142461972E-2</v>
      </c>
      <c r="L32" s="11">
        <f t="shared" si="13"/>
        <v>-2.1321961620469083E-2</v>
      </c>
      <c r="M32" s="11">
        <f t="shared" si="14"/>
        <v>3.7267080745341505E-2</v>
      </c>
      <c r="N32" s="13">
        <f t="shared" si="17"/>
        <v>2.5940021008615886E-2</v>
      </c>
      <c r="O32" s="13">
        <f t="shared" si="15"/>
        <v>-2.1552558385734191E-2</v>
      </c>
      <c r="P32" s="13">
        <f t="shared" si="16"/>
        <v>3.6589447432291963E-2</v>
      </c>
      <c r="Q32" s="14">
        <f t="shared" si="6"/>
        <v>20.102724932988192</v>
      </c>
      <c r="R32" s="14">
        <f t="shared" si="7"/>
        <v>6.4457198193855785</v>
      </c>
      <c r="S32" s="14">
        <f t="shared" si="8"/>
        <v>15.038697581214015</v>
      </c>
      <c r="V32" s="30">
        <f t="shared" si="9"/>
        <v>6.0972793200609741E-2</v>
      </c>
      <c r="W32" s="30">
        <f t="shared" si="10"/>
        <v>6.8888888888888916E-2</v>
      </c>
      <c r="X32" s="30">
        <f t="shared" si="11"/>
        <v>0.29142381348875929</v>
      </c>
      <c r="AH32" s="19"/>
      <c r="AI32" s="19" t="s">
        <v>17</v>
      </c>
      <c r="AJ32" s="19" t="s">
        <v>18</v>
      </c>
      <c r="AK32" s="19" t="s">
        <v>19</v>
      </c>
    </row>
    <row r="33" spans="1:37" x14ac:dyDescent="0.35">
      <c r="A33" s="4">
        <v>42226</v>
      </c>
      <c r="B33" s="5">
        <v>74.430000000000007</v>
      </c>
      <c r="C33" s="5">
        <v>46</v>
      </c>
      <c r="D33" s="5">
        <v>0.83</v>
      </c>
      <c r="E33" s="7">
        <v>447452570</v>
      </c>
      <c r="F33" s="7">
        <v>2350</v>
      </c>
      <c r="G33" s="7">
        <v>4419000</v>
      </c>
      <c r="H33" s="9">
        <f t="shared" si="2"/>
        <v>4.3098590863718194</v>
      </c>
      <c r="I33" s="9">
        <f t="shared" si="3"/>
        <v>3.8286413964890951</v>
      </c>
      <c r="J33" s="9">
        <f t="shared" si="4"/>
        <v>-0.18632957819149348</v>
      </c>
      <c r="K33" s="11">
        <f t="shared" si="12"/>
        <v>3.0997304582210776E-3</v>
      </c>
      <c r="L33" s="11">
        <f t="shared" si="13"/>
        <v>2.1786492374727979E-3</v>
      </c>
      <c r="M33" s="11">
        <f t="shared" si="14"/>
        <v>-5.988023952095814E-3</v>
      </c>
      <c r="N33" s="13">
        <f t="shared" si="17"/>
        <v>3.0949361984845243E-3</v>
      </c>
      <c r="O33" s="13">
        <f t="shared" si="15"/>
        <v>2.17627942259567E-3</v>
      </c>
      <c r="P33" s="13">
        <f t="shared" si="16"/>
        <v>-6.0060240602119218E-3</v>
      </c>
      <c r="Q33" s="14">
        <f t="shared" si="6"/>
        <v>19.919081101235157</v>
      </c>
      <c r="R33" s="14">
        <f t="shared" si="7"/>
        <v>7.7621706071382048</v>
      </c>
      <c r="S33" s="14">
        <f t="shared" si="8"/>
        <v>15.301423984112876</v>
      </c>
      <c r="V33" s="30">
        <f t="shared" si="9"/>
        <v>6.203519793062038E-2</v>
      </c>
      <c r="W33" s="30">
        <f t="shared" si="10"/>
        <v>7.111111111111118E-2</v>
      </c>
      <c r="X33" s="30">
        <f t="shared" si="11"/>
        <v>0.28309741881765188</v>
      </c>
      <c r="AH33" s="17" t="s">
        <v>17</v>
      </c>
      <c r="AI33" s="17">
        <v>1</v>
      </c>
      <c r="AJ33" s="17"/>
      <c r="AK33" s="17"/>
    </row>
    <row r="34" spans="1:37" x14ac:dyDescent="0.35">
      <c r="A34" s="4">
        <v>42233</v>
      </c>
      <c r="B34" s="5">
        <v>69.86</v>
      </c>
      <c r="C34" s="5">
        <v>45.7</v>
      </c>
      <c r="D34" s="5">
        <v>0.83</v>
      </c>
      <c r="E34" s="7">
        <v>514124570</v>
      </c>
      <c r="F34" s="7">
        <v>330</v>
      </c>
      <c r="G34" s="7">
        <v>6473000</v>
      </c>
      <c r="H34" s="9">
        <f t="shared" si="2"/>
        <v>4.2464932393786858</v>
      </c>
      <c r="I34" s="9">
        <f t="shared" si="3"/>
        <v>3.8220982979001592</v>
      </c>
      <c r="J34" s="9">
        <f t="shared" si="4"/>
        <v>-0.18632957819149348</v>
      </c>
      <c r="K34" s="11">
        <f t="shared" si="12"/>
        <v>-6.1399973129114695E-2</v>
      </c>
      <c r="L34" s="11">
        <f t="shared" si="13"/>
        <v>-6.5217391304347207E-3</v>
      </c>
      <c r="M34" s="11">
        <f t="shared" si="14"/>
        <v>0</v>
      </c>
      <c r="N34" s="13">
        <f t="shared" si="17"/>
        <v>-6.3365846993133537E-2</v>
      </c>
      <c r="O34" s="13">
        <f t="shared" si="15"/>
        <v>-6.5430985889359475E-3</v>
      </c>
      <c r="P34" s="13">
        <f t="shared" si="16"/>
        <v>0</v>
      </c>
      <c r="Q34" s="14">
        <f t="shared" si="6"/>
        <v>20.057976148142036</v>
      </c>
      <c r="R34" s="14">
        <f t="shared" si="7"/>
        <v>5.7990926544605257</v>
      </c>
      <c r="S34" s="14">
        <f t="shared" si="8"/>
        <v>15.683150237527647</v>
      </c>
      <c r="V34" s="30">
        <f t="shared" si="9"/>
        <v>4.0925677860409251E-2</v>
      </c>
      <c r="W34" s="30">
        <f t="shared" si="10"/>
        <v>6.4444444444444568E-2</v>
      </c>
      <c r="X34" s="30">
        <f t="shared" si="11"/>
        <v>0.28309741881765188</v>
      </c>
      <c r="AH34" s="17" t="s">
        <v>18</v>
      </c>
      <c r="AI34" s="17">
        <v>0.77072886048726685</v>
      </c>
      <c r="AJ34" s="17">
        <v>1</v>
      </c>
      <c r="AK34" s="17"/>
    </row>
    <row r="35" spans="1:37" ht="15" thickBot="1" x14ac:dyDescent="0.4">
      <c r="A35" s="4">
        <v>42240</v>
      </c>
      <c r="B35" s="5">
        <v>74.819999999999993</v>
      </c>
      <c r="C35" s="5">
        <v>45.5</v>
      </c>
      <c r="D35" s="5">
        <v>0.89500000000000002</v>
      </c>
      <c r="E35" s="7">
        <v>835950880</v>
      </c>
      <c r="F35" s="7">
        <v>3720</v>
      </c>
      <c r="G35" s="7">
        <v>16165000</v>
      </c>
      <c r="H35" s="9">
        <f t="shared" si="2"/>
        <v>4.3150852289200001</v>
      </c>
      <c r="I35" s="9">
        <f t="shared" si="3"/>
        <v>3.8177123259569048</v>
      </c>
      <c r="J35" s="9">
        <f t="shared" si="4"/>
        <v>-0.11093156070728166</v>
      </c>
      <c r="K35" s="11">
        <f t="shared" si="12"/>
        <v>7.0999141139421615E-2</v>
      </c>
      <c r="L35" s="11">
        <f t="shared" si="13"/>
        <v>-4.3763676148797122E-3</v>
      </c>
      <c r="M35" s="11">
        <f t="shared" si="14"/>
        <v>7.8313253012048265E-2</v>
      </c>
      <c r="N35" s="13">
        <f t="shared" si="17"/>
        <v>6.8591989541314E-2</v>
      </c>
      <c r="O35" s="13">
        <f t="shared" si="15"/>
        <v>-4.3859719432543286E-3</v>
      </c>
      <c r="P35" s="13">
        <f t="shared" si="16"/>
        <v>7.5398017484211849E-2</v>
      </c>
      <c r="Q35" s="14">
        <f t="shared" si="6"/>
        <v>20.544080413341913</v>
      </c>
      <c r="R35" s="14">
        <f t="shared" si="7"/>
        <v>8.2214789472671921</v>
      </c>
      <c r="S35" s="14">
        <f t="shared" si="8"/>
        <v>16.598358969141671</v>
      </c>
      <c r="V35" s="30">
        <f t="shared" si="9"/>
        <v>6.3836666820638335E-2</v>
      </c>
      <c r="W35" s="30">
        <f t="shared" si="10"/>
        <v>6.000000000000006E-2</v>
      </c>
      <c r="X35" s="30">
        <f t="shared" si="11"/>
        <v>0.39134054954204833</v>
      </c>
      <c r="AH35" s="18" t="s">
        <v>19</v>
      </c>
      <c r="AI35" s="18">
        <v>-0.25857569698114335</v>
      </c>
      <c r="AJ35" s="18">
        <v>2.4595912138800483E-2</v>
      </c>
      <c r="AK35" s="18">
        <v>1</v>
      </c>
    </row>
    <row r="36" spans="1:37" x14ac:dyDescent="0.35">
      <c r="A36" s="4">
        <v>42247</v>
      </c>
      <c r="B36" s="5">
        <v>73.959999999999994</v>
      </c>
      <c r="C36" s="5">
        <v>46</v>
      </c>
      <c r="D36" s="5">
        <v>0.86</v>
      </c>
      <c r="E36" s="7">
        <v>612719090</v>
      </c>
      <c r="F36" s="7">
        <v>6790</v>
      </c>
      <c r="G36" s="7">
        <v>8812000</v>
      </c>
      <c r="H36" s="9">
        <f t="shared" si="2"/>
        <v>4.3035244065189238</v>
      </c>
      <c r="I36" s="9">
        <f t="shared" si="3"/>
        <v>3.8286413964890951</v>
      </c>
      <c r="J36" s="9">
        <f t="shared" si="4"/>
        <v>-0.15082288973458366</v>
      </c>
      <c r="K36" s="11">
        <f t="shared" si="12"/>
        <v>-1.1494252873563211E-2</v>
      </c>
      <c r="L36" s="11">
        <f t="shared" si="13"/>
        <v>1.098901098901099E-2</v>
      </c>
      <c r="M36" s="11">
        <f t="shared" si="14"/>
        <v>-3.9106145251396683E-2</v>
      </c>
      <c r="N36" s="13">
        <f t="shared" si="17"/>
        <v>-1.1560822401075971E-2</v>
      </c>
      <c r="O36" s="13">
        <f t="shared" si="15"/>
        <v>1.092907053219023E-2</v>
      </c>
      <c r="P36" s="13">
        <f t="shared" si="16"/>
        <v>-3.9891329027301969E-2</v>
      </c>
      <c r="Q36" s="14">
        <f t="shared" si="6"/>
        <v>20.233417134383675</v>
      </c>
      <c r="R36" s="14">
        <f t="shared" si="7"/>
        <v>8.8232062205527413</v>
      </c>
      <c r="S36" s="14">
        <f t="shared" si="8"/>
        <v>15.991624986904371</v>
      </c>
      <c r="V36" s="30">
        <f t="shared" si="9"/>
        <v>5.9864196960598609E-2</v>
      </c>
      <c r="W36" s="30">
        <f t="shared" si="10"/>
        <v>7.111111111111118E-2</v>
      </c>
      <c r="X36" s="30">
        <f t="shared" si="11"/>
        <v>0.33305578684429638</v>
      </c>
    </row>
    <row r="37" spans="1:37" x14ac:dyDescent="0.35">
      <c r="A37" s="4">
        <v>42254</v>
      </c>
      <c r="B37" s="5">
        <v>74.099999999999994</v>
      </c>
      <c r="C37" s="5">
        <v>45.4</v>
      </c>
      <c r="D37" s="5">
        <v>0.86499999999999999</v>
      </c>
      <c r="E37" s="7">
        <v>384866640</v>
      </c>
      <c r="F37" s="7">
        <v>2100</v>
      </c>
      <c r="G37" s="7">
        <v>4293000</v>
      </c>
      <c r="H37" s="9">
        <f t="shared" si="2"/>
        <v>4.3054155323020415</v>
      </c>
      <c r="I37" s="9">
        <f t="shared" si="3"/>
        <v>3.8155121050473024</v>
      </c>
      <c r="J37" s="9">
        <f t="shared" si="4"/>
        <v>-0.14502577205025774</v>
      </c>
      <c r="K37" s="11">
        <f t="shared" si="12"/>
        <v>1.8929150892374334E-3</v>
      </c>
      <c r="L37" s="11">
        <f t="shared" si="13"/>
        <v>-1.3043478260869596E-2</v>
      </c>
      <c r="M37" s="11">
        <f t="shared" si="14"/>
        <v>5.8139534883720981E-3</v>
      </c>
      <c r="N37" s="13">
        <f t="shared" si="17"/>
        <v>1.8911257831171811E-3</v>
      </c>
      <c r="O37" s="13">
        <f t="shared" si="15"/>
        <v>-1.3129291441792736E-2</v>
      </c>
      <c r="P37" s="13">
        <f t="shared" si="16"/>
        <v>5.7971176843259146E-3</v>
      </c>
      <c r="Q37" s="14">
        <f t="shared" si="6"/>
        <v>19.768407442634931</v>
      </c>
      <c r="R37" s="14">
        <f t="shared" si="7"/>
        <v>7.6496926237115144</v>
      </c>
      <c r="S37" s="14">
        <f t="shared" si="8"/>
        <v>15.272496347206697</v>
      </c>
      <c r="V37" s="30">
        <f t="shared" si="9"/>
        <v>6.0510878100605077E-2</v>
      </c>
      <c r="W37" s="30">
        <f t="shared" si="10"/>
        <v>5.777777777777781E-2</v>
      </c>
      <c r="X37" s="30">
        <f t="shared" si="11"/>
        <v>0.34138218151540378</v>
      </c>
    </row>
    <row r="38" spans="1:37" x14ac:dyDescent="0.35">
      <c r="A38" s="4">
        <v>42261</v>
      </c>
      <c r="B38" s="5">
        <v>75.5</v>
      </c>
      <c r="C38" s="5">
        <v>44.5</v>
      </c>
      <c r="D38" s="5">
        <v>0.85499999999999998</v>
      </c>
      <c r="E38" s="7">
        <v>461944160</v>
      </c>
      <c r="F38" s="7">
        <v>900</v>
      </c>
      <c r="G38" s="7">
        <v>4829000</v>
      </c>
      <c r="H38" s="9">
        <f t="shared" si="2"/>
        <v>4.3241326562549789</v>
      </c>
      <c r="I38" s="9">
        <f t="shared" si="3"/>
        <v>3.7954891891721947</v>
      </c>
      <c r="J38" s="9">
        <f t="shared" si="4"/>
        <v>-0.15665381004537685</v>
      </c>
      <c r="K38" s="11">
        <f t="shared" si="12"/>
        <v>1.8893387314440024E-2</v>
      </c>
      <c r="L38" s="11">
        <f t="shared" si="13"/>
        <v>-1.9823788546255477E-2</v>
      </c>
      <c r="M38" s="11">
        <f t="shared" si="14"/>
        <v>-1.1560693641618507E-2</v>
      </c>
      <c r="N38" s="13">
        <f t="shared" si="17"/>
        <v>1.8717123952937991E-2</v>
      </c>
      <c r="O38" s="13">
        <f t="shared" si="15"/>
        <v>-2.0022915875107704E-2</v>
      </c>
      <c r="P38" s="13">
        <f t="shared" si="16"/>
        <v>-1.1628037995119099E-2</v>
      </c>
      <c r="Q38" s="14">
        <f t="shared" si="6"/>
        <v>19.950954575940287</v>
      </c>
      <c r="R38" s="14">
        <f t="shared" si="7"/>
        <v>6.8023947633243109</v>
      </c>
      <c r="S38" s="14">
        <f t="shared" si="8"/>
        <v>15.390149964855679</v>
      </c>
      <c r="V38" s="30">
        <f t="shared" si="9"/>
        <v>6.6977689500669776E-2</v>
      </c>
      <c r="W38" s="30">
        <f t="shared" si="10"/>
        <v>3.7777777777777841E-2</v>
      </c>
      <c r="X38" s="30">
        <f t="shared" si="11"/>
        <v>0.32472939217318897</v>
      </c>
    </row>
    <row r="39" spans="1:37" x14ac:dyDescent="0.35">
      <c r="A39" s="4">
        <v>42268</v>
      </c>
      <c r="B39" s="5">
        <v>74.97</v>
      </c>
      <c r="C39" s="5">
        <v>44.4</v>
      </c>
      <c r="D39" s="5">
        <v>0.83</v>
      </c>
      <c r="E39" s="7">
        <v>462123440</v>
      </c>
      <c r="F39" s="7">
        <v>280</v>
      </c>
      <c r="G39" s="7">
        <v>7372000</v>
      </c>
      <c r="H39" s="9">
        <f t="shared" si="2"/>
        <v>4.3170880335149704</v>
      </c>
      <c r="I39" s="9">
        <f t="shared" si="3"/>
        <v>3.7932394694381792</v>
      </c>
      <c r="J39" s="9">
        <f t="shared" si="4"/>
        <v>-0.18632957819149348</v>
      </c>
      <c r="K39" s="11">
        <f t="shared" si="12"/>
        <v>-7.0198675496688893E-3</v>
      </c>
      <c r="L39" s="11">
        <f t="shared" si="13"/>
        <v>-2.2471910112359869E-3</v>
      </c>
      <c r="M39" s="11">
        <f t="shared" si="14"/>
        <v>-2.9239766081871371E-2</v>
      </c>
      <c r="N39" s="13">
        <f t="shared" si="17"/>
        <v>-7.0446227400083189E-3</v>
      </c>
      <c r="O39" s="13">
        <f t="shared" si="15"/>
        <v>-2.2497197340154416E-3</v>
      </c>
      <c r="P39" s="13">
        <f t="shared" si="16"/>
        <v>-2.9675768146116666E-2</v>
      </c>
      <c r="Q39" s="14">
        <f t="shared" si="6"/>
        <v>19.951342599505338</v>
      </c>
      <c r="R39" s="14">
        <f t="shared" si="7"/>
        <v>5.6347896031692493</v>
      </c>
      <c r="S39" s="14">
        <f t="shared" si="8"/>
        <v>15.813199597771851</v>
      </c>
      <c r="V39" s="30">
        <f t="shared" si="9"/>
        <v>6.4529539470645284E-2</v>
      </c>
      <c r="W39" s="30">
        <f t="shared" si="10"/>
        <v>3.555555555555559E-2</v>
      </c>
      <c r="X39" s="30">
        <f t="shared" si="11"/>
        <v>0.28309741881765188</v>
      </c>
    </row>
    <row r="40" spans="1:37" x14ac:dyDescent="0.35">
      <c r="A40" s="4">
        <v>42275</v>
      </c>
      <c r="B40" s="5">
        <v>73.8</v>
      </c>
      <c r="C40" s="5">
        <v>44.7</v>
      </c>
      <c r="D40" s="5">
        <v>0.81499999999999995</v>
      </c>
      <c r="E40" s="7">
        <v>447147620</v>
      </c>
      <c r="F40" s="7">
        <v>3840</v>
      </c>
      <c r="G40" s="7">
        <v>4609000</v>
      </c>
      <c r="H40" s="9">
        <f t="shared" si="2"/>
        <v>4.3013587316064266</v>
      </c>
      <c r="I40" s="9">
        <f t="shared" si="3"/>
        <v>3.7999735016195233</v>
      </c>
      <c r="J40" s="9">
        <f t="shared" si="4"/>
        <v>-0.2045671657412744</v>
      </c>
      <c r="K40" s="11">
        <f t="shared" si="12"/>
        <v>-1.5606242496998822E-2</v>
      </c>
      <c r="L40" s="11">
        <f t="shared" si="13"/>
        <v>6.7567567567568534E-3</v>
      </c>
      <c r="M40" s="11">
        <f t="shared" si="14"/>
        <v>-1.8072289156626523E-2</v>
      </c>
      <c r="N40" s="13">
        <f t="shared" si="17"/>
        <v>-1.5729301908543918E-2</v>
      </c>
      <c r="O40" s="13">
        <f t="shared" si="15"/>
        <v>6.7340321813441194E-3</v>
      </c>
      <c r="P40" s="13">
        <f t="shared" si="16"/>
        <v>-1.8237587549780901E-2</v>
      </c>
      <c r="Q40" s="14">
        <f t="shared" si="6"/>
        <v>19.918399344143619</v>
      </c>
      <c r="R40" s="14">
        <f t="shared" si="7"/>
        <v>8.2532276455817719</v>
      </c>
      <c r="S40" s="14">
        <f t="shared" si="8"/>
        <v>15.343521471702646</v>
      </c>
      <c r="V40" s="30">
        <f t="shared" si="9"/>
        <v>5.9125132800591236E-2</v>
      </c>
      <c r="W40" s="30">
        <f t="shared" si="10"/>
        <v>4.2222222222222348E-2</v>
      </c>
      <c r="X40" s="30">
        <f t="shared" si="11"/>
        <v>0.2581182348043296</v>
      </c>
    </row>
    <row r="41" spans="1:37" x14ac:dyDescent="0.35">
      <c r="A41" s="4">
        <v>42282</v>
      </c>
      <c r="B41" s="5">
        <v>85.77</v>
      </c>
      <c r="C41" s="5">
        <v>44</v>
      </c>
      <c r="D41" s="5">
        <v>0.80500000000000005</v>
      </c>
      <c r="E41" s="7">
        <v>823666820</v>
      </c>
      <c r="F41" s="7">
        <v>1300</v>
      </c>
      <c r="G41" s="7">
        <v>11758000</v>
      </c>
      <c r="H41" s="9">
        <f t="shared" si="2"/>
        <v>4.45166929500233</v>
      </c>
      <c r="I41" s="9">
        <f t="shared" si="3"/>
        <v>3.784189633918261</v>
      </c>
      <c r="J41" s="9">
        <f t="shared" si="4"/>
        <v>-0.21691300156357363</v>
      </c>
      <c r="K41" s="11">
        <f t="shared" si="12"/>
        <v>0.16219512195121949</v>
      </c>
      <c r="L41" s="11">
        <f t="shared" si="13"/>
        <v>-1.5659955257270756E-2</v>
      </c>
      <c r="M41" s="11">
        <f t="shared" si="14"/>
        <v>-1.2269938650306624E-2</v>
      </c>
      <c r="N41" s="13">
        <f t="shared" si="17"/>
        <v>0.15031056339590324</v>
      </c>
      <c r="O41" s="13">
        <f t="shared" si="15"/>
        <v>-1.5783867701262E-2</v>
      </c>
      <c r="P41" s="13">
        <f t="shared" si="16"/>
        <v>-1.2345835822299266E-2</v>
      </c>
      <c r="Q41" s="14">
        <f t="shared" si="6"/>
        <v>20.529276661444207</v>
      </c>
      <c r="R41" s="14">
        <f t="shared" si="7"/>
        <v>7.1701195434496281</v>
      </c>
      <c r="S41" s="14">
        <f t="shared" si="8"/>
        <v>16.280044417944339</v>
      </c>
      <c r="V41" s="30">
        <f t="shared" si="9"/>
        <v>0.11441637027114414</v>
      </c>
      <c r="W41" s="30">
        <f t="shared" si="10"/>
        <v>2.6666666666666731E-2</v>
      </c>
      <c r="X41" s="30">
        <f t="shared" si="11"/>
        <v>0.24146544546211496</v>
      </c>
    </row>
    <row r="42" spans="1:37" x14ac:dyDescent="0.35">
      <c r="A42" s="4">
        <v>42289</v>
      </c>
      <c r="B42" s="5">
        <v>88.52</v>
      </c>
      <c r="C42" s="5">
        <v>45.5</v>
      </c>
      <c r="D42" s="5">
        <v>0.80500000000000005</v>
      </c>
      <c r="E42" s="7">
        <v>642671730</v>
      </c>
      <c r="F42" s="7">
        <v>550</v>
      </c>
      <c r="G42" s="7">
        <v>5834000</v>
      </c>
      <c r="H42" s="9">
        <f t="shared" si="2"/>
        <v>4.4832285151828488</v>
      </c>
      <c r="I42" s="9">
        <f t="shared" si="3"/>
        <v>3.8177123259569048</v>
      </c>
      <c r="J42" s="9">
        <f t="shared" si="4"/>
        <v>-0.21691300156357363</v>
      </c>
      <c r="K42" s="11">
        <f t="shared" si="12"/>
        <v>3.2062492713069837E-2</v>
      </c>
      <c r="L42" s="11">
        <f t="shared" si="13"/>
        <v>3.4090909090909088E-2</v>
      </c>
      <c r="M42" s="11">
        <f t="shared" si="14"/>
        <v>0</v>
      </c>
      <c r="N42" s="13">
        <f t="shared" si="17"/>
        <v>3.1559220180518877E-2</v>
      </c>
      <c r="O42" s="13">
        <f t="shared" si="15"/>
        <v>3.3522692038643644E-2</v>
      </c>
      <c r="P42" s="13">
        <f t="shared" si="16"/>
        <v>0</v>
      </c>
      <c r="Q42" s="14">
        <f t="shared" si="6"/>
        <v>20.281144623066325</v>
      </c>
      <c r="R42" s="14">
        <f t="shared" si="7"/>
        <v>6.3099182782265162</v>
      </c>
      <c r="S42" s="14">
        <f t="shared" si="8"/>
        <v>15.579213429409803</v>
      </c>
      <c r="V42" s="30">
        <f t="shared" si="9"/>
        <v>0.12711903552127116</v>
      </c>
      <c r="W42" s="30">
        <f t="shared" si="10"/>
        <v>6.000000000000006E-2</v>
      </c>
      <c r="X42" s="30">
        <f t="shared" si="11"/>
        <v>0.24146544546211496</v>
      </c>
    </row>
    <row r="43" spans="1:37" x14ac:dyDescent="0.35">
      <c r="A43" s="4">
        <v>42296</v>
      </c>
      <c r="B43" s="5">
        <v>90.45</v>
      </c>
      <c r="C43" s="5">
        <v>45.1</v>
      </c>
      <c r="D43" s="5">
        <v>0.8</v>
      </c>
      <c r="E43" s="7">
        <v>554592940</v>
      </c>
      <c r="F43" s="7">
        <v>570</v>
      </c>
      <c r="G43" s="7">
        <v>10507000</v>
      </c>
      <c r="H43" s="9">
        <f t="shared" si="2"/>
        <v>4.5047972118413044</v>
      </c>
      <c r="I43" s="9">
        <f t="shared" si="3"/>
        <v>3.8088822465086327</v>
      </c>
      <c r="J43" s="9">
        <f t="shared" si="4"/>
        <v>-0.22314355131420971</v>
      </c>
      <c r="K43" s="11">
        <f t="shared" si="12"/>
        <v>2.1802982376864063E-2</v>
      </c>
      <c r="L43" s="11">
        <f t="shared" si="13"/>
        <v>-8.79120879120876E-3</v>
      </c>
      <c r="M43" s="11">
        <f t="shared" si="14"/>
        <v>-6.2111801242236073E-3</v>
      </c>
      <c r="N43" s="13">
        <f t="shared" si="17"/>
        <v>2.1568696658455202E-2</v>
      </c>
      <c r="O43" s="13">
        <f t="shared" si="15"/>
        <v>-8.8300794482720369E-3</v>
      </c>
      <c r="P43" s="13">
        <f t="shared" si="16"/>
        <v>-6.2305497506360864E-3</v>
      </c>
      <c r="Q43" s="14">
        <f t="shared" si="6"/>
        <v>20.133744961169505</v>
      </c>
      <c r="R43" s="14">
        <f t="shared" si="7"/>
        <v>6.3456363608285962</v>
      </c>
      <c r="S43" s="14">
        <f t="shared" si="8"/>
        <v>16.167552259670913</v>
      </c>
      <c r="V43" s="30">
        <f t="shared" si="9"/>
        <v>0.13603399695136034</v>
      </c>
      <c r="W43" s="30">
        <f t="shared" si="10"/>
        <v>5.1111111111111204E-2</v>
      </c>
      <c r="X43" s="30">
        <f t="shared" si="11"/>
        <v>0.23313905079100755</v>
      </c>
    </row>
    <row r="44" spans="1:37" x14ac:dyDescent="0.35">
      <c r="A44" s="4">
        <v>42303</v>
      </c>
      <c r="B44" s="5">
        <v>90.53</v>
      </c>
      <c r="C44" s="5">
        <v>45.4</v>
      </c>
      <c r="D44" s="5">
        <v>0.82499999999999996</v>
      </c>
      <c r="E44" s="7">
        <v>620865250</v>
      </c>
      <c r="F44" s="7">
        <v>320</v>
      </c>
      <c r="G44" s="7">
        <v>18186000</v>
      </c>
      <c r="H44" s="9">
        <f t="shared" si="2"/>
        <v>4.5056812874873486</v>
      </c>
      <c r="I44" s="9">
        <f t="shared" si="3"/>
        <v>3.8155121050473024</v>
      </c>
      <c r="J44" s="9">
        <f t="shared" si="4"/>
        <v>-0.19237189264745613</v>
      </c>
      <c r="K44" s="11">
        <f t="shared" si="12"/>
        <v>8.8446655610832832E-4</v>
      </c>
      <c r="L44" s="11">
        <f t="shared" si="13"/>
        <v>6.6518847006651251E-3</v>
      </c>
      <c r="M44" s="11">
        <f t="shared" si="14"/>
        <v>3.1249999999999889E-2</v>
      </c>
      <c r="N44" s="13">
        <f t="shared" si="17"/>
        <v>8.8407564604479915E-4</v>
      </c>
      <c r="O44" s="13">
        <f t="shared" si="15"/>
        <v>6.6298585386695818E-3</v>
      </c>
      <c r="P44" s="13">
        <f t="shared" si="16"/>
        <v>3.0771658666753472E-2</v>
      </c>
      <c r="Q44" s="14">
        <f t="shared" si="6"/>
        <v>20.246624627624435</v>
      </c>
      <c r="R44" s="14">
        <f t="shared" si="7"/>
        <v>5.768320995793772</v>
      </c>
      <c r="S44" s="14">
        <f t="shared" si="8"/>
        <v>16.716162625267994</v>
      </c>
      <c r="V44" s="30">
        <f t="shared" si="9"/>
        <v>0.13640352903136405</v>
      </c>
      <c r="W44" s="30">
        <f t="shared" si="10"/>
        <v>5.777777777777781E-2</v>
      </c>
      <c r="X44" s="30">
        <f t="shared" si="11"/>
        <v>0.27477102414654447</v>
      </c>
    </row>
    <row r="45" spans="1:37" x14ac:dyDescent="0.35">
      <c r="A45" s="4">
        <v>42310</v>
      </c>
      <c r="B45" s="5">
        <v>94.09</v>
      </c>
      <c r="C45" s="5">
        <v>46.9</v>
      </c>
      <c r="D45" s="5">
        <v>0.82499999999999996</v>
      </c>
      <c r="E45" s="7">
        <v>481806820</v>
      </c>
      <c r="F45" s="7">
        <v>4840</v>
      </c>
      <c r="G45" s="7">
        <v>9095000</v>
      </c>
      <c r="H45" s="9">
        <f t="shared" si="2"/>
        <v>4.5442517710186747</v>
      </c>
      <c r="I45" s="9">
        <f t="shared" si="3"/>
        <v>3.8480176754522337</v>
      </c>
      <c r="J45" s="9">
        <f t="shared" si="4"/>
        <v>-0.19237189264745613</v>
      </c>
      <c r="K45" s="11">
        <f t="shared" si="12"/>
        <v>3.932398100077325E-2</v>
      </c>
      <c r="L45" s="11">
        <f t="shared" si="13"/>
        <v>3.3039647577092511E-2</v>
      </c>
      <c r="M45" s="11">
        <f t="shared" si="14"/>
        <v>0</v>
      </c>
      <c r="N45" s="13">
        <f t="shared" si="17"/>
        <v>3.8570483531325341E-2</v>
      </c>
      <c r="O45" s="13">
        <f t="shared" si="15"/>
        <v>3.2505570404931308E-2</v>
      </c>
      <c r="P45" s="13">
        <f t="shared" si="16"/>
        <v>0</v>
      </c>
      <c r="Q45" s="14">
        <f t="shared" si="6"/>
        <v>19.993053803296004</v>
      </c>
      <c r="R45" s="14">
        <f t="shared" si="7"/>
        <v>8.4846699997106771</v>
      </c>
      <c r="S45" s="14">
        <f t="shared" si="8"/>
        <v>16.023235369934358</v>
      </c>
      <c r="V45" s="30">
        <f t="shared" si="9"/>
        <v>0.15284770659152849</v>
      </c>
      <c r="W45" s="30">
        <f t="shared" si="10"/>
        <v>9.1111111111111143E-2</v>
      </c>
      <c r="X45" s="30">
        <f t="shared" si="11"/>
        <v>0.27477102414654447</v>
      </c>
    </row>
    <row r="46" spans="1:37" x14ac:dyDescent="0.35">
      <c r="A46" s="4">
        <v>42317</v>
      </c>
      <c r="B46" s="5">
        <v>93.4</v>
      </c>
      <c r="C46" s="5">
        <v>48.8</v>
      </c>
      <c r="D46" s="5">
        <v>0.78700000000000003</v>
      </c>
      <c r="E46" s="7">
        <v>386321860</v>
      </c>
      <c r="F46" s="7">
        <v>56730</v>
      </c>
      <c r="G46" s="7">
        <v>13884000</v>
      </c>
      <c r="H46" s="9">
        <f t="shared" si="2"/>
        <v>4.536891345234797</v>
      </c>
      <c r="I46" s="9">
        <f t="shared" si="3"/>
        <v>3.8877303128591016</v>
      </c>
      <c r="J46" s="9">
        <f t="shared" si="4"/>
        <v>-0.23952703056473379</v>
      </c>
      <c r="K46" s="11">
        <f t="shared" si="12"/>
        <v>-7.3334041874800479E-3</v>
      </c>
      <c r="L46" s="11">
        <f t="shared" si="13"/>
        <v>4.0511727078891231E-2</v>
      </c>
      <c r="M46" s="11">
        <f t="shared" si="14"/>
        <v>-4.6060606060605969E-2</v>
      </c>
      <c r="N46" s="13">
        <f t="shared" si="17"/>
        <v>-7.3604257838773418E-3</v>
      </c>
      <c r="O46" s="13">
        <f t="shared" si="15"/>
        <v>3.9712637406867833E-2</v>
      </c>
      <c r="P46" s="13">
        <f t="shared" si="16"/>
        <v>-4.7155137917277719E-2</v>
      </c>
      <c r="Q46" s="14">
        <f t="shared" si="6"/>
        <v>19.772181414179389</v>
      </c>
      <c r="R46" s="14">
        <f t="shared" si="7"/>
        <v>10.946058450320614</v>
      </c>
      <c r="S46" s="14">
        <f t="shared" si="8"/>
        <v>16.446247655963813</v>
      </c>
      <c r="V46" s="30">
        <f t="shared" si="9"/>
        <v>0.14966049240149662</v>
      </c>
      <c r="W46" s="30">
        <f t="shared" si="10"/>
        <v>0.13333333333333333</v>
      </c>
      <c r="X46" s="30">
        <f t="shared" si="11"/>
        <v>0.21149042464612824</v>
      </c>
    </row>
    <row r="47" spans="1:37" x14ac:dyDescent="0.35">
      <c r="A47" s="4">
        <v>42324</v>
      </c>
      <c r="B47" s="5">
        <v>107.3</v>
      </c>
      <c r="C47" s="5">
        <v>46.9</v>
      </c>
      <c r="D47" s="5">
        <v>0.80900000000000005</v>
      </c>
      <c r="E47" s="7">
        <v>710666730</v>
      </c>
      <c r="F47" s="7">
        <v>44610</v>
      </c>
      <c r="G47" s="7">
        <v>9686000</v>
      </c>
      <c r="H47" s="9">
        <f t="shared" si="2"/>
        <v>4.6756286496366526</v>
      </c>
      <c r="I47" s="9">
        <f t="shared" si="3"/>
        <v>3.8480176754522337</v>
      </c>
      <c r="J47" s="9">
        <f t="shared" si="4"/>
        <v>-0.21195636192364531</v>
      </c>
      <c r="K47" s="11">
        <f t="shared" si="12"/>
        <v>0.14882226980728042</v>
      </c>
      <c r="L47" s="11">
        <f t="shared" si="13"/>
        <v>-3.8934426229508171E-2</v>
      </c>
      <c r="M47" s="11">
        <f t="shared" si="14"/>
        <v>2.7954256670902185E-2</v>
      </c>
      <c r="N47" s="13">
        <f t="shared" si="17"/>
        <v>0.13873730440185567</v>
      </c>
      <c r="O47" s="13">
        <f t="shared" si="15"/>
        <v>-3.9712637406867771E-2</v>
      </c>
      <c r="P47" s="13">
        <f t="shared" si="16"/>
        <v>2.7570668641088425E-2</v>
      </c>
      <c r="Q47" s="14">
        <f t="shared" si="6"/>
        <v>20.381714143700094</v>
      </c>
      <c r="R47" s="14">
        <f t="shared" si="7"/>
        <v>10.705713328122311</v>
      </c>
      <c r="S47" s="14">
        <f t="shared" si="8"/>
        <v>16.086192101945311</v>
      </c>
      <c r="V47" s="30">
        <f t="shared" si="9"/>
        <v>0.21386669130213865</v>
      </c>
      <c r="W47" s="30">
        <f t="shared" si="10"/>
        <v>9.1111111111111143E-2</v>
      </c>
      <c r="X47" s="30">
        <f t="shared" si="11"/>
        <v>0.24812656119900089</v>
      </c>
    </row>
    <row r="48" spans="1:37" x14ac:dyDescent="0.35">
      <c r="A48" s="4">
        <v>42331</v>
      </c>
      <c r="B48" s="5">
        <v>104.55</v>
      </c>
      <c r="C48" s="5">
        <v>45</v>
      </c>
      <c r="D48" s="5">
        <v>0.76600000000000001</v>
      </c>
      <c r="E48" s="7">
        <v>620884760</v>
      </c>
      <c r="F48" s="7">
        <v>9060</v>
      </c>
      <c r="G48" s="7">
        <v>15773000</v>
      </c>
      <c r="H48" s="9">
        <f t="shared" si="2"/>
        <v>4.6496654258746428</v>
      </c>
      <c r="I48" s="9">
        <f t="shared" si="3"/>
        <v>3.8066624897703196</v>
      </c>
      <c r="J48" s="9">
        <f t="shared" si="4"/>
        <v>-0.26657310924154576</v>
      </c>
      <c r="K48" s="11">
        <f t="shared" si="12"/>
        <v>-2.5629077353215284E-2</v>
      </c>
      <c r="L48" s="11">
        <f t="shared" si="13"/>
        <v>-4.0511727078891231E-2</v>
      </c>
      <c r="M48" s="11">
        <f t="shared" si="14"/>
        <v>-5.3152039555006227E-2</v>
      </c>
      <c r="N48" s="13">
        <f t="shared" si="17"/>
        <v>-2.5963223762010212E-2</v>
      </c>
      <c r="O48" s="13">
        <f t="shared" si="15"/>
        <v>-4.1355185681913945E-2</v>
      </c>
      <c r="P48" s="13">
        <f t="shared" si="16"/>
        <v>-5.4616747317900463E-2</v>
      </c>
      <c r="Q48" s="14">
        <f t="shared" si="6"/>
        <v>20.246656051018586</v>
      </c>
      <c r="R48" s="14">
        <f t="shared" si="7"/>
        <v>9.1116243990370247</v>
      </c>
      <c r="S48" s="14">
        <f t="shared" si="8"/>
        <v>16.57381017546961</v>
      </c>
      <c r="V48" s="30">
        <f t="shared" si="9"/>
        <v>0.20116402605201161</v>
      </c>
      <c r="W48" s="30">
        <f t="shared" si="10"/>
        <v>4.8888888888888954E-2</v>
      </c>
      <c r="X48" s="30">
        <f t="shared" si="11"/>
        <v>0.17651956702747709</v>
      </c>
    </row>
    <row r="49" spans="1:24" x14ac:dyDescent="0.35">
      <c r="A49" s="4">
        <v>42338</v>
      </c>
      <c r="B49" s="5">
        <v>103.05</v>
      </c>
      <c r="C49" s="5">
        <v>44.7</v>
      </c>
      <c r="D49" s="5">
        <v>0.753</v>
      </c>
      <c r="E49" s="7">
        <v>479977420</v>
      </c>
      <c r="F49" s="7">
        <v>2990</v>
      </c>
      <c r="G49" s="7">
        <v>9569000</v>
      </c>
      <c r="H49" s="9">
        <f t="shared" si="2"/>
        <v>4.6352143073364678</v>
      </c>
      <c r="I49" s="9">
        <f t="shared" si="3"/>
        <v>3.7999735016195233</v>
      </c>
      <c r="J49" s="9">
        <f t="shared" si="4"/>
        <v>-0.2836900511822435</v>
      </c>
      <c r="K49" s="11">
        <f t="shared" si="12"/>
        <v>-1.4347202295552367E-2</v>
      </c>
      <c r="L49" s="11">
        <f t="shared" si="13"/>
        <v>-6.6666666666666038E-3</v>
      </c>
      <c r="M49" s="11">
        <f t="shared" si="14"/>
        <v>-1.6971279373368162E-2</v>
      </c>
      <c r="N49" s="13">
        <f t="shared" si="17"/>
        <v>-1.4451118538174598E-2</v>
      </c>
      <c r="O49" s="13">
        <f t="shared" si="15"/>
        <v>-6.6889881507965401E-3</v>
      </c>
      <c r="P49" s="13">
        <f t="shared" si="16"/>
        <v>-1.7116941940697752E-2</v>
      </c>
      <c r="Q49" s="14">
        <f t="shared" si="6"/>
        <v>19.989249619093052</v>
      </c>
      <c r="R49" s="14">
        <f t="shared" si="7"/>
        <v>8.0030286663847328</v>
      </c>
      <c r="S49" s="14">
        <f t="shared" si="8"/>
        <v>16.074039264761399</v>
      </c>
      <c r="V49" s="30">
        <f t="shared" si="9"/>
        <v>0.19423529955194233</v>
      </c>
      <c r="W49" s="30">
        <f t="shared" si="10"/>
        <v>4.2222222222222348E-2</v>
      </c>
      <c r="X49" s="30">
        <f t="shared" si="11"/>
        <v>0.15487094088259781</v>
      </c>
    </row>
    <row r="50" spans="1:24" x14ac:dyDescent="0.35">
      <c r="A50" s="4">
        <v>42345</v>
      </c>
      <c r="B50" s="5">
        <v>98.15</v>
      </c>
      <c r="C50" s="5">
        <v>46.4</v>
      </c>
      <c r="D50" s="5">
        <v>0.75</v>
      </c>
      <c r="E50" s="7">
        <v>549641910</v>
      </c>
      <c r="F50" s="7">
        <v>8000</v>
      </c>
      <c r="G50" s="7">
        <v>7816000</v>
      </c>
      <c r="H50" s="9">
        <f t="shared" si="2"/>
        <v>4.5864969207224702</v>
      </c>
      <c r="I50" s="9">
        <f t="shared" si="3"/>
        <v>3.8372994592322094</v>
      </c>
      <c r="J50" s="9">
        <f t="shared" si="4"/>
        <v>-0.2876820724517809</v>
      </c>
      <c r="K50" s="11">
        <f t="shared" si="12"/>
        <v>-4.754973313925271E-2</v>
      </c>
      <c r="L50" s="11">
        <f t="shared" si="13"/>
        <v>3.8031319910514443E-2</v>
      </c>
      <c r="M50" s="11">
        <f t="shared" si="14"/>
        <v>-3.9840637450199237E-3</v>
      </c>
      <c r="N50" s="13">
        <f t="shared" si="17"/>
        <v>-4.8717386613997875E-2</v>
      </c>
      <c r="O50" s="13">
        <f t="shared" si="15"/>
        <v>3.7325957612686346E-2</v>
      </c>
      <c r="P50" s="13">
        <f t="shared" si="16"/>
        <v>-3.9920212695374498E-3</v>
      </c>
      <c r="Q50" s="14">
        <f t="shared" si="6"/>
        <v>20.12477755142363</v>
      </c>
      <c r="R50" s="14">
        <f t="shared" si="7"/>
        <v>8.987196820661973</v>
      </c>
      <c r="S50" s="14">
        <f t="shared" si="8"/>
        <v>15.871683472704756</v>
      </c>
      <c r="V50" s="30">
        <f t="shared" si="9"/>
        <v>0.17160145965171603</v>
      </c>
      <c r="W50" s="30">
        <f t="shared" si="10"/>
        <v>8.0000000000000029E-2</v>
      </c>
      <c r="X50" s="30">
        <f t="shared" si="11"/>
        <v>0.14987510407993335</v>
      </c>
    </row>
    <row r="51" spans="1:24" x14ac:dyDescent="0.35">
      <c r="A51" s="4">
        <v>42352</v>
      </c>
      <c r="B51" s="5">
        <v>98.81</v>
      </c>
      <c r="C51" s="5">
        <v>45.6</v>
      </c>
      <c r="D51" s="5">
        <v>0.753</v>
      </c>
      <c r="E51" s="7">
        <v>489102780</v>
      </c>
      <c r="F51" s="7">
        <v>1780</v>
      </c>
      <c r="G51" s="7">
        <v>11734000</v>
      </c>
      <c r="H51" s="9">
        <f t="shared" si="2"/>
        <v>4.5931988142068718</v>
      </c>
      <c r="I51" s="9">
        <f t="shared" si="3"/>
        <v>3.8199077165203406</v>
      </c>
      <c r="J51" s="9">
        <f t="shared" si="4"/>
        <v>-0.2836900511822435</v>
      </c>
      <c r="K51" s="11">
        <f t="shared" si="12"/>
        <v>6.7244014263881458E-3</v>
      </c>
      <c r="L51" s="11">
        <f t="shared" si="13"/>
        <v>-1.7241379310344768E-2</v>
      </c>
      <c r="M51" s="11">
        <f t="shared" si="14"/>
        <v>4.0000000000000036E-3</v>
      </c>
      <c r="N51" s="13">
        <f t="shared" si="17"/>
        <v>6.7018934844012617E-3</v>
      </c>
      <c r="O51" s="13">
        <f t="shared" si="15"/>
        <v>-1.7391742711869107E-2</v>
      </c>
      <c r="P51" s="13">
        <f t="shared" si="16"/>
        <v>3.9920212695374567E-3</v>
      </c>
      <c r="Q51" s="14">
        <f t="shared" si="6"/>
        <v>20.008083209402653</v>
      </c>
      <c r="R51" s="14">
        <f t="shared" si="7"/>
        <v>7.4843686432861309</v>
      </c>
      <c r="S51" s="14">
        <f t="shared" si="8"/>
        <v>16.278001168467942</v>
      </c>
      <c r="V51" s="30">
        <f t="shared" si="9"/>
        <v>0.17465009931174649</v>
      </c>
      <c r="W51" s="30">
        <f t="shared" si="10"/>
        <v>6.2222222222222318E-2</v>
      </c>
      <c r="X51" s="30">
        <f t="shared" si="11"/>
        <v>0.15487094088259781</v>
      </c>
    </row>
    <row r="52" spans="1:24" x14ac:dyDescent="0.35">
      <c r="A52" s="4">
        <v>42359</v>
      </c>
      <c r="B52" s="5">
        <v>101.34</v>
      </c>
      <c r="C52" s="5">
        <v>46</v>
      </c>
      <c r="D52" s="5">
        <v>0.75</v>
      </c>
      <c r="E52" s="7">
        <v>300938570</v>
      </c>
      <c r="F52" s="7">
        <v>4200</v>
      </c>
      <c r="G52" s="7">
        <v>7145000</v>
      </c>
      <c r="H52" s="9">
        <f t="shared" si="2"/>
        <v>4.6184812000477633</v>
      </c>
      <c r="I52" s="9">
        <f t="shared" si="3"/>
        <v>3.8286413964890951</v>
      </c>
      <c r="J52" s="9">
        <f t="shared" si="4"/>
        <v>-0.2876820724517809</v>
      </c>
      <c r="K52" s="11">
        <f t="shared" si="12"/>
        <v>2.5604695880983717E-2</v>
      </c>
      <c r="L52" s="11">
        <f t="shared" si="13"/>
        <v>8.7719298245613718E-3</v>
      </c>
      <c r="M52" s="11">
        <f t="shared" si="14"/>
        <v>-3.9840637450199237E-3</v>
      </c>
      <c r="N52" s="13">
        <f t="shared" si="17"/>
        <v>2.5282385840892256E-2</v>
      </c>
      <c r="O52" s="13">
        <f t="shared" si="15"/>
        <v>8.7336799687546315E-3</v>
      </c>
      <c r="P52" s="13">
        <f t="shared" si="16"/>
        <v>-3.9920212695374498E-3</v>
      </c>
      <c r="Q52" s="14">
        <f t="shared" si="6"/>
        <v>19.522416715505955</v>
      </c>
      <c r="R52" s="14">
        <f t="shared" si="7"/>
        <v>8.3428398042714598</v>
      </c>
      <c r="S52" s="14">
        <f t="shared" si="8"/>
        <v>15.781923369346105</v>
      </c>
      <c r="V52" s="30">
        <f t="shared" si="9"/>
        <v>0.18633655134186336</v>
      </c>
      <c r="W52" s="30">
        <f t="shared" si="10"/>
        <v>7.111111111111118E-2</v>
      </c>
      <c r="X52" s="30">
        <f t="shared" si="11"/>
        <v>0.14987510407993335</v>
      </c>
    </row>
    <row r="53" spans="1:24" x14ac:dyDescent="0.35">
      <c r="A53" s="4">
        <v>42366</v>
      </c>
      <c r="B53" s="5">
        <v>101.26</v>
      </c>
      <c r="C53" s="5">
        <v>45.8</v>
      </c>
      <c r="D53" s="5">
        <v>0.75</v>
      </c>
      <c r="E53" s="7">
        <v>148496390</v>
      </c>
      <c r="F53" s="7">
        <v>1980</v>
      </c>
      <c r="G53" s="7">
        <v>3548000</v>
      </c>
      <c r="H53" s="9">
        <f t="shared" si="2"/>
        <v>4.6176914665417632</v>
      </c>
      <c r="I53" s="9">
        <f t="shared" si="3"/>
        <v>3.824284091120139</v>
      </c>
      <c r="J53" s="9">
        <f t="shared" si="4"/>
        <v>-0.2876820724517809</v>
      </c>
      <c r="K53" s="11">
        <f t="shared" si="12"/>
        <v>-7.8942174856915621E-4</v>
      </c>
      <c r="L53" s="11">
        <f t="shared" si="13"/>
        <v>-4.3478260869565834E-3</v>
      </c>
      <c r="M53" s="11">
        <f t="shared" si="14"/>
        <v>0</v>
      </c>
      <c r="N53" s="13">
        <f t="shared" si="17"/>
        <v>-7.8973350600052743E-4</v>
      </c>
      <c r="O53" s="13">
        <f t="shared" si="15"/>
        <v>-4.3573053689558126E-3</v>
      </c>
      <c r="P53" s="13">
        <f t="shared" si="16"/>
        <v>0</v>
      </c>
      <c r="Q53" s="14">
        <f t="shared" si="6"/>
        <v>18.816071206147232</v>
      </c>
      <c r="R53" s="14">
        <f t="shared" si="7"/>
        <v>7.5908521236885811</v>
      </c>
      <c r="S53" s="14">
        <f t="shared" si="8"/>
        <v>15.081894622411607</v>
      </c>
      <c r="V53" s="30">
        <f t="shared" si="9"/>
        <v>0.18596701926185968</v>
      </c>
      <c r="W53" s="30">
        <f t="shared" si="10"/>
        <v>6.6666666666666666E-2</v>
      </c>
      <c r="X53" s="30">
        <f t="shared" si="11"/>
        <v>0.14987510407993335</v>
      </c>
    </row>
    <row r="54" spans="1:24" x14ac:dyDescent="0.35">
      <c r="A54" s="4">
        <v>42373</v>
      </c>
      <c r="B54" s="5">
        <v>96.85</v>
      </c>
      <c r="C54" s="5">
        <v>48.8</v>
      </c>
      <c r="D54" s="5">
        <v>0.77</v>
      </c>
      <c r="E54" s="7">
        <v>141047050</v>
      </c>
      <c r="F54" s="7">
        <v>4360</v>
      </c>
      <c r="G54" s="7">
        <v>3260000</v>
      </c>
      <c r="H54" s="9">
        <f t="shared" si="2"/>
        <v>4.5731633898530051</v>
      </c>
      <c r="I54" s="9">
        <f t="shared" si="3"/>
        <v>3.8877303128591016</v>
      </c>
      <c r="J54" s="9">
        <f t="shared" si="4"/>
        <v>-0.26136476413440751</v>
      </c>
      <c r="K54" s="11">
        <f t="shared" si="12"/>
        <v>-4.3551254197116439E-2</v>
      </c>
      <c r="L54" s="11">
        <f t="shared" si="13"/>
        <v>6.5502183406113537E-2</v>
      </c>
      <c r="M54" s="11">
        <f t="shared" si="14"/>
        <v>2.6666666666666689E-2</v>
      </c>
      <c r="N54" s="13">
        <f t="shared" si="17"/>
        <v>-4.4528076688758376E-2</v>
      </c>
      <c r="O54" s="13">
        <f t="shared" si="15"/>
        <v>6.3446221738962263E-2</v>
      </c>
      <c r="P54" s="13">
        <f t="shared" si="16"/>
        <v>2.6317308317373358E-2</v>
      </c>
      <c r="Q54" s="14">
        <f t="shared" si="6"/>
        <v>18.764604080624267</v>
      </c>
      <c r="R54" s="14">
        <f t="shared" si="7"/>
        <v>8.3802273363430793</v>
      </c>
      <c r="S54" s="14">
        <f t="shared" si="8"/>
        <v>14.99723775334289</v>
      </c>
      <c r="V54" s="30">
        <f t="shared" si="9"/>
        <v>0.16559656335165593</v>
      </c>
      <c r="W54" s="30">
        <f t="shared" si="10"/>
        <v>0.13333333333333333</v>
      </c>
      <c r="X54" s="30">
        <f t="shared" si="11"/>
        <v>0.18318068276436303</v>
      </c>
    </row>
    <row r="55" spans="1:24" x14ac:dyDescent="0.35">
      <c r="A55" s="4">
        <v>42380</v>
      </c>
      <c r="B55" s="5">
        <v>87.27</v>
      </c>
      <c r="C55" s="5">
        <v>46.7</v>
      </c>
      <c r="D55" s="5">
        <v>0.72799999999999998</v>
      </c>
      <c r="E55" s="7">
        <v>485369460</v>
      </c>
      <c r="F55" s="7">
        <v>1330</v>
      </c>
      <c r="G55" s="7">
        <v>5265000</v>
      </c>
      <c r="H55" s="9">
        <f t="shared" si="2"/>
        <v>4.46900676117522</v>
      </c>
      <c r="I55" s="9">
        <f t="shared" si="3"/>
        <v>3.8437441646748516</v>
      </c>
      <c r="J55" s="9">
        <f t="shared" si="4"/>
        <v>-0.3174542307854511</v>
      </c>
      <c r="K55" s="11">
        <f t="shared" si="12"/>
        <v>-9.8915849251419705E-2</v>
      </c>
      <c r="L55" s="11">
        <f t="shared" si="13"/>
        <v>-4.303278688524579E-2</v>
      </c>
      <c r="M55" s="11">
        <f t="shared" si="14"/>
        <v>-5.4545454545454591E-2</v>
      </c>
      <c r="N55" s="13">
        <f t="shared" si="17"/>
        <v>-0.10415662867778493</v>
      </c>
      <c r="O55" s="13">
        <f t="shared" si="15"/>
        <v>-4.3986148184249771E-2</v>
      </c>
      <c r="P55" s="13">
        <f t="shared" si="16"/>
        <v>-5.6089466651043585E-2</v>
      </c>
      <c r="Q55" s="14">
        <f t="shared" si="6"/>
        <v>20.0004209320957</v>
      </c>
      <c r="R55" s="14">
        <f t="shared" si="7"/>
        <v>7.1929342212157996</v>
      </c>
      <c r="S55" s="14">
        <f t="shared" si="8"/>
        <v>15.476591703550213</v>
      </c>
      <c r="V55" s="30">
        <f t="shared" si="9"/>
        <v>0.12134509677121343</v>
      </c>
      <c r="W55" s="30">
        <f t="shared" si="10"/>
        <v>8.6666666666666795E-2</v>
      </c>
      <c r="X55" s="30">
        <f t="shared" si="11"/>
        <v>0.11323896752706071</v>
      </c>
    </row>
    <row r="56" spans="1:24" x14ac:dyDescent="0.35">
      <c r="A56" s="4">
        <v>42387</v>
      </c>
      <c r="B56" s="5">
        <v>91.5</v>
      </c>
      <c r="C56" s="5">
        <v>45.2</v>
      </c>
      <c r="D56" s="5">
        <v>0.749</v>
      </c>
      <c r="E56" s="7">
        <v>700791300</v>
      </c>
      <c r="F56" s="7">
        <v>4200</v>
      </c>
      <c r="G56" s="7">
        <v>6158000</v>
      </c>
      <c r="H56" s="9">
        <f t="shared" si="2"/>
        <v>4.516338972281476</v>
      </c>
      <c r="I56" s="9">
        <f t="shared" si="3"/>
        <v>3.8110970868381857</v>
      </c>
      <c r="J56" s="9">
        <f t="shared" si="4"/>
        <v>-0.28901629546491758</v>
      </c>
      <c r="K56" s="11">
        <f t="shared" si="12"/>
        <v>4.8470264695771793E-2</v>
      </c>
      <c r="L56" s="11">
        <f t="shared" si="13"/>
        <v>-3.2119914346895075E-2</v>
      </c>
      <c r="M56" s="11">
        <f t="shared" si="14"/>
        <v>2.8846153846153872E-2</v>
      </c>
      <c r="N56" s="13">
        <f t="shared" si="17"/>
        <v>4.7332211106255691E-2</v>
      </c>
      <c r="O56" s="13">
        <f t="shared" si="15"/>
        <v>-3.2647077836666143E-2</v>
      </c>
      <c r="P56" s="13">
        <f t="shared" si="16"/>
        <v>2.8437935320533625E-2</v>
      </c>
      <c r="Q56" s="14">
        <f t="shared" si="6"/>
        <v>20.367720683125835</v>
      </c>
      <c r="R56" s="14">
        <f t="shared" si="7"/>
        <v>8.3428398042714598</v>
      </c>
      <c r="S56" s="14">
        <f t="shared" si="8"/>
        <v>15.633262607466582</v>
      </c>
      <c r="V56" s="30">
        <f t="shared" si="9"/>
        <v>0.14088410550140884</v>
      </c>
      <c r="W56" s="30">
        <f t="shared" si="10"/>
        <v>5.3333333333333462E-2</v>
      </c>
      <c r="X56" s="30">
        <f t="shared" si="11"/>
        <v>0.14820982514571188</v>
      </c>
    </row>
    <row r="57" spans="1:24" x14ac:dyDescent="0.35">
      <c r="A57" s="4">
        <v>42394</v>
      </c>
      <c r="B57" s="5">
        <v>96.5</v>
      </c>
      <c r="C57" s="5">
        <v>46.5</v>
      </c>
      <c r="D57" s="5">
        <v>0.752</v>
      </c>
      <c r="E57" s="7">
        <v>732937660</v>
      </c>
      <c r="F57" s="7">
        <v>1680</v>
      </c>
      <c r="G57" s="7">
        <v>3983000</v>
      </c>
      <c r="H57" s="9">
        <f t="shared" si="2"/>
        <v>4.5695430083449402</v>
      </c>
      <c r="I57" s="9">
        <f t="shared" si="3"/>
        <v>3.8394523125933104</v>
      </c>
      <c r="J57" s="9">
        <f t="shared" si="4"/>
        <v>-0.28501895503229724</v>
      </c>
      <c r="K57" s="11">
        <f t="shared" si="12"/>
        <v>5.4644808743169397E-2</v>
      </c>
      <c r="L57" s="11">
        <f t="shared" si="13"/>
        <v>2.8761061946902589E-2</v>
      </c>
      <c r="M57" s="11">
        <f t="shared" si="14"/>
        <v>4.0053404539385886E-3</v>
      </c>
      <c r="N57" s="13">
        <f t="shared" si="17"/>
        <v>5.3204036063464667E-2</v>
      </c>
      <c r="O57" s="13">
        <f t="shared" si="15"/>
        <v>2.8355225755125005E-2</v>
      </c>
      <c r="P57" s="13">
        <f t="shared" si="16"/>
        <v>3.9973404326203938E-3</v>
      </c>
      <c r="Q57" s="14">
        <f t="shared" si="6"/>
        <v>20.412571208485183</v>
      </c>
      <c r="R57" s="14">
        <f t="shared" si="7"/>
        <v>7.4265490723973047</v>
      </c>
      <c r="S57" s="14">
        <f t="shared" si="8"/>
        <v>15.197545862163782</v>
      </c>
      <c r="V57" s="30">
        <f t="shared" si="9"/>
        <v>0.16397986050163979</v>
      </c>
      <c r="W57" s="30">
        <f t="shared" si="10"/>
        <v>8.222222222222228E-2</v>
      </c>
      <c r="X57" s="30">
        <f t="shared" si="11"/>
        <v>0.15320566194837631</v>
      </c>
    </row>
    <row r="58" spans="1:24" x14ac:dyDescent="0.35">
      <c r="A58" s="4">
        <v>42401</v>
      </c>
      <c r="B58" s="5">
        <v>97.2</v>
      </c>
      <c r="C58" s="5">
        <v>46.4</v>
      </c>
      <c r="D58" s="5">
        <v>0.76600000000000001</v>
      </c>
      <c r="E58" s="7">
        <v>534811920</v>
      </c>
      <c r="F58" s="7">
        <v>170</v>
      </c>
      <c r="G58" s="7">
        <v>7812000</v>
      </c>
      <c r="H58" s="9">
        <f t="shared" si="2"/>
        <v>4.5767707114663931</v>
      </c>
      <c r="I58" s="9">
        <f t="shared" si="3"/>
        <v>3.8372994592322094</v>
      </c>
      <c r="J58" s="9">
        <f t="shared" si="4"/>
        <v>-0.26657310924154576</v>
      </c>
      <c r="K58" s="11">
        <f t="shared" si="12"/>
        <v>7.2538860103627239E-3</v>
      </c>
      <c r="L58" s="11">
        <f t="shared" si="13"/>
        <v>-2.1505376344086325E-3</v>
      </c>
      <c r="M58" s="11">
        <f t="shared" si="14"/>
        <v>1.8617021276595761E-2</v>
      </c>
      <c r="N58" s="13">
        <f t="shared" si="17"/>
        <v>7.2277031214532635E-3</v>
      </c>
      <c r="O58" s="13">
        <f t="shared" si="15"/>
        <v>-2.1528533611010897E-3</v>
      </c>
      <c r="P58" s="13">
        <f t="shared" si="16"/>
        <v>1.8445845790751432E-2</v>
      </c>
      <c r="Q58" s="14">
        <f t="shared" si="6"/>
        <v>20.097425691649732</v>
      </c>
      <c r="R58" s="14">
        <f t="shared" si="7"/>
        <v>5.1357984370502621</v>
      </c>
      <c r="S58" s="14">
        <f t="shared" si="8"/>
        <v>15.871171570978706</v>
      </c>
      <c r="V58" s="30">
        <f t="shared" si="9"/>
        <v>0.16721326620167215</v>
      </c>
      <c r="W58" s="30">
        <f t="shared" si="10"/>
        <v>8.0000000000000029E-2</v>
      </c>
      <c r="X58" s="30">
        <f t="shared" si="11"/>
        <v>0.17651956702747709</v>
      </c>
    </row>
    <row r="59" spans="1:24" x14ac:dyDescent="0.35">
      <c r="A59" s="4">
        <v>42408</v>
      </c>
      <c r="B59" s="5">
        <v>94.85</v>
      </c>
      <c r="C59" s="5">
        <v>46.6</v>
      </c>
      <c r="D59" s="5">
        <v>0.75600000000000001</v>
      </c>
      <c r="E59" s="7">
        <v>533832880</v>
      </c>
      <c r="F59" s="7">
        <v>400</v>
      </c>
      <c r="G59" s="7">
        <v>3882000</v>
      </c>
      <c r="H59" s="9">
        <f t="shared" si="2"/>
        <v>4.5522966963810232</v>
      </c>
      <c r="I59" s="9">
        <f t="shared" si="3"/>
        <v>3.8416005411316001</v>
      </c>
      <c r="J59" s="9">
        <f t="shared" si="4"/>
        <v>-0.27971390280260405</v>
      </c>
      <c r="K59" s="11">
        <f t="shared" si="12"/>
        <v>-2.4176954732510376E-2</v>
      </c>
      <c r="L59" s="11">
        <f t="shared" si="13"/>
        <v>4.3103448275862684E-3</v>
      </c>
      <c r="M59" s="11">
        <f t="shared" si="14"/>
        <v>-1.3054830287206278E-2</v>
      </c>
      <c r="N59" s="13">
        <f t="shared" si="17"/>
        <v>-2.4474015085370251E-2</v>
      </c>
      <c r="O59" s="13">
        <f t="shared" si="15"/>
        <v>4.3010818993907017E-3</v>
      </c>
      <c r="P59" s="13">
        <f t="shared" si="16"/>
        <v>-1.3140793561058368E-2</v>
      </c>
      <c r="Q59" s="14">
        <f t="shared" si="6"/>
        <v>20.095593389141147</v>
      </c>
      <c r="R59" s="14">
        <f t="shared" si="7"/>
        <v>5.9914645471079817</v>
      </c>
      <c r="S59" s="14">
        <f t="shared" si="8"/>
        <v>15.171861042711093</v>
      </c>
      <c r="V59" s="30">
        <f t="shared" si="9"/>
        <v>0.15635826135156355</v>
      </c>
      <c r="W59" s="30">
        <f t="shared" si="10"/>
        <v>8.4444444444444544E-2</v>
      </c>
      <c r="X59" s="30">
        <f t="shared" si="11"/>
        <v>0.15986677768526225</v>
      </c>
    </row>
    <row r="60" spans="1:24" x14ac:dyDescent="0.35">
      <c r="A60" s="4">
        <v>42415</v>
      </c>
      <c r="B60" s="5">
        <v>102.39</v>
      </c>
      <c r="C60" s="5">
        <v>46.7</v>
      </c>
      <c r="D60" s="5">
        <v>0.76</v>
      </c>
      <c r="E60" s="7">
        <v>613810300</v>
      </c>
      <c r="F60" s="7">
        <v>1680</v>
      </c>
      <c r="G60" s="7">
        <v>4135000</v>
      </c>
      <c r="H60" s="9">
        <f t="shared" si="2"/>
        <v>4.6287890515867254</v>
      </c>
      <c r="I60" s="9">
        <f t="shared" si="3"/>
        <v>3.8437441646748516</v>
      </c>
      <c r="J60" s="9">
        <f t="shared" si="4"/>
        <v>-0.2744368457017603</v>
      </c>
      <c r="K60" s="11">
        <f t="shared" si="12"/>
        <v>7.9493937796520892E-2</v>
      </c>
      <c r="L60" s="11">
        <f t="shared" si="13"/>
        <v>2.1459227467811462E-3</v>
      </c>
      <c r="M60" s="11">
        <f t="shared" si="14"/>
        <v>5.2910052910052959E-3</v>
      </c>
      <c r="N60" s="13">
        <f t="shared" si="17"/>
        <v>7.6492355205702245E-2</v>
      </c>
      <c r="O60" s="13">
        <f t="shared" si="15"/>
        <v>2.1436235432513691E-3</v>
      </c>
      <c r="P60" s="13">
        <f t="shared" si="16"/>
        <v>5.2770571008438193E-3</v>
      </c>
      <c r="Q60" s="14">
        <f t="shared" si="6"/>
        <v>20.235196480719445</v>
      </c>
      <c r="R60" s="14">
        <f t="shared" si="7"/>
        <v>7.4265490723973047</v>
      </c>
      <c r="S60" s="14">
        <f t="shared" si="8"/>
        <v>15.234997886439929</v>
      </c>
      <c r="V60" s="30">
        <f t="shared" si="9"/>
        <v>0.19118665989191186</v>
      </c>
      <c r="W60" s="30">
        <f t="shared" si="10"/>
        <v>8.6666666666666795E-2</v>
      </c>
      <c r="X60" s="30">
        <f t="shared" si="11"/>
        <v>0.16652789342214819</v>
      </c>
    </row>
    <row r="61" spans="1:24" x14ac:dyDescent="0.35">
      <c r="A61" s="4">
        <v>42422</v>
      </c>
      <c r="B61" s="5">
        <v>106.24</v>
      </c>
      <c r="C61" s="5">
        <v>46.3</v>
      </c>
      <c r="D61" s="5">
        <v>0.77600000000000002</v>
      </c>
      <c r="E61" s="7">
        <v>409753320</v>
      </c>
      <c r="F61" s="7">
        <v>240</v>
      </c>
      <c r="G61" s="7">
        <v>5841000</v>
      </c>
      <c r="H61" s="9">
        <f t="shared" si="2"/>
        <v>4.6657006857281234</v>
      </c>
      <c r="I61" s="9">
        <f t="shared" si="3"/>
        <v>3.8351419610921882</v>
      </c>
      <c r="J61" s="9">
        <f t="shared" si="4"/>
        <v>-0.25360275879891825</v>
      </c>
      <c r="K61" s="11">
        <f t="shared" si="12"/>
        <v>3.7601328254712317E-2</v>
      </c>
      <c r="L61" s="11">
        <f t="shared" si="13"/>
        <v>-8.5653104925054752E-3</v>
      </c>
      <c r="M61" s="11">
        <f t="shared" si="14"/>
        <v>2.1052631578947385E-2</v>
      </c>
      <c r="N61" s="13">
        <f t="shared" si="17"/>
        <v>3.6911634141398281E-2</v>
      </c>
      <c r="O61" s="13">
        <f t="shared" si="15"/>
        <v>-8.602203582663415E-3</v>
      </c>
      <c r="P61" s="13">
        <f t="shared" si="16"/>
        <v>2.0834086902842053E-2</v>
      </c>
      <c r="Q61" s="14">
        <f t="shared" si="6"/>
        <v>19.831065878056915</v>
      </c>
      <c r="R61" s="14">
        <f t="shared" si="7"/>
        <v>5.4806389233419912</v>
      </c>
      <c r="S61" s="14">
        <f t="shared" si="8"/>
        <v>15.580412573022446</v>
      </c>
      <c r="V61" s="30">
        <f t="shared" si="9"/>
        <v>0.20897039124208966</v>
      </c>
      <c r="W61" s="30">
        <f t="shared" si="10"/>
        <v>7.7777777777777779E-2</v>
      </c>
      <c r="X61" s="30">
        <f t="shared" si="11"/>
        <v>0.19317235636969193</v>
      </c>
    </row>
    <row r="62" spans="1:24" x14ac:dyDescent="0.35">
      <c r="A62" s="4">
        <v>42429</v>
      </c>
      <c r="B62" s="5">
        <v>108.99</v>
      </c>
      <c r="C62" s="5">
        <v>47.8</v>
      </c>
      <c r="D62" s="5">
        <v>0.78600000000000003</v>
      </c>
      <c r="E62" s="7">
        <v>469055240</v>
      </c>
      <c r="F62" s="7">
        <v>850</v>
      </c>
      <c r="G62" s="7">
        <v>6339000</v>
      </c>
      <c r="H62" s="9">
        <f t="shared" si="2"/>
        <v>4.6912561349012201</v>
      </c>
      <c r="I62" s="9">
        <f t="shared" si="3"/>
        <v>3.8670256394974101</v>
      </c>
      <c r="J62" s="9">
        <f t="shared" si="4"/>
        <v>-0.24079848655293046</v>
      </c>
      <c r="K62" s="11">
        <f t="shared" si="12"/>
        <v>2.5884789156626509E-2</v>
      </c>
      <c r="L62" s="11">
        <f t="shared" si="13"/>
        <v>3.2397408207343416E-2</v>
      </c>
      <c r="M62" s="11">
        <f t="shared" si="14"/>
        <v>1.2886597938144341E-2</v>
      </c>
      <c r="N62" s="13">
        <f t="shared" si="17"/>
        <v>2.5555449173096548E-2</v>
      </c>
      <c r="O62" s="13">
        <f t="shared" si="15"/>
        <v>3.188367840522198E-2</v>
      </c>
      <c r="P62" s="13">
        <f t="shared" si="16"/>
        <v>1.2804272245987749E-2</v>
      </c>
      <c r="Q62" s="14">
        <f t="shared" si="6"/>
        <v>19.966231101990729</v>
      </c>
      <c r="R62" s="14">
        <f t="shared" si="7"/>
        <v>6.7452363494843626</v>
      </c>
      <c r="S62" s="14">
        <f t="shared" si="8"/>
        <v>15.662231585266303</v>
      </c>
      <c r="V62" s="30">
        <f t="shared" si="9"/>
        <v>0.22167305649221669</v>
      </c>
      <c r="W62" s="30">
        <f t="shared" si="10"/>
        <v>0.1111111111111111</v>
      </c>
      <c r="X62" s="30">
        <f t="shared" si="11"/>
        <v>0.20982514571190677</v>
      </c>
    </row>
    <row r="63" spans="1:24" x14ac:dyDescent="0.35">
      <c r="A63" s="4">
        <v>42436</v>
      </c>
      <c r="B63" s="5">
        <v>109.26</v>
      </c>
      <c r="C63" s="5">
        <v>47.9</v>
      </c>
      <c r="D63" s="5">
        <v>0.81</v>
      </c>
      <c r="E63" s="7">
        <v>303767070</v>
      </c>
      <c r="F63" s="7">
        <v>4250</v>
      </c>
      <c r="G63" s="7">
        <v>6816000</v>
      </c>
      <c r="H63" s="9">
        <f t="shared" si="2"/>
        <v>4.693730362967572</v>
      </c>
      <c r="I63" s="9">
        <f t="shared" si="3"/>
        <v>3.8691155044168695</v>
      </c>
      <c r="J63" s="9">
        <f t="shared" si="4"/>
        <v>-0.21072103131565253</v>
      </c>
      <c r="K63" s="11">
        <f t="shared" si="12"/>
        <v>2.4772914946326291E-3</v>
      </c>
      <c r="L63" s="11">
        <f t="shared" si="13"/>
        <v>2.0920502092050507E-3</v>
      </c>
      <c r="M63" s="11">
        <f t="shared" si="14"/>
        <v>3.0534351145038195E-2</v>
      </c>
      <c r="N63" s="13">
        <f t="shared" si="17"/>
        <v>2.4742280663515004E-3</v>
      </c>
      <c r="O63" s="13">
        <f t="shared" si="15"/>
        <v>2.0898649194592365E-3</v>
      </c>
      <c r="P63" s="13">
        <f t="shared" si="16"/>
        <v>3.0077455237277954E-2</v>
      </c>
      <c r="Q63" s="14">
        <f t="shared" si="6"/>
        <v>19.531771748570876</v>
      </c>
      <c r="R63" s="14">
        <f t="shared" si="7"/>
        <v>8.3546742619184631</v>
      </c>
      <c r="S63" s="14">
        <f t="shared" si="8"/>
        <v>15.734783347491289</v>
      </c>
      <c r="V63" s="30">
        <f t="shared" si="9"/>
        <v>0.22292022726222921</v>
      </c>
      <c r="W63" s="30">
        <f t="shared" si="10"/>
        <v>0.11333333333333337</v>
      </c>
      <c r="X63" s="30">
        <f t="shared" si="11"/>
        <v>0.24979184013322239</v>
      </c>
    </row>
    <row r="64" spans="1:24" x14ac:dyDescent="0.35">
      <c r="A64" s="4">
        <v>42443</v>
      </c>
      <c r="B64" s="5">
        <v>112.4</v>
      </c>
      <c r="C64" s="5">
        <v>47.9</v>
      </c>
      <c r="D64" s="5">
        <v>0.81599999999999995</v>
      </c>
      <c r="E64" s="7">
        <v>496988030</v>
      </c>
      <c r="F64" s="7">
        <v>15710</v>
      </c>
      <c r="G64" s="7">
        <v>15145000</v>
      </c>
      <c r="H64" s="9">
        <f t="shared" si="2"/>
        <v>4.7220639374595912</v>
      </c>
      <c r="I64" s="9">
        <f t="shared" si="3"/>
        <v>3.8691155044168695</v>
      </c>
      <c r="J64" s="9">
        <f t="shared" si="4"/>
        <v>-0.20334092401803011</v>
      </c>
      <c r="K64" s="11">
        <f t="shared" si="12"/>
        <v>2.8738788211605349E-2</v>
      </c>
      <c r="L64" s="11">
        <f t="shared" si="13"/>
        <v>0</v>
      </c>
      <c r="M64" s="11">
        <f t="shared" si="14"/>
        <v>7.4074074074072767E-3</v>
      </c>
      <c r="N64" s="13">
        <f t="shared" si="17"/>
        <v>2.833357449201902E-2</v>
      </c>
      <c r="O64" s="13">
        <f t="shared" si="15"/>
        <v>0</v>
      </c>
      <c r="P64" s="13">
        <f t="shared" si="16"/>
        <v>7.38010729762246E-3</v>
      </c>
      <c r="Q64" s="14">
        <f t="shared" si="6"/>
        <v>20.024076499263824</v>
      </c>
      <c r="R64" s="14">
        <f t="shared" si="7"/>
        <v>9.6620527312496662</v>
      </c>
      <c r="S64" s="14">
        <f t="shared" si="8"/>
        <v>16.533181002443474</v>
      </c>
      <c r="V64" s="30">
        <f t="shared" si="9"/>
        <v>0.23742436140237427</v>
      </c>
      <c r="W64" s="30">
        <f t="shared" si="10"/>
        <v>0.11333333333333337</v>
      </c>
      <c r="X64" s="30">
        <f t="shared" si="11"/>
        <v>0.25978351373855108</v>
      </c>
    </row>
    <row r="65" spans="1:24" x14ac:dyDescent="0.35">
      <c r="A65" s="4">
        <v>42450</v>
      </c>
      <c r="B65" s="5">
        <v>109.1</v>
      </c>
      <c r="C65" s="5">
        <v>47.5</v>
      </c>
      <c r="D65" s="5">
        <v>0.81200000000000006</v>
      </c>
      <c r="E65" s="7">
        <v>453696550</v>
      </c>
      <c r="F65" s="7">
        <v>1300</v>
      </c>
      <c r="G65" s="7">
        <v>15645000</v>
      </c>
      <c r="H65" s="9">
        <f t="shared" si="2"/>
        <v>4.6922648928390247</v>
      </c>
      <c r="I65" s="9">
        <f t="shared" si="3"/>
        <v>3.8607297110405954</v>
      </c>
      <c r="J65" s="9">
        <f t="shared" si="4"/>
        <v>-0.20825493882045903</v>
      </c>
      <c r="K65" s="11">
        <f t="shared" si="12"/>
        <v>-2.9359430604982306E-2</v>
      </c>
      <c r="L65" s="11">
        <f t="shared" si="13"/>
        <v>-8.3507306889352532E-3</v>
      </c>
      <c r="M65" s="11">
        <f t="shared" si="14"/>
        <v>-4.9019607843135945E-3</v>
      </c>
      <c r="N65" s="13">
        <f t="shared" si="17"/>
        <v>-2.979904462056561E-2</v>
      </c>
      <c r="O65" s="13">
        <f t="shared" si="15"/>
        <v>-8.3857933762739589E-3</v>
      </c>
      <c r="P65" s="13">
        <f t="shared" si="16"/>
        <v>-4.9140148024289293E-3</v>
      </c>
      <c r="Q65" s="14">
        <f t="shared" si="6"/>
        <v>19.932939140461574</v>
      </c>
      <c r="R65" s="14">
        <f t="shared" si="7"/>
        <v>7.1701195434496281</v>
      </c>
      <c r="S65" s="14">
        <f t="shared" si="8"/>
        <v>16.565661935085121</v>
      </c>
      <c r="V65" s="30">
        <f t="shared" si="9"/>
        <v>0.22218116310222177</v>
      </c>
      <c r="W65" s="30">
        <f t="shared" si="10"/>
        <v>0.10444444444444451</v>
      </c>
      <c r="X65" s="30">
        <f t="shared" si="11"/>
        <v>0.25312239800166536</v>
      </c>
    </row>
    <row r="66" spans="1:24" x14ac:dyDescent="0.35">
      <c r="A66" s="4">
        <v>42457</v>
      </c>
      <c r="B66" s="5">
        <v>108.52</v>
      </c>
      <c r="C66" s="5">
        <v>48.3</v>
      </c>
      <c r="D66" s="5">
        <v>0.80800000000000005</v>
      </c>
      <c r="E66" s="7">
        <v>429305050</v>
      </c>
      <c r="F66" s="7">
        <v>1030</v>
      </c>
      <c r="G66" s="7">
        <v>16499000</v>
      </c>
      <c r="H66" s="9">
        <f t="shared" si="2"/>
        <v>4.6869344877907313</v>
      </c>
      <c r="I66" s="9">
        <f t="shared" si="3"/>
        <v>3.8774315606585268</v>
      </c>
      <c r="J66" s="9">
        <f t="shared" si="4"/>
        <v>-0.21319322046104161</v>
      </c>
      <c r="K66" s="11">
        <f t="shared" si="12"/>
        <v>-5.3162236480293152E-3</v>
      </c>
      <c r="L66" s="11">
        <f t="shared" si="13"/>
        <v>1.6842105263157835E-2</v>
      </c>
      <c r="M66" s="11">
        <f t="shared" si="14"/>
        <v>-4.9261083743842408E-3</v>
      </c>
      <c r="N66" s="13">
        <f t="shared" si="17"/>
        <v>-5.3304050482941142E-3</v>
      </c>
      <c r="O66" s="13">
        <f t="shared" si="15"/>
        <v>1.6701849617931353E-2</v>
      </c>
      <c r="P66" s="13">
        <f t="shared" si="16"/>
        <v>-4.9382816405825663E-3</v>
      </c>
      <c r="Q66" s="14">
        <f t="shared" si="6"/>
        <v>19.877678296461266</v>
      </c>
      <c r="R66" s="14">
        <f t="shared" si="7"/>
        <v>6.9373140812236818</v>
      </c>
      <c r="S66" s="14">
        <f t="shared" si="8"/>
        <v>16.618810330973581</v>
      </c>
      <c r="V66" s="30">
        <f t="shared" si="9"/>
        <v>0.21950205552219498</v>
      </c>
      <c r="W66" s="30">
        <f t="shared" si="10"/>
        <v>0.12222222222222222</v>
      </c>
      <c r="X66" s="30">
        <f t="shared" si="11"/>
        <v>0.24646128226477942</v>
      </c>
    </row>
    <row r="67" spans="1:24" x14ac:dyDescent="0.35">
      <c r="A67" s="4">
        <v>42464</v>
      </c>
      <c r="B67" s="5">
        <v>112.92</v>
      </c>
      <c r="C67" s="5">
        <v>48.9</v>
      </c>
      <c r="D67" s="5">
        <v>0.84899999999999998</v>
      </c>
      <c r="E67" s="7">
        <v>436437640</v>
      </c>
      <c r="F67" s="7">
        <v>510</v>
      </c>
      <c r="G67" s="7">
        <v>56126000</v>
      </c>
      <c r="H67" s="9">
        <f t="shared" ref="H67:H130" si="18">LN(B67)</f>
        <v>4.7266796033852883</v>
      </c>
      <c r="I67" s="9">
        <f t="shared" ref="I67:I130" si="19">LN(C67)</f>
        <v>3.8897773964808264</v>
      </c>
      <c r="J67" s="9">
        <f t="shared" ref="J67:J130" si="20">LN(D67)</f>
        <v>-0.16369609267078977</v>
      </c>
      <c r="K67" s="11">
        <f t="shared" si="12"/>
        <v>4.0545521562845611E-2</v>
      </c>
      <c r="L67" s="11">
        <f t="shared" si="13"/>
        <v>1.2422360248447235E-2</v>
      </c>
      <c r="M67" s="11">
        <f t="shared" si="14"/>
        <v>5.0742574257425649E-2</v>
      </c>
      <c r="N67" s="13">
        <f t="shared" si="17"/>
        <v>3.9745115594557651E-2</v>
      </c>
      <c r="O67" s="13">
        <f t="shared" si="15"/>
        <v>1.2345835822299362E-2</v>
      </c>
      <c r="P67" s="13">
        <f t="shared" si="16"/>
        <v>4.9497127790251873E-2</v>
      </c>
      <c r="Q67" s="14">
        <f t="shared" ref="Q67:Q130" si="21">LN(E67)</f>
        <v>19.894156059349513</v>
      </c>
      <c r="R67" s="14">
        <f t="shared" ref="R67:R130" si="22">LN(F67)</f>
        <v>6.2344107257183712</v>
      </c>
      <c r="S67" s="14">
        <f t="shared" ref="S67:S130" si="23">LN(G67)</f>
        <v>17.843109721239902</v>
      </c>
      <c r="V67" s="30">
        <f t="shared" ref="V67:V130" si="24">(B67-$U$3)/($U$2-$U$3)</f>
        <v>0.23982631992239825</v>
      </c>
      <c r="W67" s="30">
        <f t="shared" ref="W67:W130" si="25">(C67-$U$5)/($U$4-$U$5)</f>
        <v>0.1355555555555556</v>
      </c>
      <c r="X67" s="30">
        <f t="shared" ref="X67:X130" si="26">(D67-$U$7)/($U$6-$U$7)</f>
        <v>0.31473771856786009</v>
      </c>
    </row>
    <row r="68" spans="1:24" x14ac:dyDescent="0.35">
      <c r="A68" s="4">
        <v>42471</v>
      </c>
      <c r="B68" s="5">
        <v>119.3</v>
      </c>
      <c r="C68" s="5">
        <v>47.8</v>
      </c>
      <c r="D68" s="5">
        <v>0.84599999999999997</v>
      </c>
      <c r="E68" s="7">
        <v>533644870</v>
      </c>
      <c r="F68" s="7">
        <v>3380</v>
      </c>
      <c r="G68" s="7">
        <v>42975000</v>
      </c>
      <c r="H68" s="9">
        <f t="shared" si="18"/>
        <v>4.78164132910387</v>
      </c>
      <c r="I68" s="9">
        <f t="shared" si="19"/>
        <v>3.8670256394974101</v>
      </c>
      <c r="J68" s="9">
        <f t="shared" si="20"/>
        <v>-0.16723591937591381</v>
      </c>
      <c r="K68" s="11">
        <f t="shared" ref="K68:K131" si="27">(B68-B67)/B67</f>
        <v>5.6500177116542642E-2</v>
      </c>
      <c r="L68" s="11">
        <f t="shared" ref="L68:L131" si="28">(C68-C67)/C67</f>
        <v>-2.2494887525562401E-2</v>
      </c>
      <c r="M68" s="11">
        <f t="shared" ref="M68:M131" si="29">(D68-D67)/D67</f>
        <v>-3.533568904593643E-3</v>
      </c>
      <c r="N68" s="13">
        <f t="shared" ref="N68:N131" si="30">LN(B68/B67)</f>
        <v>5.4961725718581711E-2</v>
      </c>
      <c r="O68" s="13">
        <f t="shared" ref="O68:O131" si="31">LN(C68/C67)</f>
        <v>-2.2751756983416069E-2</v>
      </c>
      <c r="P68" s="13">
        <f t="shared" ref="P68:P131" si="32">LN(D68/D67)</f>
        <v>-3.5398267051240623E-3</v>
      </c>
      <c r="Q68" s="14">
        <f t="shared" si="21"/>
        <v>20.095241138235785</v>
      </c>
      <c r="R68" s="14">
        <f t="shared" si="22"/>
        <v>8.1256309884770648</v>
      </c>
      <c r="S68" s="14">
        <f t="shared" si="23"/>
        <v>17.576129109233186</v>
      </c>
      <c r="V68" s="30">
        <f t="shared" si="24"/>
        <v>0.26929650330269295</v>
      </c>
      <c r="W68" s="30">
        <f t="shared" si="25"/>
        <v>0.1111111111111111</v>
      </c>
      <c r="X68" s="30">
        <f t="shared" si="26"/>
        <v>0.30974188176519563</v>
      </c>
    </row>
    <row r="69" spans="1:24" x14ac:dyDescent="0.35">
      <c r="A69" s="4">
        <v>42478</v>
      </c>
      <c r="B69" s="5">
        <v>121.25</v>
      </c>
      <c r="C69" s="5">
        <v>46.6</v>
      </c>
      <c r="D69" s="5">
        <v>0.875</v>
      </c>
      <c r="E69" s="7">
        <v>619134220</v>
      </c>
      <c r="F69" s="7">
        <v>3620</v>
      </c>
      <c r="G69" s="7">
        <v>31160000</v>
      </c>
      <c r="H69" s="9">
        <f t="shared" si="18"/>
        <v>4.7978545298175925</v>
      </c>
      <c r="I69" s="9">
        <f t="shared" si="19"/>
        <v>3.8416005411316001</v>
      </c>
      <c r="J69" s="9">
        <f t="shared" si="20"/>
        <v>-0.13353139262452263</v>
      </c>
      <c r="K69" s="11">
        <f t="shared" si="27"/>
        <v>1.6345347862531459E-2</v>
      </c>
      <c r="L69" s="11">
        <f t="shared" si="28"/>
        <v>-2.5104602510460164E-2</v>
      </c>
      <c r="M69" s="11">
        <f t="shared" si="29"/>
        <v>3.4278959810874733E-2</v>
      </c>
      <c r="N69" s="13">
        <f t="shared" si="30"/>
        <v>1.6213200713722214E-2</v>
      </c>
      <c r="O69" s="13">
        <f t="shared" si="31"/>
        <v>-2.5425098365810056E-2</v>
      </c>
      <c r="P69" s="13">
        <f t="shared" si="32"/>
        <v>3.3704526751391253E-2</v>
      </c>
      <c r="Q69" s="14">
        <f t="shared" si="21"/>
        <v>20.243832640746447</v>
      </c>
      <c r="R69" s="14">
        <f t="shared" si="22"/>
        <v>8.1942293048198174</v>
      </c>
      <c r="S69" s="14">
        <f t="shared" si="23"/>
        <v>17.254645778966822</v>
      </c>
      <c r="V69" s="30">
        <f t="shared" si="24"/>
        <v>0.27830384775278305</v>
      </c>
      <c r="W69" s="30">
        <f t="shared" si="25"/>
        <v>8.4444444444444544E-2</v>
      </c>
      <c r="X69" s="30">
        <f t="shared" si="26"/>
        <v>0.35803497085761865</v>
      </c>
    </row>
    <row r="70" spans="1:24" x14ac:dyDescent="0.35">
      <c r="A70" s="4">
        <v>42485</v>
      </c>
      <c r="B70" s="5">
        <v>123.55</v>
      </c>
      <c r="C70" s="5">
        <v>46.6</v>
      </c>
      <c r="D70" s="5">
        <v>1.0389999999999999</v>
      </c>
      <c r="E70" s="7">
        <v>434703210</v>
      </c>
      <c r="F70" s="7">
        <v>570</v>
      </c>
      <c r="G70" s="7">
        <v>93605000</v>
      </c>
      <c r="H70" s="9">
        <f t="shared" si="18"/>
        <v>4.8166459324346187</v>
      </c>
      <c r="I70" s="9">
        <f t="shared" si="19"/>
        <v>3.8416005411316001</v>
      </c>
      <c r="J70" s="9">
        <f t="shared" si="20"/>
        <v>3.8258712117090268E-2</v>
      </c>
      <c r="K70" s="11">
        <f t="shared" si="27"/>
        <v>1.896907216494843E-2</v>
      </c>
      <c r="L70" s="11">
        <f t="shared" si="28"/>
        <v>0</v>
      </c>
      <c r="M70" s="11">
        <f t="shared" si="29"/>
        <v>0.18742857142857133</v>
      </c>
      <c r="N70" s="13">
        <f t="shared" si="30"/>
        <v>1.8791402617026522E-2</v>
      </c>
      <c r="O70" s="13">
        <f t="shared" si="31"/>
        <v>0</v>
      </c>
      <c r="P70" s="13">
        <f t="shared" si="32"/>
        <v>0.17179010474161283</v>
      </c>
      <c r="Q70" s="14">
        <f t="shared" si="21"/>
        <v>19.890174080334791</v>
      </c>
      <c r="R70" s="14">
        <f t="shared" si="22"/>
        <v>6.3456363608285962</v>
      </c>
      <c r="S70" s="14">
        <f t="shared" si="23"/>
        <v>18.354594358824507</v>
      </c>
      <c r="V70" s="30">
        <f t="shared" si="24"/>
        <v>0.28892789505288924</v>
      </c>
      <c r="W70" s="30">
        <f t="shared" si="25"/>
        <v>8.4444444444444544E-2</v>
      </c>
      <c r="X70" s="30">
        <f t="shared" si="26"/>
        <v>0.6311407160699416</v>
      </c>
    </row>
    <row r="71" spans="1:24" x14ac:dyDescent="0.35">
      <c r="A71" s="4">
        <v>42492</v>
      </c>
      <c r="B71" s="5">
        <v>120.64</v>
      </c>
      <c r="C71" s="5">
        <v>47.4</v>
      </c>
      <c r="D71" s="5">
        <v>1.034</v>
      </c>
      <c r="E71" s="7">
        <v>211311570</v>
      </c>
      <c r="F71" s="7">
        <v>150</v>
      </c>
      <c r="G71" s="7">
        <v>61624000</v>
      </c>
      <c r="H71" s="9">
        <f t="shared" si="18"/>
        <v>4.7928109042596461</v>
      </c>
      <c r="I71" s="9">
        <f t="shared" si="19"/>
        <v>3.858622228701031</v>
      </c>
      <c r="J71" s="9">
        <f t="shared" si="20"/>
        <v>3.3434776086237419E-2</v>
      </c>
      <c r="K71" s="11">
        <f t="shared" si="27"/>
        <v>-2.3553217320922675E-2</v>
      </c>
      <c r="L71" s="11">
        <f t="shared" si="28"/>
        <v>1.7167381974248865E-2</v>
      </c>
      <c r="M71" s="11">
        <f t="shared" si="29"/>
        <v>-4.8123195380172217E-3</v>
      </c>
      <c r="N71" s="13">
        <f t="shared" si="30"/>
        <v>-2.3835028174973068E-2</v>
      </c>
      <c r="O71" s="13">
        <f t="shared" si="31"/>
        <v>1.7021687569430524E-2</v>
      </c>
      <c r="P71" s="13">
        <f t="shared" si="32"/>
        <v>-4.8239360308528229E-3</v>
      </c>
      <c r="Q71" s="14">
        <f t="shared" si="21"/>
        <v>19.16884423735792</v>
      </c>
      <c r="R71" s="14">
        <f t="shared" si="22"/>
        <v>5.0106352940962555</v>
      </c>
      <c r="S71" s="14">
        <f t="shared" si="23"/>
        <v>17.936561963014938</v>
      </c>
      <c r="V71" s="30">
        <f t="shared" si="24"/>
        <v>0.27548616564275485</v>
      </c>
      <c r="W71" s="30">
        <f t="shared" si="25"/>
        <v>0.10222222222222226</v>
      </c>
      <c r="X71" s="30">
        <f t="shared" si="26"/>
        <v>0.62281432139883441</v>
      </c>
    </row>
    <row r="72" spans="1:24" x14ac:dyDescent="0.35">
      <c r="A72" s="4">
        <v>42499</v>
      </c>
      <c r="B72" s="5">
        <v>121.07</v>
      </c>
      <c r="C72" s="5">
        <v>46.3</v>
      </c>
      <c r="D72" s="5">
        <v>1.0209999999999999</v>
      </c>
      <c r="E72" s="7">
        <v>297479850</v>
      </c>
      <c r="F72" s="7">
        <v>1300</v>
      </c>
      <c r="G72" s="7">
        <v>131710000</v>
      </c>
      <c r="H72" s="9">
        <f t="shared" si="18"/>
        <v>4.7963688907196484</v>
      </c>
      <c r="I72" s="9">
        <f t="shared" si="19"/>
        <v>3.8351419610921882</v>
      </c>
      <c r="J72" s="9">
        <f t="shared" si="20"/>
        <v>2.0782539182528412E-2</v>
      </c>
      <c r="K72" s="11">
        <f t="shared" si="27"/>
        <v>3.5643236074269944E-3</v>
      </c>
      <c r="L72" s="11">
        <f t="shared" si="28"/>
        <v>-2.3206751054852353E-2</v>
      </c>
      <c r="M72" s="11">
        <f t="shared" si="29"/>
        <v>-1.2572533849129711E-2</v>
      </c>
      <c r="N72" s="13">
        <f t="shared" si="30"/>
        <v>3.5579864600029155E-3</v>
      </c>
      <c r="O72" s="13">
        <f t="shared" si="31"/>
        <v>-2.3480267608842472E-2</v>
      </c>
      <c r="P72" s="13">
        <f t="shared" si="32"/>
        <v>-1.2652236903709001E-2</v>
      </c>
      <c r="Q72" s="14">
        <f t="shared" si="21"/>
        <v>19.510857049563668</v>
      </c>
      <c r="R72" s="14">
        <f t="shared" si="22"/>
        <v>7.1701195434496281</v>
      </c>
      <c r="S72" s="14">
        <f t="shared" si="23"/>
        <v>18.696113093975228</v>
      </c>
      <c r="V72" s="30">
        <f t="shared" si="24"/>
        <v>0.27747240057277467</v>
      </c>
      <c r="W72" s="30">
        <f t="shared" si="25"/>
        <v>7.7777777777777779E-2</v>
      </c>
      <c r="X72" s="30">
        <f t="shared" si="26"/>
        <v>0.60116569525395491</v>
      </c>
    </row>
    <row r="73" spans="1:24" x14ac:dyDescent="0.35">
      <c r="A73" s="4">
        <v>42506</v>
      </c>
      <c r="B73" s="5">
        <v>121.9</v>
      </c>
      <c r="C73" s="5">
        <v>46.9</v>
      </c>
      <c r="D73" s="5">
        <v>1.026</v>
      </c>
      <c r="E73" s="7">
        <v>308175790</v>
      </c>
      <c r="F73" s="7">
        <v>2800</v>
      </c>
      <c r="G73" s="7">
        <v>21420000</v>
      </c>
      <c r="H73" s="9">
        <f t="shared" si="18"/>
        <v>4.8032010364872262</v>
      </c>
      <c r="I73" s="9">
        <f t="shared" si="19"/>
        <v>3.8480176754522337</v>
      </c>
      <c r="J73" s="9">
        <f t="shared" si="20"/>
        <v>2.5667746748577813E-2</v>
      </c>
      <c r="K73" s="11">
        <f t="shared" si="27"/>
        <v>6.855538118443979E-3</v>
      </c>
      <c r="L73" s="11">
        <f t="shared" si="28"/>
        <v>1.2958963282937396E-2</v>
      </c>
      <c r="M73" s="11">
        <f t="shared" si="29"/>
        <v>4.8971596474046185E-3</v>
      </c>
      <c r="N73" s="13">
        <f t="shared" si="30"/>
        <v>6.8321457675771108E-3</v>
      </c>
      <c r="O73" s="13">
        <f t="shared" si="31"/>
        <v>1.2875714360045367E-2</v>
      </c>
      <c r="P73" s="13">
        <f t="shared" si="32"/>
        <v>4.885207566049341E-3</v>
      </c>
      <c r="Q73" s="14">
        <f t="shared" si="21"/>
        <v>19.546180924877113</v>
      </c>
      <c r="R73" s="14">
        <f t="shared" si="22"/>
        <v>7.9373746961632952</v>
      </c>
      <c r="S73" s="14">
        <f t="shared" si="23"/>
        <v>16.879835622983876</v>
      </c>
      <c r="V73" s="30">
        <f t="shared" si="24"/>
        <v>0.28130629590281309</v>
      </c>
      <c r="W73" s="30">
        <f t="shared" si="25"/>
        <v>9.1111111111111143E-2</v>
      </c>
      <c r="X73" s="30">
        <f t="shared" si="26"/>
        <v>0.60949208992506254</v>
      </c>
    </row>
    <row r="74" spans="1:24" x14ac:dyDescent="0.35">
      <c r="A74" s="4">
        <v>42513</v>
      </c>
      <c r="B74" s="5">
        <v>133.19999999999999</v>
      </c>
      <c r="C74" s="5">
        <v>47.4</v>
      </c>
      <c r="D74" s="5">
        <v>1.024</v>
      </c>
      <c r="E74" s="7">
        <v>439866020</v>
      </c>
      <c r="F74" s="7">
        <v>780</v>
      </c>
      <c r="G74" s="7">
        <v>22829000</v>
      </c>
      <c r="H74" s="9">
        <f t="shared" si="18"/>
        <v>4.8918517581062888</v>
      </c>
      <c r="I74" s="9">
        <f t="shared" si="19"/>
        <v>3.858622228701031</v>
      </c>
      <c r="J74" s="9">
        <f t="shared" si="20"/>
        <v>2.3716526617316065E-2</v>
      </c>
      <c r="K74" s="11">
        <f t="shared" si="27"/>
        <v>9.2698933552091731E-2</v>
      </c>
      <c r="L74" s="11">
        <f t="shared" si="28"/>
        <v>1.0660980810234541E-2</v>
      </c>
      <c r="M74" s="11">
        <f t="shared" si="29"/>
        <v>-1.9493177387914246E-3</v>
      </c>
      <c r="N74" s="13">
        <f t="shared" si="30"/>
        <v>8.8650721619062844E-2</v>
      </c>
      <c r="O74" s="13">
        <f t="shared" si="31"/>
        <v>1.0604553248797067E-2</v>
      </c>
      <c r="P74" s="13">
        <f t="shared" si="32"/>
        <v>-1.9512201312618048E-3</v>
      </c>
      <c r="Q74" s="14">
        <f t="shared" si="21"/>
        <v>19.901980738507042</v>
      </c>
      <c r="R74" s="14">
        <f t="shared" si="22"/>
        <v>6.6592939196836376</v>
      </c>
      <c r="S74" s="14">
        <f t="shared" si="23"/>
        <v>16.94354221553175</v>
      </c>
      <c r="V74" s="30">
        <f t="shared" si="24"/>
        <v>0.33350270220333494</v>
      </c>
      <c r="W74" s="30">
        <f t="shared" si="25"/>
        <v>0.10222222222222226</v>
      </c>
      <c r="X74" s="30">
        <f t="shared" si="26"/>
        <v>0.6061615320566196</v>
      </c>
    </row>
    <row r="75" spans="1:24" x14ac:dyDescent="0.35">
      <c r="A75" s="4">
        <v>42520</v>
      </c>
      <c r="B75" s="5">
        <v>131.59</v>
      </c>
      <c r="C75" s="5">
        <v>46.6</v>
      </c>
      <c r="D75" s="5">
        <v>1.0409999999999999</v>
      </c>
      <c r="E75" s="7">
        <v>327253140</v>
      </c>
      <c r="F75" s="7">
        <v>760</v>
      </c>
      <c r="G75" s="7">
        <v>38132000</v>
      </c>
      <c r="H75" s="9">
        <f t="shared" si="18"/>
        <v>4.8796910281620489</v>
      </c>
      <c r="I75" s="9">
        <f t="shared" si="19"/>
        <v>3.8416005411316001</v>
      </c>
      <c r="J75" s="9">
        <f t="shared" si="20"/>
        <v>4.0181789632831762E-2</v>
      </c>
      <c r="K75" s="11">
        <f t="shared" si="27"/>
        <v>-1.2087087087086976E-2</v>
      </c>
      <c r="L75" s="11">
        <f t="shared" si="28"/>
        <v>-1.6877637130801627E-2</v>
      </c>
      <c r="M75" s="11">
        <f t="shared" si="29"/>
        <v>1.6601562499999906E-2</v>
      </c>
      <c r="N75" s="13">
        <f t="shared" si="30"/>
        <v>-1.2160729944239406E-2</v>
      </c>
      <c r="O75" s="13">
        <f t="shared" si="31"/>
        <v>-1.7021687569430524E-2</v>
      </c>
      <c r="P75" s="13">
        <f t="shared" si="32"/>
        <v>1.6465263015515791E-2</v>
      </c>
      <c r="Q75" s="14">
        <f t="shared" si="21"/>
        <v>19.606244557819021</v>
      </c>
      <c r="R75" s="14">
        <f t="shared" si="22"/>
        <v>6.633318433280377</v>
      </c>
      <c r="S75" s="14">
        <f t="shared" si="23"/>
        <v>17.456564382595605</v>
      </c>
      <c r="V75" s="30">
        <f t="shared" si="24"/>
        <v>0.32606586909326069</v>
      </c>
      <c r="W75" s="30">
        <f t="shared" si="25"/>
        <v>8.4444444444444544E-2</v>
      </c>
      <c r="X75" s="30">
        <f t="shared" si="26"/>
        <v>0.63447127393838454</v>
      </c>
    </row>
    <row r="76" spans="1:24" x14ac:dyDescent="0.35">
      <c r="A76" s="4">
        <v>42527</v>
      </c>
      <c r="B76" s="5">
        <v>133.5</v>
      </c>
      <c r="C76" s="5">
        <v>45.3</v>
      </c>
      <c r="D76" s="5">
        <v>1.032</v>
      </c>
      <c r="E76" s="7">
        <v>359579020</v>
      </c>
      <c r="F76" s="7">
        <v>690</v>
      </c>
      <c r="G76" s="7">
        <v>27329000</v>
      </c>
      <c r="H76" s="9">
        <f t="shared" si="18"/>
        <v>4.8941014778403042</v>
      </c>
      <c r="I76" s="9">
        <f t="shared" si="19"/>
        <v>3.8133070324889884</v>
      </c>
      <c r="J76" s="9">
        <f t="shared" si="20"/>
        <v>3.1498667059371016E-2</v>
      </c>
      <c r="K76" s="11">
        <f t="shared" si="27"/>
        <v>1.4514780758416267E-2</v>
      </c>
      <c r="L76" s="11">
        <f t="shared" si="28"/>
        <v>-2.7896995708154598E-2</v>
      </c>
      <c r="M76" s="11">
        <f t="shared" si="29"/>
        <v>-8.6455331412102765E-3</v>
      </c>
      <c r="N76" s="13">
        <f t="shared" si="30"/>
        <v>1.4410449678254994E-2</v>
      </c>
      <c r="O76" s="13">
        <f t="shared" si="31"/>
        <v>-2.8293508642611976E-2</v>
      </c>
      <c r="P76" s="13">
        <f t="shared" si="32"/>
        <v>-8.6831225734607699E-3</v>
      </c>
      <c r="Q76" s="14">
        <f t="shared" si="21"/>
        <v>19.700444516256852</v>
      </c>
      <c r="R76" s="14">
        <f t="shared" si="22"/>
        <v>6.5366915975913047</v>
      </c>
      <c r="S76" s="14">
        <f t="shared" si="23"/>
        <v>17.123458967406798</v>
      </c>
      <c r="V76" s="30">
        <f t="shared" si="24"/>
        <v>0.3348884475033489</v>
      </c>
      <c r="W76" s="30">
        <f t="shared" si="25"/>
        <v>5.5555555555555552E-2</v>
      </c>
      <c r="X76" s="30">
        <f t="shared" si="26"/>
        <v>0.61948376353039136</v>
      </c>
    </row>
    <row r="77" spans="1:24" x14ac:dyDescent="0.35">
      <c r="A77" s="4">
        <v>42534</v>
      </c>
      <c r="B77" s="5">
        <v>128.69999999999999</v>
      </c>
      <c r="C77" s="5">
        <v>44.9</v>
      </c>
      <c r="D77" s="5">
        <v>1.0449999999999999</v>
      </c>
      <c r="E77" s="7">
        <v>323678810</v>
      </c>
      <c r="F77" s="7">
        <v>270</v>
      </c>
      <c r="G77" s="7">
        <v>16721000</v>
      </c>
      <c r="H77" s="9">
        <f t="shared" si="18"/>
        <v>4.8574841146020811</v>
      </c>
      <c r="I77" s="9">
        <f t="shared" si="19"/>
        <v>3.8044377947482086</v>
      </c>
      <c r="J77" s="9">
        <f t="shared" si="20"/>
        <v>4.401688541677426E-2</v>
      </c>
      <c r="K77" s="11">
        <f t="shared" si="27"/>
        <v>-3.5955056179775367E-2</v>
      </c>
      <c r="L77" s="11">
        <f t="shared" si="28"/>
        <v>-8.8300220750551564E-3</v>
      </c>
      <c r="M77" s="11">
        <f t="shared" si="29"/>
        <v>1.2596899224806104E-2</v>
      </c>
      <c r="N77" s="13">
        <f t="shared" si="30"/>
        <v>-3.6617363238223309E-2</v>
      </c>
      <c r="O77" s="13">
        <f t="shared" si="31"/>
        <v>-8.8692377407796601E-3</v>
      </c>
      <c r="P77" s="13">
        <f t="shared" si="32"/>
        <v>1.2518218357403138E-2</v>
      </c>
      <c r="Q77" s="14">
        <f t="shared" si="21"/>
        <v>19.595262254906363</v>
      </c>
      <c r="R77" s="14">
        <f t="shared" si="22"/>
        <v>5.598421958998375</v>
      </c>
      <c r="S77" s="14">
        <f t="shared" si="23"/>
        <v>16.632175972444806</v>
      </c>
      <c r="V77" s="30">
        <f t="shared" si="24"/>
        <v>0.31271652270312711</v>
      </c>
      <c r="W77" s="30">
        <f t="shared" si="25"/>
        <v>4.6666666666666697E-2</v>
      </c>
      <c r="X77" s="30">
        <f t="shared" si="26"/>
        <v>0.64113238967527053</v>
      </c>
    </row>
    <row r="78" spans="1:24" x14ac:dyDescent="0.35">
      <c r="A78" s="4">
        <v>42541</v>
      </c>
      <c r="B78" s="5">
        <v>133.4</v>
      </c>
      <c r="C78" s="5">
        <v>44.2</v>
      </c>
      <c r="D78" s="5">
        <v>0.89800000000000002</v>
      </c>
      <c r="E78" s="7">
        <v>308359650</v>
      </c>
      <c r="F78" s="7">
        <v>1520</v>
      </c>
      <c r="G78" s="7">
        <v>76045000</v>
      </c>
      <c r="H78" s="9">
        <f t="shared" si="18"/>
        <v>4.8933521334815238</v>
      </c>
      <c r="I78" s="9">
        <f t="shared" si="19"/>
        <v>3.7887247890836524</v>
      </c>
      <c r="J78" s="9">
        <f t="shared" si="20"/>
        <v>-0.10758521067993743</v>
      </c>
      <c r="K78" s="11">
        <f t="shared" si="27"/>
        <v>3.6519036519036652E-2</v>
      </c>
      <c r="L78" s="11">
        <f t="shared" si="28"/>
        <v>-1.5590200445434204E-2</v>
      </c>
      <c r="M78" s="11">
        <f t="shared" si="29"/>
        <v>-0.14066985645933006</v>
      </c>
      <c r="N78" s="13">
        <f t="shared" si="30"/>
        <v>3.5868018879442493E-2</v>
      </c>
      <c r="O78" s="13">
        <f t="shared" si="31"/>
        <v>-1.571300566455611E-2</v>
      </c>
      <c r="P78" s="13">
        <f t="shared" si="32"/>
        <v>-0.15160209609671169</v>
      </c>
      <c r="Q78" s="14">
        <f t="shared" si="21"/>
        <v>19.546777354517722</v>
      </c>
      <c r="R78" s="14">
        <f t="shared" si="22"/>
        <v>7.3264656138403224</v>
      </c>
      <c r="S78" s="14">
        <f t="shared" si="23"/>
        <v>18.146835828288605</v>
      </c>
      <c r="V78" s="30">
        <f t="shared" si="24"/>
        <v>0.3344265324033443</v>
      </c>
      <c r="W78" s="30">
        <f t="shared" si="25"/>
        <v>3.1111111111111239E-2</v>
      </c>
      <c r="X78" s="30">
        <f t="shared" si="26"/>
        <v>0.3963363863447128</v>
      </c>
    </row>
    <row r="79" spans="1:24" x14ac:dyDescent="0.35">
      <c r="A79" s="4">
        <v>42548</v>
      </c>
      <c r="B79" s="5">
        <v>133.85</v>
      </c>
      <c r="C79" s="5">
        <v>42.8</v>
      </c>
      <c r="D79" s="5">
        <v>0.89300000000000002</v>
      </c>
      <c r="E79" s="7">
        <v>427469900</v>
      </c>
      <c r="F79" s="7">
        <v>2260</v>
      </c>
      <c r="G79" s="7">
        <v>30480000</v>
      </c>
      <c r="H79" s="9">
        <f t="shared" si="18"/>
        <v>4.8967197699663618</v>
      </c>
      <c r="I79" s="9">
        <f t="shared" si="19"/>
        <v>3.7565381025877511</v>
      </c>
      <c r="J79" s="9">
        <f t="shared" si="20"/>
        <v>-0.11316869810563798</v>
      </c>
      <c r="K79" s="11">
        <f t="shared" si="27"/>
        <v>3.3733133433282506E-3</v>
      </c>
      <c r="L79" s="11">
        <f t="shared" si="28"/>
        <v>-3.1674208144796503E-2</v>
      </c>
      <c r="M79" s="11">
        <f t="shared" si="29"/>
        <v>-5.5679287305122546E-3</v>
      </c>
      <c r="N79" s="13">
        <f t="shared" si="30"/>
        <v>3.3676364848380792E-3</v>
      </c>
      <c r="O79" s="13">
        <f t="shared" si="31"/>
        <v>-3.2186686495901444E-2</v>
      </c>
      <c r="P79" s="13">
        <f t="shared" si="32"/>
        <v>-5.5834874257005684E-3</v>
      </c>
      <c r="Q79" s="14">
        <f t="shared" si="21"/>
        <v>19.87339443450551</v>
      </c>
      <c r="R79" s="14">
        <f t="shared" si="22"/>
        <v>7.7231200922663312</v>
      </c>
      <c r="S79" s="14">
        <f t="shared" si="23"/>
        <v>17.232581288782718</v>
      </c>
      <c r="V79" s="30">
        <f t="shared" si="24"/>
        <v>0.33650515035336503</v>
      </c>
      <c r="W79" s="30">
        <f t="shared" si="25"/>
        <v>0</v>
      </c>
      <c r="X79" s="30">
        <f t="shared" si="26"/>
        <v>0.38800999167360534</v>
      </c>
    </row>
    <row r="80" spans="1:24" x14ac:dyDescent="0.35">
      <c r="A80" s="4">
        <v>42555</v>
      </c>
      <c r="B80" s="5">
        <v>134.41</v>
      </c>
      <c r="C80" s="5">
        <v>46</v>
      </c>
      <c r="D80" s="5">
        <v>0.878</v>
      </c>
      <c r="E80" s="7">
        <v>305965030</v>
      </c>
      <c r="F80" s="7">
        <v>1210</v>
      </c>
      <c r="G80" s="7">
        <v>27638000</v>
      </c>
      <c r="H80" s="9">
        <f t="shared" si="18"/>
        <v>4.9008948300830566</v>
      </c>
      <c r="I80" s="9">
        <f t="shared" si="19"/>
        <v>3.8286413964890951</v>
      </c>
      <c r="J80" s="9">
        <f t="shared" si="20"/>
        <v>-0.13010868534702039</v>
      </c>
      <c r="K80" s="11">
        <f t="shared" si="27"/>
        <v>4.1837878221890343E-3</v>
      </c>
      <c r="L80" s="11">
        <f t="shared" si="28"/>
        <v>7.4766355140186994E-2</v>
      </c>
      <c r="M80" s="11">
        <f t="shared" si="29"/>
        <v>-1.6797312430011212E-2</v>
      </c>
      <c r="N80" s="13">
        <f t="shared" si="30"/>
        <v>4.1750601166954861E-3</v>
      </c>
      <c r="O80" s="13">
        <f t="shared" si="31"/>
        <v>7.2103293901343901E-2</v>
      </c>
      <c r="P80" s="13">
        <f t="shared" si="32"/>
        <v>-1.6939987241382449E-2</v>
      </c>
      <c r="Q80" s="14">
        <f t="shared" si="21"/>
        <v>19.538981372340327</v>
      </c>
      <c r="R80" s="14">
        <f t="shared" si="22"/>
        <v>7.0983756385907864</v>
      </c>
      <c r="S80" s="14">
        <f t="shared" si="23"/>
        <v>17.134702195345568</v>
      </c>
      <c r="V80" s="30">
        <f t="shared" si="24"/>
        <v>0.33909187491339088</v>
      </c>
      <c r="W80" s="30">
        <f t="shared" si="25"/>
        <v>7.111111111111118E-2</v>
      </c>
      <c r="X80" s="30">
        <f t="shared" si="26"/>
        <v>0.36303080766028312</v>
      </c>
    </row>
    <row r="81" spans="1:24" x14ac:dyDescent="0.35">
      <c r="A81" s="4">
        <v>42562</v>
      </c>
      <c r="B81" s="5">
        <v>138.12</v>
      </c>
      <c r="C81" s="5">
        <v>44.1</v>
      </c>
      <c r="D81" s="5">
        <v>0.89</v>
      </c>
      <c r="E81" s="7">
        <v>334210780</v>
      </c>
      <c r="F81" s="7">
        <v>1470</v>
      </c>
      <c r="G81" s="7">
        <v>24763000</v>
      </c>
      <c r="H81" s="9">
        <f t="shared" si="18"/>
        <v>4.9281228725217918</v>
      </c>
      <c r="I81" s="9">
        <f t="shared" si="19"/>
        <v>3.7864597824528001</v>
      </c>
      <c r="J81" s="9">
        <f t="shared" si="20"/>
        <v>-0.11653381625595151</v>
      </c>
      <c r="K81" s="11">
        <f t="shared" si="27"/>
        <v>2.7602112938025506E-2</v>
      </c>
      <c r="L81" s="11">
        <f t="shared" si="28"/>
        <v>-4.1304347826086926E-2</v>
      </c>
      <c r="M81" s="11">
        <f t="shared" si="29"/>
        <v>1.3667425968109352E-2</v>
      </c>
      <c r="N81" s="13">
        <f t="shared" si="30"/>
        <v>2.7228042438734713E-2</v>
      </c>
      <c r="O81" s="13">
        <f t="shared" si="31"/>
        <v>-4.2181614036294675E-2</v>
      </c>
      <c r="P81" s="13">
        <f t="shared" si="32"/>
        <v>1.357486909106885E-2</v>
      </c>
      <c r="Q81" s="14">
        <f t="shared" si="21"/>
        <v>19.627282429739402</v>
      </c>
      <c r="R81" s="14">
        <f t="shared" si="22"/>
        <v>7.2930176797727819</v>
      </c>
      <c r="S81" s="14">
        <f t="shared" si="23"/>
        <v>17.024861161607404</v>
      </c>
      <c r="V81" s="30">
        <f t="shared" si="24"/>
        <v>0.3562289251235623</v>
      </c>
      <c r="W81" s="30">
        <f t="shared" si="25"/>
        <v>2.8888888888888985E-2</v>
      </c>
      <c r="X81" s="30">
        <f t="shared" si="26"/>
        <v>0.38301415487094093</v>
      </c>
    </row>
    <row r="82" spans="1:24" x14ac:dyDescent="0.35">
      <c r="A82" s="4">
        <v>42569</v>
      </c>
      <c r="B82" s="5">
        <v>137.80000000000001</v>
      </c>
      <c r="C82" s="5">
        <v>44.7</v>
      </c>
      <c r="D82" s="5">
        <v>0.92</v>
      </c>
      <c r="E82" s="7">
        <v>229642590</v>
      </c>
      <c r="F82" s="7">
        <v>3200</v>
      </c>
      <c r="G82" s="7">
        <v>16754000</v>
      </c>
      <c r="H82" s="9">
        <f t="shared" si="18"/>
        <v>4.9258033585795582</v>
      </c>
      <c r="I82" s="9">
        <f t="shared" si="19"/>
        <v>3.7999735016195233</v>
      </c>
      <c r="J82" s="9">
        <f t="shared" si="20"/>
        <v>-8.3381608939051013E-2</v>
      </c>
      <c r="K82" s="11">
        <f t="shared" si="27"/>
        <v>-2.3168259484505731E-3</v>
      </c>
      <c r="L82" s="11">
        <f t="shared" si="28"/>
        <v>1.3605442176870781E-2</v>
      </c>
      <c r="M82" s="11">
        <f t="shared" si="29"/>
        <v>3.3707865168539353E-2</v>
      </c>
      <c r="N82" s="13">
        <f t="shared" si="30"/>
        <v>-2.319513942233386E-3</v>
      </c>
      <c r="O82" s="13">
        <f t="shared" si="31"/>
        <v>1.3513719166722855E-2</v>
      </c>
      <c r="P82" s="13">
        <f t="shared" si="32"/>
        <v>3.315220731690055E-2</v>
      </c>
      <c r="Q82" s="14">
        <f t="shared" si="21"/>
        <v>19.252034701723012</v>
      </c>
      <c r="R82" s="14">
        <f t="shared" si="22"/>
        <v>8.0709060887878188</v>
      </c>
      <c r="S82" s="14">
        <f t="shared" si="23"/>
        <v>16.634147593695893</v>
      </c>
      <c r="V82" s="30">
        <f t="shared" si="24"/>
        <v>0.35475079680354754</v>
      </c>
      <c r="W82" s="30">
        <f t="shared" si="25"/>
        <v>4.2222222222222348E-2</v>
      </c>
      <c r="X82" s="30">
        <f t="shared" si="26"/>
        <v>0.43297252289758542</v>
      </c>
    </row>
    <row r="83" spans="1:24" x14ac:dyDescent="0.35">
      <c r="A83" s="4">
        <v>42576</v>
      </c>
      <c r="B83" s="5">
        <v>139.15</v>
      </c>
      <c r="C83" s="5">
        <v>44.2</v>
      </c>
      <c r="D83" s="5">
        <v>0.94199999999999995</v>
      </c>
      <c r="E83" s="7">
        <v>290272490</v>
      </c>
      <c r="F83" s="7">
        <v>4730</v>
      </c>
      <c r="G83" s="7">
        <v>40452000</v>
      </c>
      <c r="H83" s="9">
        <f t="shared" si="18"/>
        <v>4.9355524879718997</v>
      </c>
      <c r="I83" s="9">
        <f t="shared" si="19"/>
        <v>3.7887247890836524</v>
      </c>
      <c r="J83" s="9">
        <f t="shared" si="20"/>
        <v>-5.9750004405774049E-2</v>
      </c>
      <c r="K83" s="11">
        <f t="shared" si="27"/>
        <v>9.7968069666182454E-3</v>
      </c>
      <c r="L83" s="11">
        <f t="shared" si="28"/>
        <v>-1.1185682326621923E-2</v>
      </c>
      <c r="M83" s="11">
        <f t="shared" si="29"/>
        <v>2.391304347826077E-2</v>
      </c>
      <c r="N83" s="13">
        <f t="shared" si="30"/>
        <v>9.7491293923416336E-3</v>
      </c>
      <c r="O83" s="13">
        <f t="shared" si="31"/>
        <v>-1.1248712535870653E-2</v>
      </c>
      <c r="P83" s="13">
        <f t="shared" si="32"/>
        <v>2.3631604533277038E-2</v>
      </c>
      <c r="Q83" s="14">
        <f t="shared" si="21"/>
        <v>19.48633066046726</v>
      </c>
      <c r="R83" s="14">
        <f t="shared" si="22"/>
        <v>8.4616804814859794</v>
      </c>
      <c r="S83" s="14">
        <f t="shared" si="23"/>
        <v>17.515626644004197</v>
      </c>
      <c r="V83" s="30">
        <f t="shared" si="24"/>
        <v>0.36098665065360985</v>
      </c>
      <c r="W83" s="30">
        <f t="shared" si="25"/>
        <v>3.1111111111111239E-2</v>
      </c>
      <c r="X83" s="30">
        <f t="shared" si="26"/>
        <v>0.46960865945045788</v>
      </c>
    </row>
    <row r="84" spans="1:24" x14ac:dyDescent="0.35">
      <c r="A84" s="4">
        <v>42583</v>
      </c>
      <c r="B84" s="5">
        <v>138.69</v>
      </c>
      <c r="C84" s="5">
        <v>45.9</v>
      </c>
      <c r="D84" s="5">
        <v>0.93400000000000005</v>
      </c>
      <c r="E84" s="7">
        <v>237287660</v>
      </c>
      <c r="F84" s="7">
        <v>2960</v>
      </c>
      <c r="G84" s="7">
        <v>30179000</v>
      </c>
      <c r="H84" s="9">
        <f t="shared" si="18"/>
        <v>4.9322412266682436</v>
      </c>
      <c r="I84" s="9">
        <f t="shared" si="19"/>
        <v>3.8264651170664994</v>
      </c>
      <c r="J84" s="9">
        <f t="shared" si="20"/>
        <v>-6.8278840753294379E-2</v>
      </c>
      <c r="K84" s="11">
        <f t="shared" si="27"/>
        <v>-3.3057851239669993E-3</v>
      </c>
      <c r="L84" s="11">
        <f t="shared" si="28"/>
        <v>3.846153846153836E-2</v>
      </c>
      <c r="M84" s="11">
        <f t="shared" si="29"/>
        <v>-8.4925690021230328E-3</v>
      </c>
      <c r="N84" s="13">
        <f t="shared" si="30"/>
        <v>-3.3112613036560315E-3</v>
      </c>
      <c r="O84" s="13">
        <f t="shared" si="31"/>
        <v>3.7740327982846898E-2</v>
      </c>
      <c r="P84" s="13">
        <f t="shared" si="32"/>
        <v>-8.528836347520323E-3</v>
      </c>
      <c r="Q84" s="14">
        <f t="shared" si="21"/>
        <v>19.284783718368228</v>
      </c>
      <c r="R84" s="14">
        <f t="shared" si="22"/>
        <v>7.992944547318106</v>
      </c>
      <c r="S84" s="14">
        <f t="shared" si="23"/>
        <v>17.222656876228839</v>
      </c>
      <c r="V84" s="30">
        <f t="shared" si="24"/>
        <v>0.3588618411935886</v>
      </c>
      <c r="W84" s="30">
        <f t="shared" si="25"/>
        <v>6.8888888888888916E-2</v>
      </c>
      <c r="X84" s="30">
        <f t="shared" si="26"/>
        <v>0.45628642797668617</v>
      </c>
    </row>
    <row r="85" spans="1:24" x14ac:dyDescent="0.35">
      <c r="A85" s="4">
        <v>42590</v>
      </c>
      <c r="B85" s="5">
        <v>139.44999999999999</v>
      </c>
      <c r="C85" s="5">
        <v>46.9</v>
      </c>
      <c r="D85" s="5">
        <v>0.95</v>
      </c>
      <c r="E85" s="7">
        <v>214858690</v>
      </c>
      <c r="F85" s="7">
        <v>3260</v>
      </c>
      <c r="G85" s="7">
        <v>32732000</v>
      </c>
      <c r="H85" s="9">
        <f t="shared" si="18"/>
        <v>4.9377061140734977</v>
      </c>
      <c r="I85" s="9">
        <f t="shared" si="19"/>
        <v>3.8480176754522337</v>
      </c>
      <c r="J85" s="9">
        <f t="shared" si="20"/>
        <v>-5.1293294387550578E-2</v>
      </c>
      <c r="K85" s="11">
        <f t="shared" si="27"/>
        <v>5.4798471411059988E-3</v>
      </c>
      <c r="L85" s="11">
        <f t="shared" si="28"/>
        <v>2.178649237472767E-2</v>
      </c>
      <c r="M85" s="11">
        <f t="shared" si="29"/>
        <v>1.7130620985010604E-2</v>
      </c>
      <c r="N85" s="13">
        <f t="shared" si="30"/>
        <v>5.4648874052540741E-3</v>
      </c>
      <c r="O85" s="13">
        <f t="shared" si="31"/>
        <v>2.1552558385734281E-2</v>
      </c>
      <c r="P85" s="13">
        <f t="shared" si="32"/>
        <v>1.6985546365743807E-2</v>
      </c>
      <c r="Q85" s="14">
        <f t="shared" si="21"/>
        <v>19.185491114190693</v>
      </c>
      <c r="R85" s="14">
        <f t="shared" si="22"/>
        <v>8.0894824743607536</v>
      </c>
      <c r="S85" s="14">
        <f t="shared" si="23"/>
        <v>17.303863750629411</v>
      </c>
      <c r="V85" s="30">
        <f t="shared" si="24"/>
        <v>0.36237239595362364</v>
      </c>
      <c r="W85" s="30">
        <f t="shared" si="25"/>
        <v>9.1111111111111143E-2</v>
      </c>
      <c r="X85" s="30">
        <f t="shared" si="26"/>
        <v>0.48293089092422975</v>
      </c>
    </row>
    <row r="86" spans="1:24" x14ac:dyDescent="0.35">
      <c r="A86" s="4">
        <v>42597</v>
      </c>
      <c r="B86" s="5">
        <v>135.80000000000001</v>
      </c>
      <c r="C86" s="5">
        <v>46.9</v>
      </c>
      <c r="D86" s="5">
        <v>0.93300000000000005</v>
      </c>
      <c r="E86" s="7">
        <v>252770900</v>
      </c>
      <c r="F86" s="7">
        <v>90</v>
      </c>
      <c r="G86" s="7">
        <v>27604000</v>
      </c>
      <c r="H86" s="9">
        <f t="shared" si="18"/>
        <v>4.9111832151245958</v>
      </c>
      <c r="I86" s="9">
        <f t="shared" si="19"/>
        <v>3.8480176754522337</v>
      </c>
      <c r="J86" s="9">
        <f t="shared" si="20"/>
        <v>-6.9350078134793172E-2</v>
      </c>
      <c r="K86" s="11">
        <f t="shared" si="27"/>
        <v>-2.6174256005736661E-2</v>
      </c>
      <c r="L86" s="11">
        <f t="shared" si="28"/>
        <v>0</v>
      </c>
      <c r="M86" s="11">
        <f t="shared" si="29"/>
        <v>-1.7894736842105165E-2</v>
      </c>
      <c r="N86" s="13">
        <f t="shared" si="30"/>
        <v>-2.6522898948902019E-2</v>
      </c>
      <c r="O86" s="13">
        <f t="shared" si="31"/>
        <v>0</v>
      </c>
      <c r="P86" s="13">
        <f t="shared" si="32"/>
        <v>-1.8056783747242615E-2</v>
      </c>
      <c r="Q86" s="14">
        <f t="shared" si="21"/>
        <v>19.347994102851732</v>
      </c>
      <c r="R86" s="14">
        <f t="shared" si="22"/>
        <v>4.499809670330265</v>
      </c>
      <c r="S86" s="14">
        <f t="shared" si="23"/>
        <v>17.133471247722628</v>
      </c>
      <c r="V86" s="30">
        <f t="shared" si="24"/>
        <v>0.34551249480345514</v>
      </c>
      <c r="W86" s="30">
        <f t="shared" si="25"/>
        <v>9.1111111111111143E-2</v>
      </c>
      <c r="X86" s="30">
        <f t="shared" si="26"/>
        <v>0.4546211490424647</v>
      </c>
    </row>
    <row r="87" spans="1:24" x14ac:dyDescent="0.35">
      <c r="A87" s="4">
        <v>42604</v>
      </c>
      <c r="B87" s="5">
        <v>145.25</v>
      </c>
      <c r="C87" s="5">
        <v>46.7</v>
      </c>
      <c r="D87" s="5">
        <v>0.96099999999999997</v>
      </c>
      <c r="E87" s="7">
        <v>304493800</v>
      </c>
      <c r="F87" s="7">
        <v>6470</v>
      </c>
      <c r="G87" s="7">
        <v>37955000</v>
      </c>
      <c r="H87" s="9">
        <f t="shared" si="18"/>
        <v>4.9784563957320209</v>
      </c>
      <c r="I87" s="9">
        <f t="shared" si="19"/>
        <v>3.8437441646748516</v>
      </c>
      <c r="J87" s="9">
        <f t="shared" si="20"/>
        <v>-3.9780870011844598E-2</v>
      </c>
      <c r="K87" s="11">
        <f t="shared" si="27"/>
        <v>6.9587628865979287E-2</v>
      </c>
      <c r="L87" s="11">
        <f t="shared" si="28"/>
        <v>-4.2643923240937255E-3</v>
      </c>
      <c r="M87" s="11">
        <f t="shared" si="29"/>
        <v>3.001071811361191E-2</v>
      </c>
      <c r="N87" s="13">
        <f t="shared" si="30"/>
        <v>6.7273180607424835E-2</v>
      </c>
      <c r="O87" s="13">
        <f t="shared" si="31"/>
        <v>-4.2735107773819378E-3</v>
      </c>
      <c r="P87" s="13">
        <f t="shared" si="32"/>
        <v>2.9569208122948661E-2</v>
      </c>
      <c r="Q87" s="14">
        <f t="shared" si="21"/>
        <v>19.534161283658985</v>
      </c>
      <c r="R87" s="14">
        <f t="shared" si="22"/>
        <v>8.7749313874949468</v>
      </c>
      <c r="S87" s="14">
        <f t="shared" si="23"/>
        <v>17.451911805433006</v>
      </c>
      <c r="V87" s="30">
        <f t="shared" si="24"/>
        <v>0.3891634717538916</v>
      </c>
      <c r="W87" s="30">
        <f t="shared" si="25"/>
        <v>8.6666666666666795E-2</v>
      </c>
      <c r="X87" s="30">
        <f t="shared" si="26"/>
        <v>0.50124895920066603</v>
      </c>
    </row>
    <row r="88" spans="1:24" x14ac:dyDescent="0.35">
      <c r="A88" s="4">
        <v>42611</v>
      </c>
      <c r="B88" s="5">
        <v>146.88</v>
      </c>
      <c r="C88" s="5">
        <v>48.6</v>
      </c>
      <c r="D88" s="5">
        <v>0.93300000000000005</v>
      </c>
      <c r="E88" s="7">
        <v>237271720</v>
      </c>
      <c r="F88" s="7">
        <v>4100</v>
      </c>
      <c r="G88" s="7">
        <v>59298000</v>
      </c>
      <c r="H88" s="9">
        <f t="shared" si="18"/>
        <v>4.9896159268721805</v>
      </c>
      <c r="I88" s="9">
        <f t="shared" si="19"/>
        <v>3.8836235309064482</v>
      </c>
      <c r="J88" s="9">
        <f t="shared" si="20"/>
        <v>-6.9350078134793172E-2</v>
      </c>
      <c r="K88" s="11">
        <f t="shared" si="27"/>
        <v>1.1222030981067095E-2</v>
      </c>
      <c r="L88" s="11">
        <f t="shared" si="28"/>
        <v>4.0685224839400395E-2</v>
      </c>
      <c r="M88" s="11">
        <f t="shared" si="29"/>
        <v>-2.9136316337148714E-2</v>
      </c>
      <c r="N88" s="13">
        <f t="shared" si="30"/>
        <v>1.1159531140159709E-2</v>
      </c>
      <c r="O88" s="13">
        <f t="shared" si="31"/>
        <v>3.9879366231596325E-2</v>
      </c>
      <c r="P88" s="13">
        <f t="shared" si="32"/>
        <v>-2.9569208122948609E-2</v>
      </c>
      <c r="Q88" s="14">
        <f t="shared" si="21"/>
        <v>19.284716540262902</v>
      </c>
      <c r="R88" s="14">
        <f t="shared" si="22"/>
        <v>8.3187422526923989</v>
      </c>
      <c r="S88" s="14">
        <f t="shared" si="23"/>
        <v>17.898086136586375</v>
      </c>
      <c r="V88" s="30">
        <f t="shared" si="24"/>
        <v>0.39669268788396689</v>
      </c>
      <c r="W88" s="30">
        <f t="shared" si="25"/>
        <v>0.128888888888889</v>
      </c>
      <c r="X88" s="30">
        <f t="shared" si="26"/>
        <v>0.4546211490424647</v>
      </c>
    </row>
    <row r="89" spans="1:24" x14ac:dyDescent="0.35">
      <c r="A89" s="4">
        <v>42618</v>
      </c>
      <c r="B89" s="5">
        <v>151.6</v>
      </c>
      <c r="C89" s="5">
        <v>50.4</v>
      </c>
      <c r="D89" s="5">
        <v>0.96</v>
      </c>
      <c r="E89" s="7">
        <v>313640040</v>
      </c>
      <c r="F89" s="7">
        <v>3810</v>
      </c>
      <c r="G89" s="7">
        <v>39964000</v>
      </c>
      <c r="H89" s="9">
        <f t="shared" si="18"/>
        <v>5.0212454732082712</v>
      </c>
      <c r="I89" s="9">
        <f t="shared" si="19"/>
        <v>3.9199911750773229</v>
      </c>
      <c r="J89" s="9">
        <f t="shared" si="20"/>
        <v>-4.0821994520255166E-2</v>
      </c>
      <c r="K89" s="11">
        <f t="shared" si="27"/>
        <v>3.2135076252723306E-2</v>
      </c>
      <c r="L89" s="11">
        <f t="shared" si="28"/>
        <v>3.7037037037036979E-2</v>
      </c>
      <c r="M89" s="11">
        <f t="shared" si="29"/>
        <v>2.8938906752411481E-2</v>
      </c>
      <c r="N89" s="13">
        <f t="shared" si="30"/>
        <v>3.1629546336090913E-2</v>
      </c>
      <c r="O89" s="13">
        <f t="shared" si="31"/>
        <v>3.6367644170874791E-2</v>
      </c>
      <c r="P89" s="13">
        <f t="shared" si="32"/>
        <v>2.8528083614538031E-2</v>
      </c>
      <c r="Q89" s="14">
        <f t="shared" si="21"/>
        <v>19.563756516861741</v>
      </c>
      <c r="R89" s="14">
        <f t="shared" si="22"/>
        <v>8.2453844681207471</v>
      </c>
      <c r="S89" s="14">
        <f t="shared" si="23"/>
        <v>17.503489606835046</v>
      </c>
      <c r="V89" s="30">
        <f t="shared" si="24"/>
        <v>0.41849508060418489</v>
      </c>
      <c r="W89" s="30">
        <f t="shared" si="25"/>
        <v>0.16888888888888892</v>
      </c>
      <c r="X89" s="30">
        <f t="shared" si="26"/>
        <v>0.49958368026644456</v>
      </c>
    </row>
    <row r="90" spans="1:24" x14ac:dyDescent="0.35">
      <c r="A90" s="4">
        <v>42625</v>
      </c>
      <c r="B90" s="5">
        <v>147</v>
      </c>
      <c r="C90" s="5">
        <v>48.1</v>
      </c>
      <c r="D90" s="5">
        <v>1.03</v>
      </c>
      <c r="E90" s="7">
        <v>226113280</v>
      </c>
      <c r="F90" s="7">
        <v>2460</v>
      </c>
      <c r="G90" s="7">
        <v>53328000</v>
      </c>
      <c r="H90" s="9">
        <f t="shared" si="18"/>
        <v>4.990432586778736</v>
      </c>
      <c r="I90" s="9">
        <f t="shared" si="19"/>
        <v>3.8732821771117156</v>
      </c>
      <c r="J90" s="9">
        <f t="shared" si="20"/>
        <v>2.9558802241544429E-2</v>
      </c>
      <c r="K90" s="11">
        <f t="shared" si="27"/>
        <v>-3.0343007915567245E-2</v>
      </c>
      <c r="L90" s="11">
        <f t="shared" si="28"/>
        <v>-4.5634920634920577E-2</v>
      </c>
      <c r="M90" s="11">
        <f t="shared" si="29"/>
        <v>7.2916666666666741E-2</v>
      </c>
      <c r="N90" s="13">
        <f t="shared" si="30"/>
        <v>-3.0812886429534905E-2</v>
      </c>
      <c r="O90" s="13">
        <f t="shared" si="31"/>
        <v>-4.6708997965607381E-2</v>
      </c>
      <c r="P90" s="13">
        <f t="shared" si="32"/>
        <v>7.0380796761799605E-2</v>
      </c>
      <c r="Q90" s="14">
        <f t="shared" si="21"/>
        <v>19.236546670596336</v>
      </c>
      <c r="R90" s="14">
        <f t="shared" si="22"/>
        <v>7.8079166289264084</v>
      </c>
      <c r="S90" s="14">
        <f t="shared" si="23"/>
        <v>17.791972079529657</v>
      </c>
      <c r="V90" s="30">
        <f t="shared" si="24"/>
        <v>0.39724698600397246</v>
      </c>
      <c r="W90" s="30">
        <f t="shared" si="25"/>
        <v>0.11777777777777787</v>
      </c>
      <c r="X90" s="30">
        <f t="shared" si="26"/>
        <v>0.61615320566194842</v>
      </c>
    </row>
    <row r="91" spans="1:24" x14ac:dyDescent="0.35">
      <c r="A91" s="4">
        <v>42632</v>
      </c>
      <c r="B91" s="5">
        <v>151.5</v>
      </c>
      <c r="C91" s="5">
        <v>48</v>
      </c>
      <c r="D91" s="5">
        <v>0.96499999999999997</v>
      </c>
      <c r="E91" s="7">
        <v>235403570</v>
      </c>
      <c r="F91" s="7">
        <v>6450</v>
      </c>
      <c r="G91" s="7">
        <v>33216000</v>
      </c>
      <c r="H91" s="9">
        <f t="shared" si="18"/>
        <v>5.0205856249494234</v>
      </c>
      <c r="I91" s="9">
        <f t="shared" si="19"/>
        <v>3.8712010109078911</v>
      </c>
      <c r="J91" s="9">
        <f t="shared" si="20"/>
        <v>-3.562717764315116E-2</v>
      </c>
      <c r="K91" s="11">
        <f t="shared" si="27"/>
        <v>3.0612244897959183E-2</v>
      </c>
      <c r="L91" s="11">
        <f t="shared" si="28"/>
        <v>-2.0790020790021086E-3</v>
      </c>
      <c r="M91" s="11">
        <f t="shared" si="29"/>
        <v>-6.310679611650491E-2</v>
      </c>
      <c r="N91" s="13">
        <f t="shared" si="30"/>
        <v>3.0153038170687457E-2</v>
      </c>
      <c r="O91" s="13">
        <f t="shared" si="31"/>
        <v>-2.0811662038246232E-3</v>
      </c>
      <c r="P91" s="13">
        <f t="shared" si="32"/>
        <v>-6.5185979884695613E-2</v>
      </c>
      <c r="Q91" s="14">
        <f t="shared" si="21"/>
        <v>19.276811918350898</v>
      </c>
      <c r="R91" s="14">
        <f t="shared" si="22"/>
        <v>8.7718354097898175</v>
      </c>
      <c r="S91" s="14">
        <f t="shared" si="23"/>
        <v>17.318542245507697</v>
      </c>
      <c r="V91" s="30">
        <f t="shared" si="24"/>
        <v>0.41803316550418029</v>
      </c>
      <c r="W91" s="30">
        <f t="shared" si="25"/>
        <v>0.11555555555555562</v>
      </c>
      <c r="X91" s="30">
        <f t="shared" si="26"/>
        <v>0.50791007493755203</v>
      </c>
    </row>
    <row r="92" spans="1:24" x14ac:dyDescent="0.35">
      <c r="A92" s="4">
        <v>42639</v>
      </c>
      <c r="B92" s="5">
        <v>145.34</v>
      </c>
      <c r="C92" s="5">
        <v>49.7</v>
      </c>
      <c r="D92" s="5">
        <v>0.96799999999999997</v>
      </c>
      <c r="E92" s="7">
        <v>247642650</v>
      </c>
      <c r="F92" s="7">
        <v>7080</v>
      </c>
      <c r="G92" s="7">
        <v>20275000</v>
      </c>
      <c r="H92" s="9">
        <f t="shared" si="18"/>
        <v>4.9790758251884899</v>
      </c>
      <c r="I92" s="9">
        <f t="shared" si="19"/>
        <v>3.906004933102583</v>
      </c>
      <c r="J92" s="9">
        <f t="shared" si="20"/>
        <v>-3.2523191705560062E-2</v>
      </c>
      <c r="K92" s="11">
        <f t="shared" si="27"/>
        <v>-4.0660066006600638E-2</v>
      </c>
      <c r="L92" s="11">
        <f t="shared" si="28"/>
        <v>3.5416666666666728E-2</v>
      </c>
      <c r="M92" s="11">
        <f t="shared" si="29"/>
        <v>3.1088082901554433E-3</v>
      </c>
      <c r="N92" s="13">
        <f t="shared" si="30"/>
        <v>-4.1509799760933996E-2</v>
      </c>
      <c r="O92" s="13">
        <f t="shared" si="31"/>
        <v>3.4803922194692097E-2</v>
      </c>
      <c r="P92" s="13">
        <f t="shared" si="32"/>
        <v>3.1039859375910123E-3</v>
      </c>
      <c r="Q92" s="14">
        <f t="shared" si="21"/>
        <v>19.327497337575657</v>
      </c>
      <c r="R92" s="14">
        <f t="shared" si="22"/>
        <v>8.8650291866877655</v>
      </c>
      <c r="S92" s="14">
        <f t="shared" si="23"/>
        <v>16.824899157965749</v>
      </c>
      <c r="V92" s="30">
        <f t="shared" si="24"/>
        <v>0.38957919534389579</v>
      </c>
      <c r="W92" s="30">
        <f t="shared" si="25"/>
        <v>0.15333333333333346</v>
      </c>
      <c r="X92" s="30">
        <f t="shared" si="26"/>
        <v>0.51290591174021649</v>
      </c>
    </row>
    <row r="93" spans="1:24" x14ac:dyDescent="0.35">
      <c r="A93" s="4">
        <v>42646</v>
      </c>
      <c r="B93" s="5">
        <v>148.74</v>
      </c>
      <c r="C93" s="5">
        <v>50</v>
      </c>
      <c r="D93" s="5">
        <v>0.94199999999999995</v>
      </c>
      <c r="E93" s="7">
        <v>214631100</v>
      </c>
      <c r="F93" s="7">
        <v>7530</v>
      </c>
      <c r="G93" s="7">
        <v>14638000</v>
      </c>
      <c r="H93" s="9">
        <f t="shared" si="18"/>
        <v>5.0021998152751541</v>
      </c>
      <c r="I93" s="9">
        <f t="shared" si="19"/>
        <v>3.912023005428146</v>
      </c>
      <c r="J93" s="9">
        <f t="shared" si="20"/>
        <v>-5.9750004405774049E-2</v>
      </c>
      <c r="K93" s="11">
        <f t="shared" si="27"/>
        <v>2.3393422320077101E-2</v>
      </c>
      <c r="L93" s="11">
        <f t="shared" si="28"/>
        <v>6.03621730382288E-3</v>
      </c>
      <c r="M93" s="11">
        <f t="shared" si="29"/>
        <v>-2.685950413223143E-2</v>
      </c>
      <c r="N93" s="13">
        <f t="shared" si="30"/>
        <v>2.3123990086664367E-2</v>
      </c>
      <c r="O93" s="13">
        <f t="shared" si="31"/>
        <v>6.0180723255629448E-3</v>
      </c>
      <c r="P93" s="13">
        <f t="shared" si="32"/>
        <v>-2.7226812700214039E-2</v>
      </c>
      <c r="Q93" s="14">
        <f t="shared" si="21"/>
        <v>19.184431298443723</v>
      </c>
      <c r="R93" s="14">
        <f t="shared" si="22"/>
        <v>8.9266503207939394</v>
      </c>
      <c r="S93" s="14">
        <f t="shared" si="23"/>
        <v>16.499131445143309</v>
      </c>
      <c r="V93" s="30">
        <f t="shared" si="24"/>
        <v>0.40528430874405286</v>
      </c>
      <c r="W93" s="30">
        <f t="shared" si="25"/>
        <v>0.16000000000000006</v>
      </c>
      <c r="X93" s="30">
        <f t="shared" si="26"/>
        <v>0.46960865945045788</v>
      </c>
    </row>
    <row r="94" spans="1:24" x14ac:dyDescent="0.35">
      <c r="A94" s="4">
        <v>42653</v>
      </c>
      <c r="B94" s="5">
        <v>146.72999999999999</v>
      </c>
      <c r="C94" s="5">
        <v>48.8</v>
      </c>
      <c r="D94" s="5">
        <v>0.93200000000000005</v>
      </c>
      <c r="E94" s="7">
        <v>209225630</v>
      </c>
      <c r="F94" s="7">
        <v>1770</v>
      </c>
      <c r="G94" s="7">
        <v>11452000</v>
      </c>
      <c r="H94" s="9">
        <f t="shared" si="18"/>
        <v>4.9885941632193758</v>
      </c>
      <c r="I94" s="9">
        <f t="shared" si="19"/>
        <v>3.8877303128591016</v>
      </c>
      <c r="J94" s="9">
        <f t="shared" si="20"/>
        <v>-7.042246429654582E-2</v>
      </c>
      <c r="K94" s="11">
        <f t="shared" si="27"/>
        <v>-1.3513513513513643E-2</v>
      </c>
      <c r="L94" s="11">
        <f t="shared" si="28"/>
        <v>-2.4000000000000056E-2</v>
      </c>
      <c r="M94" s="11">
        <f t="shared" si="29"/>
        <v>-1.061571125265382E-2</v>
      </c>
      <c r="N94" s="13">
        <f t="shared" si="30"/>
        <v>-1.3605652055778709E-2</v>
      </c>
      <c r="O94" s="13">
        <f t="shared" si="31"/>
        <v>-2.4292692569044587E-2</v>
      </c>
      <c r="P94" s="13">
        <f t="shared" si="32"/>
        <v>-1.0672459890771759E-2</v>
      </c>
      <c r="Q94" s="14">
        <f t="shared" si="21"/>
        <v>19.158923796991118</v>
      </c>
      <c r="R94" s="14">
        <f t="shared" si="22"/>
        <v>7.4787348255678747</v>
      </c>
      <c r="S94" s="14">
        <f t="shared" si="23"/>
        <v>16.253674945200142</v>
      </c>
      <c r="V94" s="30">
        <f t="shared" si="24"/>
        <v>0.39599981523395994</v>
      </c>
      <c r="W94" s="30">
        <f t="shared" si="25"/>
        <v>0.13333333333333333</v>
      </c>
      <c r="X94" s="30">
        <f t="shared" si="26"/>
        <v>0.45295587010824323</v>
      </c>
    </row>
    <row r="95" spans="1:24" x14ac:dyDescent="0.35">
      <c r="A95" s="4">
        <v>42660</v>
      </c>
      <c r="B95" s="5">
        <v>148.41999999999999</v>
      </c>
      <c r="C95" s="5">
        <v>52</v>
      </c>
      <c r="D95" s="5">
        <v>0.89100000000000001</v>
      </c>
      <c r="E95" s="7">
        <v>165042040</v>
      </c>
      <c r="F95" s="7">
        <v>2770</v>
      </c>
      <c r="G95" s="7">
        <v>18757000</v>
      </c>
      <c r="H95" s="9">
        <f t="shared" si="18"/>
        <v>5.0000460925419876</v>
      </c>
      <c r="I95" s="9">
        <f t="shared" si="19"/>
        <v>3.9512437185814275</v>
      </c>
      <c r="J95" s="9">
        <f t="shared" si="20"/>
        <v>-0.11541085151132773</v>
      </c>
      <c r="K95" s="11">
        <f t="shared" si="27"/>
        <v>1.1517753697267074E-2</v>
      </c>
      <c r="L95" s="11">
        <f t="shared" si="28"/>
        <v>6.5573770491803338E-2</v>
      </c>
      <c r="M95" s="11">
        <f t="shared" si="29"/>
        <v>-4.3991416309012911E-2</v>
      </c>
      <c r="N95" s="13">
        <f t="shared" si="30"/>
        <v>1.1451929322611933E-2</v>
      </c>
      <c r="O95" s="13">
        <f t="shared" si="31"/>
        <v>6.351340572232593E-2</v>
      </c>
      <c r="P95" s="13">
        <f t="shared" si="32"/>
        <v>-4.4988387214781933E-2</v>
      </c>
      <c r="Q95" s="14">
        <f t="shared" si="21"/>
        <v>18.921710787290724</v>
      </c>
      <c r="R95" s="14">
        <f t="shared" si="22"/>
        <v>7.9266025991813844</v>
      </c>
      <c r="S95" s="14">
        <f t="shared" si="23"/>
        <v>16.747077574042478</v>
      </c>
      <c r="V95" s="30">
        <f t="shared" si="24"/>
        <v>0.40380618042403799</v>
      </c>
      <c r="W95" s="30">
        <f t="shared" si="25"/>
        <v>0.20444444444444451</v>
      </c>
      <c r="X95" s="30">
        <f t="shared" si="26"/>
        <v>0.3846794338051624</v>
      </c>
    </row>
    <row r="96" spans="1:24" x14ac:dyDescent="0.35">
      <c r="A96" s="4">
        <v>42667</v>
      </c>
      <c r="B96" s="5">
        <v>149.19999999999999</v>
      </c>
      <c r="C96" s="5">
        <v>52.5</v>
      </c>
      <c r="D96" s="5">
        <v>0.89200000000000002</v>
      </c>
      <c r="E96" s="7">
        <v>160724340</v>
      </c>
      <c r="F96" s="7">
        <v>1970</v>
      </c>
      <c r="G96" s="7">
        <v>56869000</v>
      </c>
      <c r="H96" s="9">
        <f t="shared" si="18"/>
        <v>5.0052876877696608</v>
      </c>
      <c r="I96" s="9">
        <f t="shared" si="19"/>
        <v>3.9608131695975781</v>
      </c>
      <c r="J96" s="9">
        <f t="shared" si="20"/>
        <v>-0.11428914640212766</v>
      </c>
      <c r="K96" s="11">
        <f t="shared" si="27"/>
        <v>5.2553564209675326E-3</v>
      </c>
      <c r="L96" s="11">
        <f t="shared" si="28"/>
        <v>9.6153846153846159E-3</v>
      </c>
      <c r="M96" s="11">
        <f t="shared" si="29"/>
        <v>1.12233445566779E-3</v>
      </c>
      <c r="N96" s="13">
        <f t="shared" si="30"/>
        <v>5.2415952276730973E-3</v>
      </c>
      <c r="O96" s="13">
        <f t="shared" si="31"/>
        <v>9.5694510161506725E-3</v>
      </c>
      <c r="P96" s="13">
        <f t="shared" si="32"/>
        <v>1.1217051092001736E-3</v>
      </c>
      <c r="Q96" s="14">
        <f t="shared" si="21"/>
        <v>18.895201281590687</v>
      </c>
      <c r="R96" s="14">
        <f t="shared" si="22"/>
        <v>7.5857888217320344</v>
      </c>
      <c r="S96" s="14">
        <f t="shared" si="23"/>
        <v>17.856260935164958</v>
      </c>
      <c r="V96" s="30">
        <f t="shared" si="24"/>
        <v>0.40740911820407399</v>
      </c>
      <c r="W96" s="30">
        <f t="shared" si="25"/>
        <v>0.21555555555555561</v>
      </c>
      <c r="X96" s="30">
        <f t="shared" si="26"/>
        <v>0.38634471273938387</v>
      </c>
    </row>
    <row r="97" spans="1:24" x14ac:dyDescent="0.35">
      <c r="A97" s="4">
        <v>42674</v>
      </c>
      <c r="B97" s="5">
        <v>142.75</v>
      </c>
      <c r="C97" s="5">
        <v>53.9</v>
      </c>
      <c r="D97" s="5">
        <v>0.88800000000000001</v>
      </c>
      <c r="E97" s="7">
        <v>172437640</v>
      </c>
      <c r="F97" s="7">
        <v>6730</v>
      </c>
      <c r="G97" s="7">
        <v>51244000</v>
      </c>
      <c r="H97" s="9">
        <f t="shared" si="18"/>
        <v>4.9610948485361197</v>
      </c>
      <c r="I97" s="9">
        <f t="shared" si="19"/>
        <v>3.9871304779149512</v>
      </c>
      <c r="J97" s="9">
        <f t="shared" si="20"/>
        <v>-0.11878353598996698</v>
      </c>
      <c r="K97" s="11">
        <f t="shared" si="27"/>
        <v>-4.323056300268089E-2</v>
      </c>
      <c r="L97" s="11">
        <f t="shared" si="28"/>
        <v>2.6666666666666641E-2</v>
      </c>
      <c r="M97" s="11">
        <f t="shared" si="29"/>
        <v>-4.4843049327354303E-3</v>
      </c>
      <c r="N97" s="13">
        <f t="shared" si="30"/>
        <v>-4.4192839233540823E-2</v>
      </c>
      <c r="O97" s="13">
        <f t="shared" si="31"/>
        <v>2.6317308317373358E-2</v>
      </c>
      <c r="P97" s="13">
        <f t="shared" si="32"/>
        <v>-4.4943895878393264E-3</v>
      </c>
      <c r="Q97" s="14">
        <f t="shared" si="21"/>
        <v>18.965546221829815</v>
      </c>
      <c r="R97" s="14">
        <f t="shared" si="22"/>
        <v>8.8143304226387738</v>
      </c>
      <c r="S97" s="14">
        <f t="shared" si="23"/>
        <v>17.75210909595846</v>
      </c>
      <c r="V97" s="30">
        <f t="shared" si="24"/>
        <v>0.37761559425377617</v>
      </c>
      <c r="W97" s="30">
        <f t="shared" si="25"/>
        <v>0.2466666666666667</v>
      </c>
      <c r="X97" s="30">
        <f t="shared" si="26"/>
        <v>0.37968359700249793</v>
      </c>
    </row>
    <row r="98" spans="1:24" x14ac:dyDescent="0.35">
      <c r="A98" s="4">
        <v>42681</v>
      </c>
      <c r="B98" s="5">
        <v>151.51</v>
      </c>
      <c r="C98" s="5">
        <v>53.8</v>
      </c>
      <c r="D98" s="5">
        <v>0.90200000000000002</v>
      </c>
      <c r="E98" s="7">
        <v>342127270</v>
      </c>
      <c r="F98" s="7">
        <v>6410</v>
      </c>
      <c r="G98" s="7">
        <v>31744000</v>
      </c>
      <c r="H98" s="9">
        <f t="shared" si="18"/>
        <v>5.020651629371744</v>
      </c>
      <c r="I98" s="9">
        <f t="shared" si="19"/>
        <v>3.9852734671677386</v>
      </c>
      <c r="J98" s="9">
        <f t="shared" si="20"/>
        <v>-0.10314075891951337</v>
      </c>
      <c r="K98" s="11">
        <f t="shared" si="27"/>
        <v>6.1366024518388726E-2</v>
      </c>
      <c r="L98" s="11">
        <f t="shared" si="28"/>
        <v>-1.8552875695733103E-3</v>
      </c>
      <c r="M98" s="11">
        <f t="shared" si="29"/>
        <v>1.5765765765765778E-2</v>
      </c>
      <c r="N98" s="13">
        <f t="shared" si="30"/>
        <v>5.9556780835624393E-2</v>
      </c>
      <c r="O98" s="13">
        <f t="shared" si="31"/>
        <v>-1.8570107472127711E-3</v>
      </c>
      <c r="P98" s="13">
        <f t="shared" si="32"/>
        <v>1.5642777070453542E-2</v>
      </c>
      <c r="Q98" s="14">
        <f t="shared" si="21"/>
        <v>19.650693360304931</v>
      </c>
      <c r="R98" s="14">
        <f t="shared" si="22"/>
        <v>8.7656145499147158</v>
      </c>
      <c r="S98" s="14">
        <f t="shared" si="23"/>
        <v>17.273214289066736</v>
      </c>
      <c r="V98" s="30">
        <f t="shared" si="24"/>
        <v>0.41807935701418075</v>
      </c>
      <c r="W98" s="30">
        <f t="shared" si="25"/>
        <v>0.24444444444444444</v>
      </c>
      <c r="X98" s="30">
        <f t="shared" si="26"/>
        <v>0.40299750208159874</v>
      </c>
    </row>
    <row r="99" spans="1:24" x14ac:dyDescent="0.35">
      <c r="A99" s="4">
        <v>42688</v>
      </c>
      <c r="B99" s="5">
        <v>150.05000000000001</v>
      </c>
      <c r="C99" s="5">
        <v>57.1</v>
      </c>
      <c r="D99" s="5">
        <v>0.877</v>
      </c>
      <c r="E99" s="7">
        <v>198909130</v>
      </c>
      <c r="F99" s="7">
        <v>19030</v>
      </c>
      <c r="G99" s="7">
        <v>36908000</v>
      </c>
      <c r="H99" s="9">
        <f t="shared" si="18"/>
        <v>5.0109685718863766</v>
      </c>
      <c r="I99" s="9">
        <f t="shared" si="19"/>
        <v>4.0448041166619646</v>
      </c>
      <c r="J99" s="9">
        <f t="shared" si="20"/>
        <v>-0.13124828660995402</v>
      </c>
      <c r="K99" s="11">
        <f t="shared" si="27"/>
        <v>-9.6363276351394602E-3</v>
      </c>
      <c r="L99" s="11">
        <f t="shared" si="28"/>
        <v>6.1338289962825358E-2</v>
      </c>
      <c r="M99" s="11">
        <f t="shared" si="29"/>
        <v>-2.7716186252771644E-2</v>
      </c>
      <c r="N99" s="13">
        <f t="shared" si="30"/>
        <v>-9.6830574853678138E-3</v>
      </c>
      <c r="O99" s="13">
        <f t="shared" si="31"/>
        <v>5.9530649494225936E-2</v>
      </c>
      <c r="P99" s="13">
        <f t="shared" si="32"/>
        <v>-2.8107527690440611E-2</v>
      </c>
      <c r="Q99" s="14">
        <f t="shared" si="21"/>
        <v>19.108358645234265</v>
      </c>
      <c r="R99" s="14">
        <f t="shared" si="22"/>
        <v>9.8537719602901959</v>
      </c>
      <c r="S99" s="14">
        <f t="shared" si="23"/>
        <v>17.423938887680585</v>
      </c>
      <c r="V99" s="30">
        <f t="shared" si="24"/>
        <v>0.41133539655411339</v>
      </c>
      <c r="W99" s="30">
        <f t="shared" si="25"/>
        <v>0.31777777777777788</v>
      </c>
      <c r="X99" s="30">
        <f t="shared" si="26"/>
        <v>0.36136552872606159</v>
      </c>
    </row>
    <row r="100" spans="1:24" x14ac:dyDescent="0.35">
      <c r="A100" s="4">
        <v>42695</v>
      </c>
      <c r="B100" s="5">
        <v>160.36000000000001</v>
      </c>
      <c r="C100" s="5">
        <v>56.6</v>
      </c>
      <c r="D100" s="5">
        <v>0.872</v>
      </c>
      <c r="E100" s="7">
        <v>282912210</v>
      </c>
      <c r="F100" s="7">
        <v>5960</v>
      </c>
      <c r="G100" s="7">
        <v>31995000</v>
      </c>
      <c r="H100" s="9">
        <f t="shared" si="18"/>
        <v>5.0774212877743059</v>
      </c>
      <c r="I100" s="9">
        <f t="shared" si="19"/>
        <v>4.0360089852091372</v>
      </c>
      <c r="J100" s="9">
        <f t="shared" si="20"/>
        <v>-0.13696585507315742</v>
      </c>
      <c r="K100" s="11">
        <f t="shared" si="27"/>
        <v>6.8710429856714439E-2</v>
      </c>
      <c r="L100" s="11">
        <f t="shared" si="28"/>
        <v>-8.7565674255691769E-3</v>
      </c>
      <c r="M100" s="11">
        <f t="shared" si="29"/>
        <v>-5.7012542759407123E-3</v>
      </c>
      <c r="N100" s="13">
        <f t="shared" si="30"/>
        <v>6.6452715887930142E-2</v>
      </c>
      <c r="O100" s="13">
        <f t="shared" si="31"/>
        <v>-8.795131452827289E-3</v>
      </c>
      <c r="P100" s="13">
        <f t="shared" si="32"/>
        <v>-5.7175684632034081E-3</v>
      </c>
      <c r="Q100" s="14">
        <f t="shared" si="21"/>
        <v>19.460647195467679</v>
      </c>
      <c r="R100" s="14">
        <f t="shared" si="22"/>
        <v>8.6928257600593959</v>
      </c>
      <c r="S100" s="14">
        <f t="shared" si="23"/>
        <v>17.281090198555699</v>
      </c>
      <c r="V100" s="30">
        <f t="shared" si="24"/>
        <v>0.45895884336458964</v>
      </c>
      <c r="W100" s="30">
        <f t="shared" si="25"/>
        <v>0.30666666666666675</v>
      </c>
      <c r="X100" s="30">
        <f t="shared" si="26"/>
        <v>0.35303913405495418</v>
      </c>
    </row>
    <row r="101" spans="1:24" x14ac:dyDescent="0.35">
      <c r="A101" s="4">
        <v>42702</v>
      </c>
      <c r="B101" s="5">
        <v>159.4</v>
      </c>
      <c r="C101" s="5">
        <v>55.1</v>
      </c>
      <c r="D101" s="5">
        <v>0.89</v>
      </c>
      <c r="E101" s="7">
        <v>242427610</v>
      </c>
      <c r="F101" s="7">
        <v>2860</v>
      </c>
      <c r="G101" s="7">
        <v>65445000</v>
      </c>
      <c r="H101" s="9">
        <f t="shared" si="18"/>
        <v>5.0714167663561147</v>
      </c>
      <c r="I101" s="9">
        <f t="shared" si="19"/>
        <v>4.0091497161588689</v>
      </c>
      <c r="J101" s="9">
        <f t="shared" si="20"/>
        <v>-0.11653381625595151</v>
      </c>
      <c r="K101" s="11">
        <f t="shared" si="27"/>
        <v>-5.9865303068097273E-3</v>
      </c>
      <c r="L101" s="11">
        <f t="shared" si="28"/>
        <v>-2.6501766784452298E-2</v>
      </c>
      <c r="M101" s="11">
        <f t="shared" si="29"/>
        <v>2.0642201834862404E-2</v>
      </c>
      <c r="N101" s="13">
        <f t="shared" si="30"/>
        <v>-6.0045214181915982E-3</v>
      </c>
      <c r="O101" s="13">
        <f t="shared" si="31"/>
        <v>-2.6859269050268413E-2</v>
      </c>
      <c r="P101" s="13">
        <f t="shared" si="32"/>
        <v>2.0432038817205934E-2</v>
      </c>
      <c r="Q101" s="14">
        <f t="shared" si="21"/>
        <v>19.306213708313283</v>
      </c>
      <c r="R101" s="14">
        <f t="shared" si="22"/>
        <v>7.9585769038138983</v>
      </c>
      <c r="S101" s="14">
        <f t="shared" si="23"/>
        <v>17.996720653207955</v>
      </c>
      <c r="V101" s="30">
        <f t="shared" si="24"/>
        <v>0.45452445840454525</v>
      </c>
      <c r="W101" s="30">
        <f t="shared" si="25"/>
        <v>0.27333333333333343</v>
      </c>
      <c r="X101" s="30">
        <f t="shared" si="26"/>
        <v>0.38301415487094093</v>
      </c>
    </row>
    <row r="102" spans="1:24" x14ac:dyDescent="0.35">
      <c r="A102" s="4">
        <v>42709</v>
      </c>
      <c r="B102" s="5">
        <v>169.66</v>
      </c>
      <c r="C102" s="5">
        <v>55</v>
      </c>
      <c r="D102" s="5">
        <v>0.96799999999999997</v>
      </c>
      <c r="E102" s="7">
        <v>323393730</v>
      </c>
      <c r="F102" s="7">
        <v>2940</v>
      </c>
      <c r="G102" s="7">
        <v>114110000</v>
      </c>
      <c r="H102" s="9">
        <f t="shared" si="18"/>
        <v>5.1337964343795885</v>
      </c>
      <c r="I102" s="9">
        <f t="shared" si="19"/>
        <v>4.0073331852324712</v>
      </c>
      <c r="J102" s="9">
        <f t="shared" si="20"/>
        <v>-3.2523191705560062E-2</v>
      </c>
      <c r="K102" s="11">
        <f t="shared" si="27"/>
        <v>6.4366373902132942E-2</v>
      </c>
      <c r="L102" s="11">
        <f t="shared" si="28"/>
        <v>-1.8148820326679023E-3</v>
      </c>
      <c r="M102" s="11">
        <f t="shared" si="29"/>
        <v>8.7640449438202206E-2</v>
      </c>
      <c r="N102" s="13">
        <f t="shared" si="30"/>
        <v>6.2379668023473979E-2</v>
      </c>
      <c r="O102" s="13">
        <f t="shared" si="31"/>
        <v>-1.816530926397894E-3</v>
      </c>
      <c r="P102" s="13">
        <f t="shared" si="32"/>
        <v>8.4010624550391405E-2</v>
      </c>
      <c r="Q102" s="14">
        <f t="shared" si="21"/>
        <v>19.594381117164232</v>
      </c>
      <c r="R102" s="14">
        <f t="shared" si="22"/>
        <v>7.9861648603327273</v>
      </c>
      <c r="S102" s="14">
        <f t="shared" si="23"/>
        <v>18.552673453410861</v>
      </c>
      <c r="V102" s="30">
        <f t="shared" si="24"/>
        <v>0.50191694766501915</v>
      </c>
      <c r="W102" s="30">
        <f t="shared" si="25"/>
        <v>0.27111111111111119</v>
      </c>
      <c r="X102" s="30">
        <f t="shared" si="26"/>
        <v>0.51290591174021649</v>
      </c>
    </row>
    <row r="103" spans="1:24" x14ac:dyDescent="0.35">
      <c r="A103" s="4">
        <v>42716</v>
      </c>
      <c r="B103" s="5">
        <v>173.9</v>
      </c>
      <c r="C103" s="5">
        <v>56.1</v>
      </c>
      <c r="D103" s="5">
        <v>1.06</v>
      </c>
      <c r="E103" s="7">
        <v>358002780</v>
      </c>
      <c r="F103" s="7">
        <v>4430</v>
      </c>
      <c r="G103" s="7">
        <v>124809000</v>
      </c>
      <c r="H103" s="9">
        <f t="shared" si="18"/>
        <v>5.1584804213602373</v>
      </c>
      <c r="I103" s="9">
        <f t="shared" si="19"/>
        <v>4.0271358125286509</v>
      </c>
      <c r="J103" s="9">
        <f t="shared" si="20"/>
        <v>5.8268908123975824E-2</v>
      </c>
      <c r="K103" s="11">
        <f t="shared" si="27"/>
        <v>2.499115878816462E-2</v>
      </c>
      <c r="L103" s="11">
        <f t="shared" si="28"/>
        <v>2.0000000000000025E-2</v>
      </c>
      <c r="M103" s="11">
        <f t="shared" si="29"/>
        <v>9.5041322314049673E-2</v>
      </c>
      <c r="N103" s="13">
        <f t="shared" si="30"/>
        <v>2.4683986980648696E-2</v>
      </c>
      <c r="O103" s="13">
        <f t="shared" si="31"/>
        <v>1.980262729617973E-2</v>
      </c>
      <c r="P103" s="13">
        <f t="shared" si="32"/>
        <v>9.079209982953583E-2</v>
      </c>
      <c r="Q103" s="14">
        <f t="shared" si="21"/>
        <v>19.696051309697953</v>
      </c>
      <c r="R103" s="14">
        <f t="shared" si="22"/>
        <v>8.3961548630391807</v>
      </c>
      <c r="S103" s="14">
        <f t="shared" si="23"/>
        <v>18.642295126684026</v>
      </c>
      <c r="V103" s="30">
        <f t="shared" si="24"/>
        <v>0.52150214790521499</v>
      </c>
      <c r="W103" s="30">
        <f t="shared" si="25"/>
        <v>0.29555555555555563</v>
      </c>
      <c r="X103" s="30">
        <f t="shared" si="26"/>
        <v>0.66611157368859297</v>
      </c>
    </row>
    <row r="104" spans="1:24" x14ac:dyDescent="0.35">
      <c r="A104" s="4">
        <v>42723</v>
      </c>
      <c r="B104" s="5">
        <v>171.15</v>
      </c>
      <c r="C104" s="5">
        <v>60.7</v>
      </c>
      <c r="D104" s="5">
        <v>0.90100000000000002</v>
      </c>
      <c r="E104" s="7">
        <v>262815050</v>
      </c>
      <c r="F104" s="7">
        <v>5920</v>
      </c>
      <c r="G104" s="7">
        <v>121480000</v>
      </c>
      <c r="H104" s="9">
        <f t="shared" si="18"/>
        <v>5.1425403649761945</v>
      </c>
      <c r="I104" s="9">
        <f t="shared" si="19"/>
        <v>4.1059436980654525</v>
      </c>
      <c r="J104" s="9">
        <f t="shared" si="20"/>
        <v>-0.10425002137379911</v>
      </c>
      <c r="K104" s="11">
        <f t="shared" si="27"/>
        <v>-1.5813686026451983E-2</v>
      </c>
      <c r="L104" s="11">
        <f t="shared" si="28"/>
        <v>8.1996434937611426E-2</v>
      </c>
      <c r="M104" s="11">
        <f t="shared" si="29"/>
        <v>-0.15000000000000002</v>
      </c>
      <c r="N104" s="13">
        <f t="shared" si="30"/>
        <v>-1.5940056384042972E-2</v>
      </c>
      <c r="O104" s="13">
        <f t="shared" si="31"/>
        <v>7.8807885536801972E-2</v>
      </c>
      <c r="P104" s="13">
        <f t="shared" si="32"/>
        <v>-0.16251892949777494</v>
      </c>
      <c r="Q104" s="14">
        <f t="shared" si="21"/>
        <v>19.386961110819311</v>
      </c>
      <c r="R104" s="14">
        <f t="shared" si="22"/>
        <v>8.6860917278780505</v>
      </c>
      <c r="S104" s="14">
        <f t="shared" si="23"/>
        <v>18.615260198141822</v>
      </c>
      <c r="V104" s="30">
        <f t="shared" si="24"/>
        <v>0.50879948265508801</v>
      </c>
      <c r="W104" s="30">
        <f t="shared" si="25"/>
        <v>0.3977777777777779</v>
      </c>
      <c r="X104" s="30">
        <f t="shared" si="26"/>
        <v>0.40133222314737721</v>
      </c>
    </row>
    <row r="105" spans="1:24" x14ac:dyDescent="0.35">
      <c r="A105" s="4">
        <v>42730</v>
      </c>
      <c r="B105" s="5">
        <v>173.25</v>
      </c>
      <c r="C105" s="5">
        <v>60.9</v>
      </c>
      <c r="D105" s="5">
        <v>0.89800000000000002</v>
      </c>
      <c r="E105" s="7">
        <v>163115480</v>
      </c>
      <c r="F105" s="7">
        <v>2580</v>
      </c>
      <c r="G105" s="7">
        <v>153215000</v>
      </c>
      <c r="H105" s="9">
        <f t="shared" si="18"/>
        <v>5.1547356380700124</v>
      </c>
      <c r="I105" s="9">
        <f t="shared" si="19"/>
        <v>4.1092331747158513</v>
      </c>
      <c r="J105" s="9">
        <f t="shared" si="20"/>
        <v>-0.10758521067993743</v>
      </c>
      <c r="K105" s="11">
        <f t="shared" si="27"/>
        <v>1.2269938650306714E-2</v>
      </c>
      <c r="L105" s="11">
        <f t="shared" si="28"/>
        <v>3.2948929159801604E-3</v>
      </c>
      <c r="M105" s="11">
        <f t="shared" si="29"/>
        <v>-3.3296337402885711E-3</v>
      </c>
      <c r="N105" s="13">
        <f t="shared" si="30"/>
        <v>1.2195273093818206E-2</v>
      </c>
      <c r="O105" s="13">
        <f t="shared" si="31"/>
        <v>3.2894766503987053E-3</v>
      </c>
      <c r="P105" s="13">
        <f t="shared" si="32"/>
        <v>-3.3351893061383505E-3</v>
      </c>
      <c r="Q105" s="14">
        <f t="shared" si="21"/>
        <v>18.909968974184956</v>
      </c>
      <c r="R105" s="14">
        <f t="shared" si="22"/>
        <v>7.8555446779156632</v>
      </c>
      <c r="S105" s="14">
        <f t="shared" si="23"/>
        <v>18.847352721704929</v>
      </c>
      <c r="V105" s="30">
        <f t="shared" si="24"/>
        <v>0.51849969975518495</v>
      </c>
      <c r="W105" s="30">
        <f t="shared" si="25"/>
        <v>0.40222222222222226</v>
      </c>
      <c r="X105" s="30">
        <f t="shared" si="26"/>
        <v>0.3963363863447128</v>
      </c>
    </row>
    <row r="106" spans="1:24" x14ac:dyDescent="0.35">
      <c r="A106" s="4">
        <v>42737</v>
      </c>
      <c r="B106" s="5">
        <v>170.69</v>
      </c>
      <c r="C106" s="5">
        <v>70.8</v>
      </c>
      <c r="D106" s="5">
        <v>0.93500000000000005</v>
      </c>
      <c r="E106" s="7">
        <v>165799740</v>
      </c>
      <c r="F106" s="7">
        <v>11390</v>
      </c>
      <c r="G106" s="7">
        <v>28643000</v>
      </c>
      <c r="H106" s="9">
        <f t="shared" si="18"/>
        <v>5.1398490457762414</v>
      </c>
      <c r="I106" s="9">
        <f t="shared" si="19"/>
        <v>4.2598590006996737</v>
      </c>
      <c r="J106" s="9">
        <f t="shared" si="20"/>
        <v>-6.720874969344999E-2</v>
      </c>
      <c r="K106" s="11">
        <f t="shared" si="27"/>
        <v>-1.477633477633479E-2</v>
      </c>
      <c r="L106" s="11">
        <f t="shared" si="28"/>
        <v>0.16256157635467977</v>
      </c>
      <c r="M106" s="11">
        <f t="shared" si="29"/>
        <v>4.1202672605790684E-2</v>
      </c>
      <c r="N106" s="13">
        <f t="shared" si="30"/>
        <v>-1.4886592293771058E-2</v>
      </c>
      <c r="O106" s="13">
        <f t="shared" si="31"/>
        <v>0.15062582598382265</v>
      </c>
      <c r="P106" s="13">
        <f t="shared" si="32"/>
        <v>4.0376460986487332E-2</v>
      </c>
      <c r="Q106" s="14">
        <f t="shared" si="21"/>
        <v>18.926291232509836</v>
      </c>
      <c r="R106" s="14">
        <f t="shared" si="22"/>
        <v>9.3404910564412287</v>
      </c>
      <c r="S106" s="14">
        <f t="shared" si="23"/>
        <v>17.17041964317432</v>
      </c>
      <c r="V106" s="30">
        <f t="shared" si="24"/>
        <v>0.50667467319506676</v>
      </c>
      <c r="W106" s="30">
        <f t="shared" si="25"/>
        <v>0.62222222222222223</v>
      </c>
      <c r="X106" s="30">
        <f t="shared" si="26"/>
        <v>0.4579517069109077</v>
      </c>
    </row>
    <row r="107" spans="1:24" x14ac:dyDescent="0.35">
      <c r="A107" s="4">
        <v>42744</v>
      </c>
      <c r="B107" s="5">
        <v>164.9</v>
      </c>
      <c r="C107" s="5">
        <v>71.2</v>
      </c>
      <c r="D107" s="5">
        <v>0.92900000000000005</v>
      </c>
      <c r="E107" s="7">
        <v>282679800</v>
      </c>
      <c r="F107" s="7">
        <v>8150</v>
      </c>
      <c r="G107" s="7">
        <v>45906000</v>
      </c>
      <c r="H107" s="9">
        <f t="shared" si="18"/>
        <v>5.1053392295655531</v>
      </c>
      <c r="I107" s="9">
        <f t="shared" si="19"/>
        <v>4.2654928184179299</v>
      </c>
      <c r="J107" s="9">
        <f t="shared" si="20"/>
        <v>-7.3646540168298483E-2</v>
      </c>
      <c r="K107" s="11">
        <f t="shared" si="27"/>
        <v>-3.3921143593649263E-2</v>
      </c>
      <c r="L107" s="11">
        <f t="shared" si="28"/>
        <v>5.6497175141243744E-3</v>
      </c>
      <c r="M107" s="11">
        <f t="shared" si="29"/>
        <v>-6.417112299465246E-3</v>
      </c>
      <c r="N107" s="13">
        <f t="shared" si="30"/>
        <v>-3.4509816210688313E-2</v>
      </c>
      <c r="O107" s="13">
        <f t="shared" si="31"/>
        <v>5.6338177182560642E-3</v>
      </c>
      <c r="P107" s="13">
        <f t="shared" si="32"/>
        <v>-6.4377904748485299E-3</v>
      </c>
      <c r="Q107" s="14">
        <f t="shared" si="21"/>
        <v>19.459825366272881</v>
      </c>
      <c r="R107" s="14">
        <f t="shared" si="22"/>
        <v>9.0057732062349078</v>
      </c>
      <c r="S107" s="14">
        <f t="shared" si="23"/>
        <v>17.642106385442045</v>
      </c>
      <c r="V107" s="30">
        <f t="shared" si="24"/>
        <v>0.47992978890479931</v>
      </c>
      <c r="W107" s="30">
        <f t="shared" si="25"/>
        <v>0.63111111111111129</v>
      </c>
      <c r="X107" s="30">
        <f t="shared" si="26"/>
        <v>0.44796003330557876</v>
      </c>
    </row>
    <row r="108" spans="1:24" x14ac:dyDescent="0.35">
      <c r="A108" s="4">
        <v>42751</v>
      </c>
      <c r="B108" s="5">
        <v>167.49</v>
      </c>
      <c r="C108" s="5">
        <v>67.099999999999994</v>
      </c>
      <c r="D108" s="5">
        <v>0.95199999999999996</v>
      </c>
      <c r="E108" s="7">
        <v>197085980</v>
      </c>
      <c r="F108" s="7">
        <v>3840</v>
      </c>
      <c r="G108" s="7">
        <v>37628000</v>
      </c>
      <c r="H108" s="9">
        <f t="shared" si="18"/>
        <v>5.120923647990379</v>
      </c>
      <c r="I108" s="9">
        <f t="shared" si="19"/>
        <v>4.2061840439776361</v>
      </c>
      <c r="J108" s="9">
        <f t="shared" si="20"/>
        <v>-4.9190244190771781E-2</v>
      </c>
      <c r="K108" s="11">
        <f t="shared" si="27"/>
        <v>1.5706488781079463E-2</v>
      </c>
      <c r="L108" s="11">
        <f t="shared" si="28"/>
        <v>-5.7584269662921468E-2</v>
      </c>
      <c r="M108" s="11">
        <f t="shared" si="29"/>
        <v>2.4757804090419708E-2</v>
      </c>
      <c r="N108" s="13">
        <f t="shared" si="30"/>
        <v>1.5584418424825499E-2</v>
      </c>
      <c r="O108" s="13">
        <f t="shared" si="31"/>
        <v>-5.930877444029415E-2</v>
      </c>
      <c r="P108" s="13">
        <f t="shared" si="32"/>
        <v>2.4456295977526715E-2</v>
      </c>
      <c r="Q108" s="14">
        <f t="shared" si="21"/>
        <v>19.099150638187613</v>
      </c>
      <c r="R108" s="14">
        <f t="shared" si="22"/>
        <v>8.2532276455817719</v>
      </c>
      <c r="S108" s="14">
        <f t="shared" si="23"/>
        <v>17.44325901207398</v>
      </c>
      <c r="V108" s="30">
        <f t="shared" si="24"/>
        <v>0.49189338999491894</v>
      </c>
      <c r="W108" s="30">
        <f t="shared" si="25"/>
        <v>0.53999999999999992</v>
      </c>
      <c r="X108" s="30">
        <f t="shared" si="26"/>
        <v>0.48626144879267269</v>
      </c>
    </row>
    <row r="109" spans="1:24" x14ac:dyDescent="0.35">
      <c r="A109" s="4">
        <v>42758</v>
      </c>
      <c r="B109" s="5">
        <v>178.92</v>
      </c>
      <c r="C109" s="5">
        <v>67.900000000000006</v>
      </c>
      <c r="D109" s="5">
        <v>1.016</v>
      </c>
      <c r="E109" s="7">
        <v>251626560</v>
      </c>
      <c r="F109" s="7">
        <v>2170</v>
      </c>
      <c r="G109" s="7">
        <v>45958000</v>
      </c>
      <c r="H109" s="9">
        <f t="shared" si="18"/>
        <v>5.186938778564647</v>
      </c>
      <c r="I109" s="9">
        <f t="shared" si="19"/>
        <v>4.2180360345646504</v>
      </c>
      <c r="J109" s="9">
        <f t="shared" si="20"/>
        <v>1.5873349156290163E-2</v>
      </c>
      <c r="K109" s="11">
        <f t="shared" si="27"/>
        <v>6.8242880171950432E-2</v>
      </c>
      <c r="L109" s="11">
        <f t="shared" si="28"/>
        <v>1.1922503725782584E-2</v>
      </c>
      <c r="M109" s="11">
        <f t="shared" si="29"/>
        <v>6.7226890756302587E-2</v>
      </c>
      <c r="N109" s="13">
        <f t="shared" si="30"/>
        <v>6.6015130574268388E-2</v>
      </c>
      <c r="O109" s="13">
        <f t="shared" si="31"/>
        <v>1.1851990587014548E-2</v>
      </c>
      <c r="P109" s="13">
        <f t="shared" si="32"/>
        <v>6.5063593347061868E-2</v>
      </c>
      <c r="Q109" s="14">
        <f t="shared" si="21"/>
        <v>19.343456641606949</v>
      </c>
      <c r="R109" s="14">
        <f t="shared" si="22"/>
        <v>7.6824824465345056</v>
      </c>
      <c r="S109" s="14">
        <f t="shared" si="23"/>
        <v>17.643238493897019</v>
      </c>
      <c r="V109" s="30">
        <f t="shared" si="24"/>
        <v>0.54469028592544677</v>
      </c>
      <c r="W109" s="30">
        <f t="shared" si="25"/>
        <v>0.55777777777777793</v>
      </c>
      <c r="X109" s="30">
        <f t="shared" si="26"/>
        <v>0.59283930058284773</v>
      </c>
    </row>
    <row r="110" spans="1:24" x14ac:dyDescent="0.35">
      <c r="A110" s="4">
        <v>42765</v>
      </c>
      <c r="B110" s="5">
        <v>173.8</v>
      </c>
      <c r="C110" s="5">
        <v>69.400000000000006</v>
      </c>
      <c r="D110" s="5">
        <v>1.06</v>
      </c>
      <c r="E110" s="7">
        <v>200484470</v>
      </c>
      <c r="F110" s="7">
        <v>2240</v>
      </c>
      <c r="G110" s="7">
        <v>63582000</v>
      </c>
      <c r="H110" s="9">
        <f t="shared" si="18"/>
        <v>5.1579052128312917</v>
      </c>
      <c r="I110" s="9">
        <f t="shared" si="19"/>
        <v>4.2398868675127588</v>
      </c>
      <c r="J110" s="9">
        <f t="shared" si="20"/>
        <v>5.8268908123975824E-2</v>
      </c>
      <c r="K110" s="11">
        <f t="shared" si="27"/>
        <v>-2.86161412921975E-2</v>
      </c>
      <c r="L110" s="11">
        <f t="shared" si="28"/>
        <v>2.2091310751104563E-2</v>
      </c>
      <c r="M110" s="11">
        <f t="shared" si="29"/>
        <v>4.3307086614173269E-2</v>
      </c>
      <c r="N110" s="13">
        <f t="shared" si="30"/>
        <v>-2.9033565733355533E-2</v>
      </c>
      <c r="O110" s="13">
        <f t="shared" si="31"/>
        <v>2.1850832948108297E-2</v>
      </c>
      <c r="P110" s="13">
        <f t="shared" si="32"/>
        <v>4.2395558967685765E-2</v>
      </c>
      <c r="Q110" s="14">
        <f t="shared" si="21"/>
        <v>19.116247345351898</v>
      </c>
      <c r="R110" s="14">
        <f t="shared" si="22"/>
        <v>7.7142311448490855</v>
      </c>
      <c r="S110" s="14">
        <f t="shared" si="23"/>
        <v>17.967840969385026</v>
      </c>
      <c r="V110" s="30">
        <f t="shared" si="24"/>
        <v>0.52104023280521039</v>
      </c>
      <c r="W110" s="30">
        <f t="shared" si="25"/>
        <v>0.59111111111111125</v>
      </c>
      <c r="X110" s="30">
        <f t="shared" si="26"/>
        <v>0.66611157368859297</v>
      </c>
    </row>
    <row r="111" spans="1:24" x14ac:dyDescent="0.35">
      <c r="A111" s="4">
        <v>42772</v>
      </c>
      <c r="B111" s="5">
        <v>165.5</v>
      </c>
      <c r="C111" s="5">
        <v>67.8</v>
      </c>
      <c r="D111" s="5">
        <v>1.0229999999999999</v>
      </c>
      <c r="E111" s="7">
        <v>208831640</v>
      </c>
      <c r="F111" s="7">
        <v>7380</v>
      </c>
      <c r="G111" s="7">
        <v>59482000</v>
      </c>
      <c r="H111" s="9">
        <f t="shared" si="18"/>
        <v>5.1089711948171175</v>
      </c>
      <c r="I111" s="9">
        <f t="shared" si="19"/>
        <v>4.2165621949463494</v>
      </c>
      <c r="J111" s="9">
        <f t="shared" si="20"/>
        <v>2.2739486969489339E-2</v>
      </c>
      <c r="K111" s="11">
        <f t="shared" si="27"/>
        <v>-4.7756041426927562E-2</v>
      </c>
      <c r="L111" s="11">
        <f t="shared" si="28"/>
        <v>-2.3054755043227786E-2</v>
      </c>
      <c r="M111" s="11">
        <f t="shared" si="29"/>
        <v>-3.4905660377358622E-2</v>
      </c>
      <c r="N111" s="13">
        <f t="shared" si="30"/>
        <v>-4.8934018014174151E-2</v>
      </c>
      <c r="O111" s="13">
        <f t="shared" si="31"/>
        <v>-2.3324672566409004E-2</v>
      </c>
      <c r="P111" s="13">
        <f t="shared" si="32"/>
        <v>-3.5529421154486512E-2</v>
      </c>
      <c r="Q111" s="14">
        <f t="shared" si="21"/>
        <v>19.157038935059909</v>
      </c>
      <c r="R111" s="14">
        <f t="shared" si="22"/>
        <v>8.9065289175945175</v>
      </c>
      <c r="S111" s="14">
        <f t="shared" si="23"/>
        <v>17.901184303738745</v>
      </c>
      <c r="V111" s="30">
        <f t="shared" si="24"/>
        <v>0.482701279504827</v>
      </c>
      <c r="W111" s="30">
        <f t="shared" si="25"/>
        <v>0.55555555555555558</v>
      </c>
      <c r="X111" s="30">
        <f t="shared" si="26"/>
        <v>0.60449625312239785</v>
      </c>
    </row>
    <row r="112" spans="1:24" x14ac:dyDescent="0.35">
      <c r="A112" s="4">
        <v>42779</v>
      </c>
      <c r="B112" s="5">
        <v>165.49</v>
      </c>
      <c r="C112" s="5">
        <v>63.3</v>
      </c>
      <c r="D112" s="5">
        <v>1.01</v>
      </c>
      <c r="E112" s="7">
        <v>253249380</v>
      </c>
      <c r="F112" s="7">
        <v>1520</v>
      </c>
      <c r="G112" s="7">
        <v>30673000</v>
      </c>
      <c r="H112" s="9">
        <f t="shared" si="18"/>
        <v>5.1089107700308523</v>
      </c>
      <c r="I112" s="9">
        <f t="shared" si="19"/>
        <v>4.1478853291501308</v>
      </c>
      <c r="J112" s="9">
        <f t="shared" si="20"/>
        <v>9.950330853168092E-3</v>
      </c>
      <c r="K112" s="11">
        <f t="shared" si="27"/>
        <v>-6.0422960725020573E-5</v>
      </c>
      <c r="L112" s="11">
        <f t="shared" si="28"/>
        <v>-6.637168141592921E-2</v>
      </c>
      <c r="M112" s="11">
        <f t="shared" si="29"/>
        <v>-1.2707722385141644E-2</v>
      </c>
      <c r="N112" s="13">
        <f t="shared" si="30"/>
        <v>-6.0424786265687625E-5</v>
      </c>
      <c r="O112" s="13">
        <f t="shared" si="31"/>
        <v>-6.8676865796219372E-2</v>
      </c>
      <c r="P112" s="13">
        <f t="shared" si="32"/>
        <v>-1.2789156116321223E-2</v>
      </c>
      <c r="Q112" s="14">
        <f t="shared" si="21"/>
        <v>19.34988525291633</v>
      </c>
      <c r="R112" s="14">
        <f t="shared" si="22"/>
        <v>7.3264656138403224</v>
      </c>
      <c r="S112" s="14">
        <f t="shared" si="23"/>
        <v>17.238893346761657</v>
      </c>
      <c r="V112" s="30">
        <f t="shared" si="24"/>
        <v>0.48265508799482659</v>
      </c>
      <c r="W112" s="30">
        <f t="shared" si="25"/>
        <v>0.45555555555555555</v>
      </c>
      <c r="X112" s="30">
        <f t="shared" si="26"/>
        <v>0.5828476269775188</v>
      </c>
    </row>
    <row r="113" spans="1:24" x14ac:dyDescent="0.35">
      <c r="A113" s="4">
        <v>42786</v>
      </c>
      <c r="B113" s="5">
        <v>165.51</v>
      </c>
      <c r="C113" s="5">
        <v>65</v>
      </c>
      <c r="D113" s="5">
        <v>1.0029999999999999</v>
      </c>
      <c r="E113" s="7">
        <v>137003930</v>
      </c>
      <c r="F113" s="7">
        <v>790</v>
      </c>
      <c r="G113" s="7">
        <v>40702000</v>
      </c>
      <c r="H113" s="9">
        <f t="shared" si="18"/>
        <v>5.1090316159524489</v>
      </c>
      <c r="I113" s="9">
        <f t="shared" si="19"/>
        <v>4.1743872698956368</v>
      </c>
      <c r="J113" s="9">
        <f t="shared" si="20"/>
        <v>2.9955089797983709E-3</v>
      </c>
      <c r="K113" s="11">
        <f t="shared" si="27"/>
        <v>1.2085322375963387E-4</v>
      </c>
      <c r="L113" s="11">
        <f t="shared" si="28"/>
        <v>2.6856240126382352E-2</v>
      </c>
      <c r="M113" s="11">
        <f t="shared" si="29"/>
        <v>-6.930693069307047E-3</v>
      </c>
      <c r="N113" s="13">
        <f t="shared" si="30"/>
        <v>1.2084592159701689E-4</v>
      </c>
      <c r="O113" s="13">
        <f t="shared" si="31"/>
        <v>2.6501940745506627E-2</v>
      </c>
      <c r="P113" s="13">
        <f t="shared" si="32"/>
        <v>-6.9548218733697219E-3</v>
      </c>
      <c r="Q113" s="14">
        <f t="shared" si="21"/>
        <v>18.735520169512348</v>
      </c>
      <c r="R113" s="14">
        <f t="shared" si="22"/>
        <v>6.6720329454610674</v>
      </c>
      <c r="S113" s="14">
        <f t="shared" si="23"/>
        <v>17.521787789254631</v>
      </c>
      <c r="V113" s="30">
        <f t="shared" si="24"/>
        <v>0.4827474710148274</v>
      </c>
      <c r="W113" s="30">
        <f t="shared" si="25"/>
        <v>0.4933333333333334</v>
      </c>
      <c r="X113" s="30">
        <f t="shared" si="26"/>
        <v>0.57119067443796823</v>
      </c>
    </row>
    <row r="114" spans="1:24" x14ac:dyDescent="0.35">
      <c r="A114" s="4">
        <v>42793</v>
      </c>
      <c r="B114" s="5">
        <v>164.4</v>
      </c>
      <c r="C114" s="5">
        <v>62.2</v>
      </c>
      <c r="D114" s="5">
        <v>0.96899999999999997</v>
      </c>
      <c r="E114" s="7">
        <v>275821740</v>
      </c>
      <c r="F114" s="7">
        <v>740</v>
      </c>
      <c r="G114" s="7">
        <v>31671000</v>
      </c>
      <c r="H114" s="9">
        <f t="shared" si="18"/>
        <v>5.10230248262208</v>
      </c>
      <c r="I114" s="9">
        <f t="shared" si="19"/>
        <v>4.1303549997451334</v>
      </c>
      <c r="J114" s="9">
        <f t="shared" si="20"/>
        <v>-3.1490667091370848E-2</v>
      </c>
      <c r="K114" s="11">
        <f t="shared" si="27"/>
        <v>-6.7065434112741542E-3</v>
      </c>
      <c r="L114" s="11">
        <f t="shared" si="28"/>
        <v>-4.3076923076923034E-2</v>
      </c>
      <c r="M114" s="11">
        <f t="shared" si="29"/>
        <v>-3.3898305084745686E-2</v>
      </c>
      <c r="N114" s="13">
        <f t="shared" si="30"/>
        <v>-6.7291333303695113E-3</v>
      </c>
      <c r="O114" s="13">
        <f t="shared" si="31"/>
        <v>-4.4032270150503282E-2</v>
      </c>
      <c r="P114" s="13">
        <f t="shared" si="32"/>
        <v>-3.4486176071169203E-2</v>
      </c>
      <c r="Q114" s="14">
        <f t="shared" si="21"/>
        <v>19.435265345452606</v>
      </c>
      <c r="R114" s="14">
        <f t="shared" si="22"/>
        <v>6.6066501861982152</v>
      </c>
      <c r="S114" s="14">
        <f t="shared" si="23"/>
        <v>17.270911993639942</v>
      </c>
      <c r="V114" s="30">
        <f t="shared" si="24"/>
        <v>0.47762021340477623</v>
      </c>
      <c r="W114" s="30">
        <f t="shared" si="25"/>
        <v>0.43111111111111122</v>
      </c>
      <c r="X114" s="30">
        <f t="shared" si="26"/>
        <v>0.51457119067443791</v>
      </c>
    </row>
    <row r="115" spans="1:24" x14ac:dyDescent="0.35">
      <c r="A115" s="4">
        <v>42800</v>
      </c>
      <c r="B115" s="5">
        <v>157.5</v>
      </c>
      <c r="C115" s="5">
        <v>63.9</v>
      </c>
      <c r="D115" s="5">
        <v>0.98</v>
      </c>
      <c r="E115" s="7">
        <v>196705430</v>
      </c>
      <c r="F115" s="7">
        <v>3420</v>
      </c>
      <c r="G115" s="7">
        <v>89078000</v>
      </c>
      <c r="H115" s="9">
        <f t="shared" si="18"/>
        <v>5.0594254582656877</v>
      </c>
      <c r="I115" s="9">
        <f t="shared" si="19"/>
        <v>4.1573193613834887</v>
      </c>
      <c r="J115" s="9">
        <f t="shared" si="20"/>
        <v>-2.0202707317519466E-2</v>
      </c>
      <c r="K115" s="11">
        <f t="shared" si="27"/>
        <v>-4.1970802919708061E-2</v>
      </c>
      <c r="L115" s="11">
        <f t="shared" si="28"/>
        <v>2.7331189710610864E-2</v>
      </c>
      <c r="M115" s="11">
        <f t="shared" si="29"/>
        <v>1.1351909184726533E-2</v>
      </c>
      <c r="N115" s="13">
        <f t="shared" si="30"/>
        <v>-4.2877024356391881E-2</v>
      </c>
      <c r="O115" s="13">
        <f t="shared" si="31"/>
        <v>2.6964361638355201E-2</v>
      </c>
      <c r="P115" s="13">
        <f t="shared" si="32"/>
        <v>1.1287959773851355E-2</v>
      </c>
      <c r="Q115" s="14">
        <f t="shared" si="21"/>
        <v>19.097217888468858</v>
      </c>
      <c r="R115" s="14">
        <f t="shared" si="22"/>
        <v>8.1373958300566507</v>
      </c>
      <c r="S115" s="14">
        <f t="shared" si="23"/>
        <v>18.305022948372613</v>
      </c>
      <c r="V115" s="30">
        <f t="shared" si="24"/>
        <v>0.44574807150445744</v>
      </c>
      <c r="W115" s="30">
        <f t="shared" si="25"/>
        <v>0.46888888888888891</v>
      </c>
      <c r="X115" s="30">
        <f t="shared" si="26"/>
        <v>0.53288925895087425</v>
      </c>
    </row>
    <row r="116" spans="1:24" x14ac:dyDescent="0.35">
      <c r="A116" s="4">
        <v>42807</v>
      </c>
      <c r="B116" s="5">
        <v>161.15</v>
      </c>
      <c r="C116" s="5">
        <v>65.5</v>
      </c>
      <c r="D116" s="5">
        <v>1.05</v>
      </c>
      <c r="E116" s="7">
        <v>275938670</v>
      </c>
      <c r="F116" s="7">
        <v>270</v>
      </c>
      <c r="G116" s="7">
        <v>85524000</v>
      </c>
      <c r="H116" s="9">
        <f t="shared" si="18"/>
        <v>5.082335608261447</v>
      </c>
      <c r="I116" s="9">
        <f t="shared" si="19"/>
        <v>4.1820501426412067</v>
      </c>
      <c r="J116" s="9">
        <f t="shared" si="20"/>
        <v>4.8790164169432049E-2</v>
      </c>
      <c r="K116" s="11">
        <f t="shared" si="27"/>
        <v>2.3174603174603212E-2</v>
      </c>
      <c r="L116" s="11">
        <f t="shared" si="28"/>
        <v>2.5039123630672948E-2</v>
      </c>
      <c r="M116" s="11">
        <f t="shared" si="29"/>
        <v>7.1428571428571494E-2</v>
      </c>
      <c r="N116" s="13">
        <f t="shared" si="30"/>
        <v>2.2910149995759108E-2</v>
      </c>
      <c r="O116" s="13">
        <f t="shared" si="31"/>
        <v>2.4730781257717036E-2</v>
      </c>
      <c r="P116" s="13">
        <f t="shared" si="32"/>
        <v>6.8992871486951421E-2</v>
      </c>
      <c r="Q116" s="14">
        <f t="shared" si="21"/>
        <v>19.435689188844165</v>
      </c>
      <c r="R116" s="14">
        <f t="shared" si="22"/>
        <v>5.598421958998375</v>
      </c>
      <c r="S116" s="14">
        <f t="shared" si="23"/>
        <v>18.264307596272008</v>
      </c>
      <c r="V116" s="30">
        <f t="shared" si="24"/>
        <v>0.46260797265462611</v>
      </c>
      <c r="W116" s="30">
        <f t="shared" si="25"/>
        <v>0.50444444444444447</v>
      </c>
      <c r="X116" s="30">
        <f t="shared" si="26"/>
        <v>0.64945878434637816</v>
      </c>
    </row>
    <row r="117" spans="1:24" x14ac:dyDescent="0.35">
      <c r="A117" s="4">
        <v>42814</v>
      </c>
      <c r="B117" s="5">
        <v>164.52</v>
      </c>
      <c r="C117" s="5">
        <v>65</v>
      </c>
      <c r="D117" s="5">
        <v>1.008</v>
      </c>
      <c r="E117" s="7">
        <v>193969770</v>
      </c>
      <c r="F117" s="7">
        <v>150</v>
      </c>
      <c r="G117" s="7">
        <v>31787000</v>
      </c>
      <c r="H117" s="9">
        <f t="shared" si="18"/>
        <v>5.1030321433622232</v>
      </c>
      <c r="I117" s="9">
        <f t="shared" si="19"/>
        <v>4.1743872698956368</v>
      </c>
      <c r="J117" s="9">
        <f t="shared" si="20"/>
        <v>7.9681696491768813E-3</v>
      </c>
      <c r="K117" s="11">
        <f t="shared" si="27"/>
        <v>2.0912193608439371E-2</v>
      </c>
      <c r="L117" s="11">
        <f t="shared" si="28"/>
        <v>-7.6335877862595417E-3</v>
      </c>
      <c r="M117" s="11">
        <f t="shared" si="29"/>
        <v>-4.0000000000000036E-2</v>
      </c>
      <c r="N117" s="13">
        <f t="shared" si="30"/>
        <v>2.0696535100776455E-2</v>
      </c>
      <c r="O117" s="13">
        <f t="shared" si="31"/>
        <v>-7.6628727455691371E-3</v>
      </c>
      <c r="P117" s="13">
        <f t="shared" si="32"/>
        <v>-4.0821994520255166E-2</v>
      </c>
      <c r="Q117" s="14">
        <f t="shared" si="21"/>
        <v>19.083212880143396</v>
      </c>
      <c r="R117" s="14">
        <f t="shared" si="22"/>
        <v>5.0106352940962555</v>
      </c>
      <c r="S117" s="14">
        <f t="shared" si="23"/>
        <v>17.2745679591354</v>
      </c>
      <c r="V117" s="30">
        <f t="shared" si="24"/>
        <v>0.4781745115247818</v>
      </c>
      <c r="W117" s="30">
        <f t="shared" si="25"/>
        <v>0.4933333333333334</v>
      </c>
      <c r="X117" s="30">
        <f t="shared" si="26"/>
        <v>0.57951706910907586</v>
      </c>
    </row>
    <row r="118" spans="1:24" x14ac:dyDescent="0.35">
      <c r="A118" s="4">
        <v>42821</v>
      </c>
      <c r="B118" s="5">
        <v>159.80000000000001</v>
      </c>
      <c r="C118" s="5">
        <v>62.9</v>
      </c>
      <c r="D118" s="5">
        <v>0.997</v>
      </c>
      <c r="E118" s="7">
        <v>148119090</v>
      </c>
      <c r="F118" s="7">
        <v>10260</v>
      </c>
      <c r="G118" s="7">
        <v>23030000</v>
      </c>
      <c r="H118" s="9">
        <f t="shared" si="18"/>
        <v>5.0739230333321741</v>
      </c>
      <c r="I118" s="9">
        <f t="shared" si="19"/>
        <v>4.1415461637063951</v>
      </c>
      <c r="J118" s="9">
        <f t="shared" si="20"/>
        <v>-3.0045090202987243E-3</v>
      </c>
      <c r="K118" s="11">
        <f t="shared" si="27"/>
        <v>-2.8689521030877695E-2</v>
      </c>
      <c r="L118" s="11">
        <f t="shared" si="28"/>
        <v>-3.2307692307692329E-2</v>
      </c>
      <c r="M118" s="11">
        <f t="shared" si="29"/>
        <v>-1.0912698412698423E-2</v>
      </c>
      <c r="N118" s="13">
        <f t="shared" si="30"/>
        <v>-2.9109110030049078E-2</v>
      </c>
      <c r="O118" s="13">
        <f t="shared" si="31"/>
        <v>-3.2841106189242332E-2</v>
      </c>
      <c r="P118" s="13">
        <f t="shared" si="32"/>
        <v>-1.0972678669475556E-2</v>
      </c>
      <c r="Q118" s="14">
        <f t="shared" si="21"/>
        <v>18.813527170323518</v>
      </c>
      <c r="R118" s="14">
        <f t="shared" si="22"/>
        <v>9.2360081187247598</v>
      </c>
      <c r="S118" s="14">
        <f t="shared" si="23"/>
        <v>16.952308271796866</v>
      </c>
      <c r="V118" s="30">
        <f t="shared" si="24"/>
        <v>0.45637211880456374</v>
      </c>
      <c r="W118" s="30">
        <f t="shared" si="25"/>
        <v>0.44666666666666671</v>
      </c>
      <c r="X118" s="30">
        <f t="shared" si="26"/>
        <v>0.56119900083263952</v>
      </c>
    </row>
    <row r="119" spans="1:24" x14ac:dyDescent="0.35">
      <c r="A119" s="4">
        <v>42828</v>
      </c>
      <c r="B119" s="5">
        <v>161.49</v>
      </c>
      <c r="C119" s="5">
        <v>60.8</v>
      </c>
      <c r="D119" s="5">
        <v>0.97</v>
      </c>
      <c r="E119" s="7">
        <v>197974040</v>
      </c>
      <c r="F119" s="7">
        <v>7140</v>
      </c>
      <c r="G119" s="7">
        <v>28127000</v>
      </c>
      <c r="H119" s="9">
        <f t="shared" si="18"/>
        <v>5.084443221240976</v>
      </c>
      <c r="I119" s="9">
        <f t="shared" si="19"/>
        <v>4.1075897889721213</v>
      </c>
      <c r="J119" s="9">
        <f t="shared" si="20"/>
        <v>-3.0459207484708574E-2</v>
      </c>
      <c r="K119" s="11">
        <f t="shared" si="27"/>
        <v>1.0575719649561938E-2</v>
      </c>
      <c r="L119" s="11">
        <f t="shared" si="28"/>
        <v>-3.3386327503974585E-2</v>
      </c>
      <c r="M119" s="11">
        <f t="shared" si="29"/>
        <v>-2.7081243731193604E-2</v>
      </c>
      <c r="N119" s="13">
        <f t="shared" si="30"/>
        <v>1.0520187908801302E-2</v>
      </c>
      <c r="O119" s="13">
        <f t="shared" si="31"/>
        <v>-3.3956374734273591E-2</v>
      </c>
      <c r="P119" s="13">
        <f t="shared" si="32"/>
        <v>-2.7454698464409826E-2</v>
      </c>
      <c r="Q119" s="14">
        <f t="shared" si="21"/>
        <v>19.103646468951887</v>
      </c>
      <c r="R119" s="14">
        <f t="shared" si="22"/>
        <v>8.87346805533363</v>
      </c>
      <c r="S119" s="14">
        <f t="shared" si="23"/>
        <v>17.152240527071694</v>
      </c>
      <c r="V119" s="30">
        <f t="shared" si="24"/>
        <v>0.46417848399464179</v>
      </c>
      <c r="W119" s="30">
        <f t="shared" si="25"/>
        <v>0.4</v>
      </c>
      <c r="X119" s="30">
        <f t="shared" si="26"/>
        <v>0.51623646960865943</v>
      </c>
    </row>
    <row r="120" spans="1:24" x14ac:dyDescent="0.35">
      <c r="A120" s="4">
        <v>42835</v>
      </c>
      <c r="B120" s="5">
        <v>149.24</v>
      </c>
      <c r="C120" s="5">
        <v>60.9</v>
      </c>
      <c r="D120" s="5">
        <v>0.94799999999999995</v>
      </c>
      <c r="E120" s="7">
        <v>275446370</v>
      </c>
      <c r="F120" s="7">
        <v>1030</v>
      </c>
      <c r="G120" s="7">
        <v>12268000</v>
      </c>
      <c r="H120" s="9">
        <f t="shared" si="18"/>
        <v>5.0055557483529576</v>
      </c>
      <c r="I120" s="9">
        <f t="shared" si="19"/>
        <v>4.1092331747158513</v>
      </c>
      <c r="J120" s="9">
        <f t="shared" si="20"/>
        <v>-5.3400776727115296E-2</v>
      </c>
      <c r="K120" s="11">
        <f t="shared" si="27"/>
        <v>-7.5856090160381445E-2</v>
      </c>
      <c r="L120" s="11">
        <f t="shared" si="28"/>
        <v>1.6447368421052867E-3</v>
      </c>
      <c r="M120" s="11">
        <f t="shared" si="29"/>
        <v>-2.2680412371134041E-2</v>
      </c>
      <c r="N120" s="13">
        <f t="shared" si="30"/>
        <v>-7.8887472888018478E-2</v>
      </c>
      <c r="O120" s="13">
        <f t="shared" si="31"/>
        <v>1.6433857437300632E-3</v>
      </c>
      <c r="P120" s="13">
        <f t="shared" si="32"/>
        <v>-2.2941569242406732E-2</v>
      </c>
      <c r="Q120" s="14">
        <f t="shared" si="21"/>
        <v>19.433903503360877</v>
      </c>
      <c r="R120" s="14">
        <f t="shared" si="22"/>
        <v>6.9373140812236818</v>
      </c>
      <c r="S120" s="14">
        <f t="shared" si="23"/>
        <v>16.32250480421628</v>
      </c>
      <c r="V120" s="30">
        <f t="shared" si="24"/>
        <v>0.40759388424407594</v>
      </c>
      <c r="W120" s="30">
        <f t="shared" si="25"/>
        <v>0.40222222222222226</v>
      </c>
      <c r="X120" s="30">
        <f t="shared" si="26"/>
        <v>0.47960033305578675</v>
      </c>
    </row>
    <row r="121" spans="1:24" x14ac:dyDescent="0.35">
      <c r="A121" s="4">
        <v>42842</v>
      </c>
      <c r="B121" s="5">
        <v>159.59</v>
      </c>
      <c r="C121" s="5">
        <v>58</v>
      </c>
      <c r="D121" s="5">
        <v>0.94899999999999995</v>
      </c>
      <c r="E121" s="7">
        <v>269570590</v>
      </c>
      <c r="F121" s="7">
        <v>3930</v>
      </c>
      <c r="G121" s="7">
        <v>10243000</v>
      </c>
      <c r="H121" s="9">
        <f t="shared" si="18"/>
        <v>5.0726080264110953</v>
      </c>
      <c r="I121" s="9">
        <f t="shared" si="19"/>
        <v>4.0604430105464191</v>
      </c>
      <c r="J121" s="9">
        <f t="shared" si="20"/>
        <v>-5.2346480372209236E-2</v>
      </c>
      <c r="K121" s="11">
        <f t="shared" si="27"/>
        <v>6.9351380326990036E-2</v>
      </c>
      <c r="L121" s="11">
        <f t="shared" si="28"/>
        <v>-4.7619047619047596E-2</v>
      </c>
      <c r="M121" s="11">
        <f t="shared" si="29"/>
        <v>1.0548523206751065E-3</v>
      </c>
      <c r="N121" s="13">
        <f t="shared" si="30"/>
        <v>6.7052278058137904E-2</v>
      </c>
      <c r="O121" s="13">
        <f t="shared" si="31"/>
        <v>-4.8790164169431945E-2</v>
      </c>
      <c r="P121" s="13">
        <f t="shared" si="32"/>
        <v>1.0542963549059923E-3</v>
      </c>
      <c r="Q121" s="14">
        <f t="shared" si="21"/>
        <v>19.412340843514855</v>
      </c>
      <c r="R121" s="14">
        <f t="shared" si="22"/>
        <v>8.2763947048633071</v>
      </c>
      <c r="S121" s="14">
        <f t="shared" si="23"/>
        <v>16.142105103418672</v>
      </c>
      <c r="V121" s="30">
        <f t="shared" si="24"/>
        <v>0.45540209709455404</v>
      </c>
      <c r="W121" s="30">
        <f t="shared" si="25"/>
        <v>0.33777777777777784</v>
      </c>
      <c r="X121" s="30">
        <f t="shared" si="26"/>
        <v>0.48126561199000828</v>
      </c>
    </row>
    <row r="122" spans="1:24" x14ac:dyDescent="0.35">
      <c r="A122" s="4">
        <v>42849</v>
      </c>
      <c r="B122" s="5">
        <v>165.2</v>
      </c>
      <c r="C122" s="5">
        <v>56.9</v>
      </c>
      <c r="D122" s="5">
        <v>1.004</v>
      </c>
      <c r="E122" s="7">
        <v>222527550</v>
      </c>
      <c r="F122" s="7">
        <v>12720</v>
      </c>
      <c r="G122" s="7">
        <v>20291000</v>
      </c>
      <c r="H122" s="9">
        <f t="shared" si="18"/>
        <v>5.1071568610868781</v>
      </c>
      <c r="I122" s="9">
        <f t="shared" si="19"/>
        <v>4.0412953411322849</v>
      </c>
      <c r="J122" s="9">
        <f t="shared" si="20"/>
        <v>3.9920212695374567E-3</v>
      </c>
      <c r="K122" s="11">
        <f t="shared" si="27"/>
        <v>3.5152578482360954E-2</v>
      </c>
      <c r="L122" s="11">
        <f t="shared" si="28"/>
        <v>-1.8965517241379334E-2</v>
      </c>
      <c r="M122" s="11">
        <f t="shared" si="29"/>
        <v>5.7955742887249792E-2</v>
      </c>
      <c r="N122" s="13">
        <f t="shared" si="30"/>
        <v>3.4548834675782604E-2</v>
      </c>
      <c r="O122" s="13">
        <f t="shared" si="31"/>
        <v>-1.914766941413408E-2</v>
      </c>
      <c r="P122" s="13">
        <f t="shared" si="32"/>
        <v>5.6338501641746599E-2</v>
      </c>
      <c r="Q122" s="14">
        <f t="shared" si="21"/>
        <v>19.220561472130196</v>
      </c>
      <c r="R122" s="14">
        <f t="shared" si="22"/>
        <v>9.4509308368941127</v>
      </c>
      <c r="S122" s="14">
        <f t="shared" si="23"/>
        <v>16.82568799594976</v>
      </c>
      <c r="V122" s="30">
        <f t="shared" si="24"/>
        <v>0.4813155342048131</v>
      </c>
      <c r="W122" s="30">
        <f t="shared" si="25"/>
        <v>0.31333333333333335</v>
      </c>
      <c r="X122" s="30">
        <f t="shared" si="26"/>
        <v>0.57285595337218986</v>
      </c>
    </row>
    <row r="123" spans="1:24" x14ac:dyDescent="0.35">
      <c r="A123" s="4">
        <v>42856</v>
      </c>
      <c r="B123" s="5">
        <v>165.8</v>
      </c>
      <c r="C123" s="5">
        <v>56</v>
      </c>
      <c r="D123" s="5">
        <v>0.98499999999999999</v>
      </c>
      <c r="E123" s="7">
        <v>149187150</v>
      </c>
      <c r="F123" s="7">
        <v>2800</v>
      </c>
      <c r="G123" s="7">
        <v>10578000</v>
      </c>
      <c r="H123" s="9">
        <f t="shared" si="18"/>
        <v>5.1107822427011946</v>
      </c>
      <c r="I123" s="9">
        <f t="shared" si="19"/>
        <v>4.0253516907351496</v>
      </c>
      <c r="J123" s="9">
        <f t="shared" si="20"/>
        <v>-1.5113637810048184E-2</v>
      </c>
      <c r="K123" s="11">
        <f t="shared" si="27"/>
        <v>3.6319612590800412E-3</v>
      </c>
      <c r="L123" s="11">
        <f t="shared" si="28"/>
        <v>-1.5817223198594001E-2</v>
      </c>
      <c r="M123" s="11">
        <f t="shared" si="29"/>
        <v>-1.8924302788844639E-2</v>
      </c>
      <c r="N123" s="13">
        <f t="shared" si="30"/>
        <v>3.6253816143170577E-3</v>
      </c>
      <c r="O123" s="13">
        <f t="shared" si="31"/>
        <v>-1.5943650397136001E-2</v>
      </c>
      <c r="P123" s="13">
        <f t="shared" si="32"/>
        <v>-1.9105659079585606E-2</v>
      </c>
      <c r="Q123" s="14">
        <f t="shared" si="21"/>
        <v>18.820712116019514</v>
      </c>
      <c r="R123" s="14">
        <f t="shared" si="22"/>
        <v>7.9373746961632952</v>
      </c>
      <c r="S123" s="14">
        <f t="shared" si="23"/>
        <v>16.174286930608062</v>
      </c>
      <c r="V123" s="30">
        <f t="shared" si="24"/>
        <v>0.48408702480484089</v>
      </c>
      <c r="W123" s="30">
        <f t="shared" si="25"/>
        <v>0.29333333333333339</v>
      </c>
      <c r="X123" s="30">
        <f t="shared" si="26"/>
        <v>0.54121565362198165</v>
      </c>
    </row>
    <row r="124" spans="1:24" x14ac:dyDescent="0.35">
      <c r="A124" s="4">
        <v>42863</v>
      </c>
      <c r="B124" s="5">
        <v>167.7</v>
      </c>
      <c r="C124" s="5">
        <v>53.6</v>
      </c>
      <c r="D124" s="5">
        <v>0.98299999999999998</v>
      </c>
      <c r="E124" s="7">
        <v>140423580</v>
      </c>
      <c r="F124" s="7">
        <v>2410</v>
      </c>
      <c r="G124" s="7">
        <v>2838000</v>
      </c>
      <c r="H124" s="9">
        <f t="shared" si="18"/>
        <v>5.1221766688291632</v>
      </c>
      <c r="I124" s="9">
        <f t="shared" si="19"/>
        <v>3.9815490680767565</v>
      </c>
      <c r="J124" s="9">
        <f t="shared" si="20"/>
        <v>-1.7146158834970514E-2</v>
      </c>
      <c r="K124" s="11">
        <f t="shared" si="27"/>
        <v>1.1459589867309874E-2</v>
      </c>
      <c r="L124" s="11">
        <f t="shared" si="28"/>
        <v>-4.285714285714283E-2</v>
      </c>
      <c r="M124" s="11">
        <f t="shared" si="29"/>
        <v>-2.03045685279188E-3</v>
      </c>
      <c r="N124" s="13">
        <f t="shared" si="30"/>
        <v>1.139442612796833E-2</v>
      </c>
      <c r="O124" s="13">
        <f t="shared" si="31"/>
        <v>-4.3802622658392888E-2</v>
      </c>
      <c r="P124" s="13">
        <f t="shared" si="32"/>
        <v>-2.0325210249223578E-3</v>
      </c>
      <c r="Q124" s="14">
        <f t="shared" si="21"/>
        <v>18.760173984172127</v>
      </c>
      <c r="R124" s="14">
        <f t="shared" si="22"/>
        <v>7.7873820264847007</v>
      </c>
      <c r="S124" s="14">
        <f t="shared" si="23"/>
        <v>14.858610136702126</v>
      </c>
      <c r="V124" s="30">
        <f t="shared" si="24"/>
        <v>0.49286341170492853</v>
      </c>
      <c r="W124" s="30">
        <f t="shared" si="25"/>
        <v>0.2400000000000001</v>
      </c>
      <c r="X124" s="30">
        <f t="shared" si="26"/>
        <v>0.53788509575353871</v>
      </c>
    </row>
    <row r="125" spans="1:24" x14ac:dyDescent="0.35">
      <c r="A125" s="4">
        <v>42870</v>
      </c>
      <c r="B125" s="5">
        <v>168.87</v>
      </c>
      <c r="C125" s="5">
        <v>53</v>
      </c>
      <c r="D125" s="5">
        <v>0.9</v>
      </c>
      <c r="E125" s="7">
        <v>213558390</v>
      </c>
      <c r="F125" s="7">
        <v>2830</v>
      </c>
      <c r="G125" s="7">
        <v>31905000</v>
      </c>
      <c r="H125" s="9">
        <f t="shared" si="18"/>
        <v>5.1291291881440451</v>
      </c>
      <c r="I125" s="9">
        <f t="shared" si="19"/>
        <v>3.970291913552122</v>
      </c>
      <c r="J125" s="9">
        <f t="shared" si="20"/>
        <v>-0.10536051565782628</v>
      </c>
      <c r="K125" s="11">
        <f t="shared" si="27"/>
        <v>6.9767441860466069E-3</v>
      </c>
      <c r="L125" s="11">
        <f t="shared" si="28"/>
        <v>-1.1194029850746294E-2</v>
      </c>
      <c r="M125" s="11">
        <f t="shared" si="29"/>
        <v>-8.4435401831129159E-2</v>
      </c>
      <c r="N125" s="13">
        <f t="shared" si="30"/>
        <v>6.9525193148818835E-3</v>
      </c>
      <c r="O125" s="13">
        <f t="shared" si="31"/>
        <v>-1.1257154524634447E-2</v>
      </c>
      <c r="P125" s="13">
        <f t="shared" si="32"/>
        <v>-8.8214356822855791E-2</v>
      </c>
      <c r="Q125" s="14">
        <f t="shared" si="21"/>
        <v>19.179420842702886</v>
      </c>
      <c r="R125" s="14">
        <f t="shared" si="22"/>
        <v>7.9480319906372836</v>
      </c>
      <c r="S125" s="14">
        <f t="shared" si="23"/>
        <v>17.278273295284585</v>
      </c>
      <c r="V125" s="30">
        <f t="shared" si="24"/>
        <v>0.49826781837498269</v>
      </c>
      <c r="W125" s="30">
        <f t="shared" si="25"/>
        <v>0.22666666666666674</v>
      </c>
      <c r="X125" s="30">
        <f t="shared" si="26"/>
        <v>0.39966694421315574</v>
      </c>
    </row>
    <row r="126" spans="1:24" x14ac:dyDescent="0.35">
      <c r="A126" s="4">
        <v>42877</v>
      </c>
      <c r="B126" s="5">
        <v>160.69999999999999</v>
      </c>
      <c r="C126" s="5">
        <v>51.5</v>
      </c>
      <c r="D126" s="5">
        <v>0.87</v>
      </c>
      <c r="E126" s="7">
        <v>196508420</v>
      </c>
      <c r="F126" s="7">
        <v>6130</v>
      </c>
      <c r="G126" s="7">
        <v>11973000</v>
      </c>
      <c r="H126" s="9">
        <f t="shared" si="18"/>
        <v>5.0795392727434665</v>
      </c>
      <c r="I126" s="9">
        <f t="shared" si="19"/>
        <v>3.9415818076696905</v>
      </c>
      <c r="J126" s="9">
        <f t="shared" si="20"/>
        <v>-0.13926206733350766</v>
      </c>
      <c r="K126" s="11">
        <f t="shared" si="27"/>
        <v>-4.8380410967016139E-2</v>
      </c>
      <c r="L126" s="11">
        <f t="shared" si="28"/>
        <v>-2.8301886792452831E-2</v>
      </c>
      <c r="M126" s="11">
        <f t="shared" si="29"/>
        <v>-3.3333333333333361E-2</v>
      </c>
      <c r="N126" s="13">
        <f t="shared" si="30"/>
        <v>-4.9589915400578138E-2</v>
      </c>
      <c r="O126" s="13">
        <f t="shared" si="31"/>
        <v>-2.8710105882431367E-2</v>
      </c>
      <c r="P126" s="13">
        <f t="shared" si="32"/>
        <v>-3.3901551675681339E-2</v>
      </c>
      <c r="Q126" s="14">
        <f t="shared" si="21"/>
        <v>19.096215838228336</v>
      </c>
      <c r="R126" s="14">
        <f t="shared" si="22"/>
        <v>8.7209500289302575</v>
      </c>
      <c r="S126" s="14">
        <f t="shared" si="23"/>
        <v>16.298164672698981</v>
      </c>
      <c r="V126" s="30">
        <f t="shared" si="24"/>
        <v>0.46052935470460521</v>
      </c>
      <c r="W126" s="30">
        <f t="shared" si="25"/>
        <v>0.19333333333333338</v>
      </c>
      <c r="X126" s="30">
        <f t="shared" si="26"/>
        <v>0.34970857618651124</v>
      </c>
    </row>
    <row r="127" spans="1:24" x14ac:dyDescent="0.35">
      <c r="A127" s="4">
        <v>42884</v>
      </c>
      <c r="B127" s="5">
        <v>157.13999999999999</v>
      </c>
      <c r="C127" s="5">
        <v>51.5</v>
      </c>
      <c r="D127" s="5">
        <v>0.873</v>
      </c>
      <c r="E127" s="7">
        <v>241791120</v>
      </c>
      <c r="F127" s="7">
        <v>3170</v>
      </c>
      <c r="G127" s="7">
        <v>23062000</v>
      </c>
      <c r="H127" s="9">
        <f t="shared" si="18"/>
        <v>5.0571371277476755</v>
      </c>
      <c r="I127" s="9">
        <f t="shared" si="19"/>
        <v>3.9415818076696905</v>
      </c>
      <c r="J127" s="9">
        <f t="shared" si="20"/>
        <v>-0.13581972314253485</v>
      </c>
      <c r="K127" s="11">
        <f t="shared" si="27"/>
        <v>-2.2153080273802132E-2</v>
      </c>
      <c r="L127" s="11">
        <f t="shared" si="28"/>
        <v>0</v>
      </c>
      <c r="M127" s="11">
        <f t="shared" si="29"/>
        <v>3.4482758620689685E-3</v>
      </c>
      <c r="N127" s="13">
        <f t="shared" si="30"/>
        <v>-2.2402144995791396E-2</v>
      </c>
      <c r="O127" s="13">
        <f t="shared" si="31"/>
        <v>0</v>
      </c>
      <c r="P127" s="13">
        <f t="shared" si="32"/>
        <v>3.4423441909726986E-3</v>
      </c>
      <c r="Q127" s="14">
        <f t="shared" si="21"/>
        <v>19.303584770904845</v>
      </c>
      <c r="R127" s="14">
        <f t="shared" si="22"/>
        <v>8.0614868668713271</v>
      </c>
      <c r="S127" s="14">
        <f t="shared" si="23"/>
        <v>16.9536967993132</v>
      </c>
      <c r="V127" s="30">
        <f t="shared" si="24"/>
        <v>0.44408517714444079</v>
      </c>
      <c r="W127" s="30">
        <f t="shared" si="25"/>
        <v>0.19333333333333338</v>
      </c>
      <c r="X127" s="30">
        <f t="shared" si="26"/>
        <v>0.35470441298917565</v>
      </c>
    </row>
    <row r="128" spans="1:24" x14ac:dyDescent="0.35">
      <c r="A128" s="4">
        <v>42891</v>
      </c>
      <c r="B128" s="5">
        <v>150.13</v>
      </c>
      <c r="C128" s="5">
        <v>53.5</v>
      </c>
      <c r="D128" s="5">
        <v>0.875</v>
      </c>
      <c r="E128" s="7">
        <v>240237080</v>
      </c>
      <c r="F128" s="7">
        <v>2020</v>
      </c>
      <c r="G128" s="7">
        <v>24183000</v>
      </c>
      <c r="H128" s="9">
        <f t="shared" si="18"/>
        <v>5.011501585424214</v>
      </c>
      <c r="I128" s="9">
        <f t="shared" si="19"/>
        <v>3.9796816539019608</v>
      </c>
      <c r="J128" s="9">
        <f t="shared" si="20"/>
        <v>-0.13353139262452263</v>
      </c>
      <c r="K128" s="11">
        <f t="shared" si="27"/>
        <v>-4.4609901998218099E-2</v>
      </c>
      <c r="L128" s="11">
        <f t="shared" si="28"/>
        <v>3.8834951456310676E-2</v>
      </c>
      <c r="M128" s="11">
        <f t="shared" si="29"/>
        <v>2.2909507445589938E-3</v>
      </c>
      <c r="N128" s="13">
        <f t="shared" si="30"/>
        <v>-4.5635542323461932E-2</v>
      </c>
      <c r="O128" s="13">
        <f t="shared" si="31"/>
        <v>3.8099846232270383E-2</v>
      </c>
      <c r="P128" s="13">
        <f t="shared" si="32"/>
        <v>2.2883305180122159E-3</v>
      </c>
      <c r="Q128" s="14">
        <f t="shared" si="21"/>
        <v>19.297136827053329</v>
      </c>
      <c r="R128" s="14">
        <f t="shared" si="22"/>
        <v>7.6108527903952501</v>
      </c>
      <c r="S128" s="14">
        <f t="shared" si="23"/>
        <v>17.001160464933847</v>
      </c>
      <c r="V128" s="30">
        <f t="shared" si="24"/>
        <v>0.41170492863411701</v>
      </c>
      <c r="W128" s="30">
        <f t="shared" si="25"/>
        <v>0.23777777777777784</v>
      </c>
      <c r="X128" s="30">
        <f t="shared" si="26"/>
        <v>0.35803497085761865</v>
      </c>
    </row>
    <row r="129" spans="1:24" x14ac:dyDescent="0.35">
      <c r="A129" s="4">
        <v>42898</v>
      </c>
      <c r="B129" s="5">
        <v>141.63</v>
      </c>
      <c r="C129" s="5">
        <v>50.5</v>
      </c>
      <c r="D129" s="5">
        <v>0.82099999999999995</v>
      </c>
      <c r="E129" s="7">
        <v>374631730</v>
      </c>
      <c r="F129" s="7">
        <v>710</v>
      </c>
      <c r="G129" s="7">
        <v>39076000</v>
      </c>
      <c r="H129" s="9">
        <f t="shared" si="18"/>
        <v>4.953218023226305</v>
      </c>
      <c r="I129" s="9">
        <f t="shared" si="19"/>
        <v>3.9219733362813143</v>
      </c>
      <c r="J129" s="9">
        <f t="shared" si="20"/>
        <v>-0.1972321695297089</v>
      </c>
      <c r="K129" s="11">
        <f t="shared" si="27"/>
        <v>-5.6617598081662564E-2</v>
      </c>
      <c r="L129" s="11">
        <f t="shared" si="28"/>
        <v>-5.6074766355140186E-2</v>
      </c>
      <c r="M129" s="11">
        <f t="shared" si="29"/>
        <v>-6.171428571428577E-2</v>
      </c>
      <c r="N129" s="13">
        <f t="shared" si="30"/>
        <v>-5.8283562197908506E-2</v>
      </c>
      <c r="O129" s="13">
        <f t="shared" si="31"/>
        <v>-5.770831762064673E-2</v>
      </c>
      <c r="P129" s="13">
        <f t="shared" si="32"/>
        <v>-6.3700776905186218E-2</v>
      </c>
      <c r="Q129" s="14">
        <f t="shared" si="21"/>
        <v>19.741454048071038</v>
      </c>
      <c r="R129" s="14">
        <f t="shared" si="22"/>
        <v>6.5652649700353614</v>
      </c>
      <c r="S129" s="14">
        <f t="shared" si="23"/>
        <v>17.481019025754971</v>
      </c>
      <c r="V129" s="30">
        <f t="shared" si="24"/>
        <v>0.37244214513372437</v>
      </c>
      <c r="W129" s="30">
        <f t="shared" si="25"/>
        <v>0.17111111111111119</v>
      </c>
      <c r="X129" s="30">
        <f t="shared" si="26"/>
        <v>0.26810990840965854</v>
      </c>
    </row>
    <row r="130" spans="1:24" x14ac:dyDescent="0.35">
      <c r="A130" s="4">
        <v>42905</v>
      </c>
      <c r="B130" s="5">
        <v>144.1</v>
      </c>
      <c r="C130" s="5">
        <v>52.5</v>
      </c>
      <c r="D130" s="5">
        <v>0.80900000000000005</v>
      </c>
      <c r="E130" s="7">
        <v>258973860</v>
      </c>
      <c r="F130" s="7">
        <v>470</v>
      </c>
      <c r="G130" s="7">
        <v>24513000</v>
      </c>
      <c r="H130" s="9">
        <f t="shared" si="18"/>
        <v>4.9705075030054759</v>
      </c>
      <c r="I130" s="9">
        <f t="shared" si="19"/>
        <v>3.9608131695975781</v>
      </c>
      <c r="J130" s="9">
        <f t="shared" si="20"/>
        <v>-0.21195636192364531</v>
      </c>
      <c r="K130" s="11">
        <f t="shared" si="27"/>
        <v>1.7439807950293009E-2</v>
      </c>
      <c r="L130" s="11">
        <f t="shared" si="28"/>
        <v>3.9603960396039604E-2</v>
      </c>
      <c r="M130" s="11">
        <f t="shared" si="29"/>
        <v>-1.4616321559074177E-2</v>
      </c>
      <c r="N130" s="13">
        <f t="shared" si="30"/>
        <v>1.7289479779171415E-2</v>
      </c>
      <c r="O130" s="13">
        <f t="shared" si="31"/>
        <v>3.8839833316263957E-2</v>
      </c>
      <c r="P130" s="13">
        <f t="shared" si="32"/>
        <v>-1.472419239393645E-2</v>
      </c>
      <c r="Q130" s="14">
        <f t="shared" si="21"/>
        <v>19.372237687929449</v>
      </c>
      <c r="R130" s="14">
        <f t="shared" si="22"/>
        <v>6.1527326947041043</v>
      </c>
      <c r="S130" s="14">
        <f t="shared" si="23"/>
        <v>17.014714147034955</v>
      </c>
      <c r="V130" s="30">
        <f t="shared" si="24"/>
        <v>0.38385144810383848</v>
      </c>
      <c r="W130" s="30">
        <f t="shared" si="25"/>
        <v>0.21555555555555561</v>
      </c>
      <c r="X130" s="30">
        <f t="shared" si="26"/>
        <v>0.24812656119900089</v>
      </c>
    </row>
    <row r="131" spans="1:24" x14ac:dyDescent="0.35">
      <c r="A131" s="4">
        <v>42912</v>
      </c>
      <c r="B131" s="5">
        <v>145.59</v>
      </c>
      <c r="C131" s="5">
        <v>51.6</v>
      </c>
      <c r="D131" s="5">
        <v>0.79100000000000004</v>
      </c>
      <c r="E131" s="7">
        <v>259253270</v>
      </c>
      <c r="F131" s="7">
        <v>1050</v>
      </c>
      <c r="G131" s="7">
        <v>16811000</v>
      </c>
      <c r="H131" s="9">
        <f t="shared" ref="H131:H194" si="33">LN(B131)</f>
        <v>4.9807944520852345</v>
      </c>
      <c r="I131" s="9">
        <f t="shared" ref="I131:I194" si="34">LN(C131)</f>
        <v>3.9435216724875173</v>
      </c>
      <c r="J131" s="9">
        <f t="shared" ref="J131:J194" si="35">LN(D131)</f>
        <v>-0.23445731121448313</v>
      </c>
      <c r="K131" s="11">
        <f t="shared" si="27"/>
        <v>1.0340041637751625E-2</v>
      </c>
      <c r="L131" s="11">
        <f t="shared" si="28"/>
        <v>-1.7142857142857116E-2</v>
      </c>
      <c r="M131" s="11">
        <f t="shared" si="29"/>
        <v>-2.2249690976514233E-2</v>
      </c>
      <c r="N131" s="13">
        <f t="shared" si="30"/>
        <v>1.028694907975825E-2</v>
      </c>
      <c r="O131" s="13">
        <f t="shared" si="31"/>
        <v>-1.7291497110060994E-2</v>
      </c>
      <c r="P131" s="13">
        <f t="shared" si="32"/>
        <v>-2.2500949290837791E-2</v>
      </c>
      <c r="Q131" s="14">
        <f t="shared" ref="Q131:Q194" si="36">LN(E131)</f>
        <v>19.373316018301981</v>
      </c>
      <c r="R131" s="14">
        <f t="shared" ref="R131:R194" si="37">LN(F131)</f>
        <v>6.956545443151569</v>
      </c>
      <c r="S131" s="14">
        <f t="shared" ref="S131:S194" si="38">LN(G131)</f>
        <v>16.637543992015196</v>
      </c>
      <c r="V131" s="30">
        <f t="shared" ref="V131:V194" si="39">(B131-$U$3)/($U$2-$U$3)</f>
        <v>0.39073398309390733</v>
      </c>
      <c r="W131" s="30">
        <f t="shared" ref="W131:W194" si="40">(C131-$U$5)/($U$4-$U$5)</f>
        <v>0.19555555555555565</v>
      </c>
      <c r="X131" s="30">
        <f t="shared" ref="X131:X194" si="41">(D131-$U$7)/($U$6-$U$7)</f>
        <v>0.21815154038301418</v>
      </c>
    </row>
    <row r="132" spans="1:24" x14ac:dyDescent="0.35">
      <c r="A132" s="4">
        <v>42919</v>
      </c>
      <c r="B132" s="5">
        <v>152.16</v>
      </c>
      <c r="C132" s="5">
        <v>53.7</v>
      </c>
      <c r="D132" s="5">
        <v>0.81899999999999995</v>
      </c>
      <c r="E132" s="7">
        <v>235485890</v>
      </c>
      <c r="F132" s="7">
        <v>1030</v>
      </c>
      <c r="G132" s="7">
        <v>19593000</v>
      </c>
      <c r="H132" s="9">
        <f t="shared" si="33"/>
        <v>5.0249325987970801</v>
      </c>
      <c r="I132" s="9">
        <f t="shared" si="34"/>
        <v>3.983413001514819</v>
      </c>
      <c r="J132" s="9">
        <f t="shared" si="35"/>
        <v>-0.1996711951290677</v>
      </c>
      <c r="K132" s="11">
        <f t="shared" ref="K132:K195" si="42">(B132-B131)/B131</f>
        <v>4.5126725736657693E-2</v>
      </c>
      <c r="L132" s="11">
        <f t="shared" ref="L132:L195" si="43">(C132-C131)/C131</f>
        <v>4.0697674418604675E-2</v>
      </c>
      <c r="M132" s="11">
        <f t="shared" ref="M132:M195" si="44">(D132-D131)/D131</f>
        <v>3.5398230088495464E-2</v>
      </c>
      <c r="N132" s="13">
        <f t="shared" ref="N132:N195" si="45">LN(B132/B131)</f>
        <v>4.4138146711845593E-2</v>
      </c>
      <c r="O132" s="13">
        <f t="shared" ref="O132:O195" si="46">LN(C132/C131)</f>
        <v>3.9891329027302025E-2</v>
      </c>
      <c r="P132" s="13">
        <f t="shared" ref="P132:P195" si="47">LN(D132/D131)</f>
        <v>3.4786116085415389E-2</v>
      </c>
      <c r="Q132" s="14">
        <f t="shared" si="36"/>
        <v>19.277161554551459</v>
      </c>
      <c r="R132" s="14">
        <f t="shared" si="37"/>
        <v>6.9373140812236818</v>
      </c>
      <c r="S132" s="14">
        <f t="shared" si="38"/>
        <v>16.790682917552903</v>
      </c>
      <c r="V132" s="30">
        <f t="shared" si="39"/>
        <v>0.42108180516421079</v>
      </c>
      <c r="W132" s="30">
        <f t="shared" si="40"/>
        <v>0.24222222222222234</v>
      </c>
      <c r="X132" s="30">
        <f t="shared" si="41"/>
        <v>0.26477935054121554</v>
      </c>
    </row>
    <row r="133" spans="1:24" x14ac:dyDescent="0.35">
      <c r="A133" s="4">
        <v>42926</v>
      </c>
      <c r="B133" s="5">
        <v>161.4</v>
      </c>
      <c r="C133" s="5">
        <v>51.6</v>
      </c>
      <c r="D133" s="5">
        <v>0.84499999999999997</v>
      </c>
      <c r="E133" s="7">
        <v>306696750</v>
      </c>
      <c r="F133" s="7">
        <v>900</v>
      </c>
      <c r="G133" s="7">
        <v>19984000</v>
      </c>
      <c r="H133" s="9">
        <f t="shared" si="33"/>
        <v>5.0838857558358486</v>
      </c>
      <c r="I133" s="9">
        <f t="shared" si="34"/>
        <v>3.9435216724875173</v>
      </c>
      <c r="J133" s="9">
        <f t="shared" si="35"/>
        <v>-0.16841865162496325</v>
      </c>
      <c r="K133" s="11">
        <f t="shared" si="42"/>
        <v>6.0725552050473246E-2</v>
      </c>
      <c r="L133" s="11">
        <f t="shared" si="43"/>
        <v>-3.9106145251396669E-2</v>
      </c>
      <c r="M133" s="11">
        <f t="shared" si="44"/>
        <v>3.1746031746031779E-2</v>
      </c>
      <c r="N133" s="13">
        <f t="shared" si="45"/>
        <v>5.8953157038768307E-2</v>
      </c>
      <c r="O133" s="13">
        <f t="shared" si="46"/>
        <v>-3.9891329027301969E-2</v>
      </c>
      <c r="P133" s="13">
        <f t="shared" si="47"/>
        <v>3.125254350410453E-2</v>
      </c>
      <c r="Q133" s="14">
        <f t="shared" si="36"/>
        <v>19.54137003235406</v>
      </c>
      <c r="R133" s="14">
        <f t="shared" si="37"/>
        <v>6.8023947633243109</v>
      </c>
      <c r="S133" s="14">
        <f t="shared" si="38"/>
        <v>16.810442511347496</v>
      </c>
      <c r="V133" s="30">
        <f t="shared" si="39"/>
        <v>0.46376276040463765</v>
      </c>
      <c r="W133" s="30">
        <f t="shared" si="40"/>
        <v>0.19555555555555565</v>
      </c>
      <c r="X133" s="30">
        <f t="shared" si="41"/>
        <v>0.30807660283097416</v>
      </c>
    </row>
    <row r="134" spans="1:24" x14ac:dyDescent="0.35">
      <c r="A134" s="4">
        <v>42933</v>
      </c>
      <c r="B134" s="5">
        <v>162.1</v>
      </c>
      <c r="C134" s="5">
        <v>51.9</v>
      </c>
      <c r="D134" s="5">
        <v>0.84199999999999997</v>
      </c>
      <c r="E134" s="7">
        <v>210129590</v>
      </c>
      <c r="F134" s="7">
        <v>70</v>
      </c>
      <c r="G134" s="7">
        <v>16351000</v>
      </c>
      <c r="H134" s="9">
        <f t="shared" si="33"/>
        <v>5.0882134287416303</v>
      </c>
      <c r="I134" s="9">
        <f t="shared" si="34"/>
        <v>3.949318790171843</v>
      </c>
      <c r="J134" s="9">
        <f t="shared" si="35"/>
        <v>-0.17197526473981037</v>
      </c>
      <c r="K134" s="11">
        <f t="shared" si="42"/>
        <v>4.3370508054522217E-3</v>
      </c>
      <c r="L134" s="11">
        <f t="shared" si="43"/>
        <v>5.8139534883720374E-3</v>
      </c>
      <c r="M134" s="11">
        <f t="shared" si="44"/>
        <v>-3.550295857988169E-3</v>
      </c>
      <c r="N134" s="13">
        <f t="shared" si="45"/>
        <v>4.3276729057820278E-3</v>
      </c>
      <c r="O134" s="13">
        <f t="shared" si="46"/>
        <v>5.7971176843259146E-3</v>
      </c>
      <c r="P134" s="13">
        <f t="shared" si="47"/>
        <v>-3.5566131148471155E-3</v>
      </c>
      <c r="Q134" s="14">
        <f t="shared" si="36"/>
        <v>19.163234993594866</v>
      </c>
      <c r="R134" s="14">
        <f t="shared" si="37"/>
        <v>4.2484952420493594</v>
      </c>
      <c r="S134" s="14">
        <f t="shared" si="38"/>
        <v>16.609799615516724</v>
      </c>
      <c r="V134" s="30">
        <f t="shared" si="39"/>
        <v>0.46699616610466993</v>
      </c>
      <c r="W134" s="30">
        <f t="shared" si="40"/>
        <v>0.20222222222222225</v>
      </c>
      <c r="X134" s="30">
        <f t="shared" si="41"/>
        <v>0.30308076602830969</v>
      </c>
    </row>
    <row r="135" spans="1:24" x14ac:dyDescent="0.35">
      <c r="A135" s="4">
        <v>42940</v>
      </c>
      <c r="B135" s="5">
        <v>165.4</v>
      </c>
      <c r="C135" s="5">
        <v>51.1</v>
      </c>
      <c r="D135" s="5">
        <v>0.86599999999999999</v>
      </c>
      <c r="E135" s="7">
        <v>248798590</v>
      </c>
      <c r="F135" s="7">
        <v>2940</v>
      </c>
      <c r="G135" s="7">
        <v>50635000</v>
      </c>
      <c r="H135" s="9">
        <f t="shared" si="33"/>
        <v>5.1083667825895906</v>
      </c>
      <c r="I135" s="9">
        <f t="shared" si="34"/>
        <v>3.9337844972096589</v>
      </c>
      <c r="J135" s="9">
        <f t="shared" si="35"/>
        <v>-0.14387037041970191</v>
      </c>
      <c r="K135" s="11">
        <f t="shared" si="42"/>
        <v>2.0357803824799577E-2</v>
      </c>
      <c r="L135" s="11">
        <f t="shared" si="43"/>
        <v>-1.5414258188824609E-2</v>
      </c>
      <c r="M135" s="11">
        <f t="shared" si="44"/>
        <v>2.8503562945368197E-2</v>
      </c>
      <c r="N135" s="13">
        <f t="shared" si="45"/>
        <v>2.0153353847960583E-2</v>
      </c>
      <c r="O135" s="13">
        <f t="shared" si="46"/>
        <v>-1.553429296218412E-2</v>
      </c>
      <c r="P135" s="13">
        <f t="shared" si="47"/>
        <v>2.8104894320108521E-2</v>
      </c>
      <c r="Q135" s="14">
        <f t="shared" si="36"/>
        <v>19.332154251610667</v>
      </c>
      <c r="R135" s="14">
        <f t="shared" si="37"/>
        <v>7.9861648603327273</v>
      </c>
      <c r="S135" s="14">
        <f t="shared" si="38"/>
        <v>17.740153594748524</v>
      </c>
      <c r="V135" s="30">
        <f t="shared" si="39"/>
        <v>0.4822393644048224</v>
      </c>
      <c r="W135" s="30">
        <f t="shared" si="40"/>
        <v>0.18444444444444455</v>
      </c>
      <c r="X135" s="30">
        <f t="shared" si="41"/>
        <v>0.34304746044962531</v>
      </c>
    </row>
    <row r="136" spans="1:24" x14ac:dyDescent="0.35">
      <c r="A136" s="4">
        <v>42947</v>
      </c>
      <c r="B136" s="5">
        <v>169.73</v>
      </c>
      <c r="C136" s="5">
        <v>53.4</v>
      </c>
      <c r="D136" s="5">
        <v>0.85299999999999998</v>
      </c>
      <c r="E136" s="7">
        <v>250000470</v>
      </c>
      <c r="F136" s="7">
        <v>1570</v>
      </c>
      <c r="G136" s="7">
        <v>13925000</v>
      </c>
      <c r="H136" s="9">
        <f t="shared" si="33"/>
        <v>5.1342089391734396</v>
      </c>
      <c r="I136" s="9">
        <f t="shared" si="34"/>
        <v>3.9778107459661491</v>
      </c>
      <c r="J136" s="9">
        <f t="shared" si="35"/>
        <v>-0.15899573149045795</v>
      </c>
      <c r="K136" s="11">
        <f t="shared" si="42"/>
        <v>2.617896009673509E-2</v>
      </c>
      <c r="L136" s="11">
        <f t="shared" si="43"/>
        <v>4.5009784735812075E-2</v>
      </c>
      <c r="M136" s="11">
        <f t="shared" si="44"/>
        <v>-1.5011547344110868E-2</v>
      </c>
      <c r="N136" s="13">
        <f t="shared" si="45"/>
        <v>2.5842156583848929E-2</v>
      </c>
      <c r="O136" s="13">
        <f t="shared" si="46"/>
        <v>4.4026248756490458E-2</v>
      </c>
      <c r="P136" s="13">
        <f t="shared" si="47"/>
        <v>-1.5125361070756104E-2</v>
      </c>
      <c r="Q136" s="14">
        <f t="shared" si="36"/>
        <v>19.336973355824753</v>
      </c>
      <c r="R136" s="14">
        <f t="shared" si="37"/>
        <v>7.3588308983423536</v>
      </c>
      <c r="S136" s="14">
        <f t="shared" si="38"/>
        <v>16.449196343777622</v>
      </c>
      <c r="V136" s="30">
        <f t="shared" si="39"/>
        <v>0.50224028823502231</v>
      </c>
      <c r="W136" s="30">
        <f t="shared" si="40"/>
        <v>0.23555555555555557</v>
      </c>
      <c r="X136" s="30">
        <f t="shared" si="41"/>
        <v>0.32139883430474603</v>
      </c>
    </row>
    <row r="137" spans="1:24" x14ac:dyDescent="0.35">
      <c r="A137" s="4">
        <v>42954</v>
      </c>
      <c r="B137" s="5">
        <v>172.05</v>
      </c>
      <c r="C137" s="5">
        <v>53.2</v>
      </c>
      <c r="D137" s="5">
        <v>0.84699999999999998</v>
      </c>
      <c r="E137" s="7">
        <v>225917380</v>
      </c>
      <c r="F137" s="7">
        <v>1100</v>
      </c>
      <c r="G137" s="7">
        <v>15322000</v>
      </c>
      <c r="H137" s="9">
        <f t="shared" si="33"/>
        <v>5.1477851322434898</v>
      </c>
      <c r="I137" s="9">
        <f t="shared" si="34"/>
        <v>3.9740583963475986</v>
      </c>
      <c r="J137" s="9">
        <f t="shared" si="35"/>
        <v>-0.16605458433008269</v>
      </c>
      <c r="K137" s="11">
        <f t="shared" si="42"/>
        <v>1.3668768043363116E-2</v>
      </c>
      <c r="L137" s="11">
        <f t="shared" si="43"/>
        <v>-3.7453183520598453E-3</v>
      </c>
      <c r="M137" s="11">
        <f t="shared" si="44"/>
        <v>-7.0339976553341213E-3</v>
      </c>
      <c r="N137" s="13">
        <f t="shared" si="45"/>
        <v>1.3576193070049527E-2</v>
      </c>
      <c r="O137" s="13">
        <f t="shared" si="46"/>
        <v>-3.7523496185503527E-3</v>
      </c>
      <c r="P137" s="13">
        <f t="shared" si="47"/>
        <v>-7.0588528396246884E-3</v>
      </c>
      <c r="Q137" s="14">
        <f t="shared" si="36"/>
        <v>19.235679915176409</v>
      </c>
      <c r="R137" s="14">
        <f t="shared" si="37"/>
        <v>7.0030654587864616</v>
      </c>
      <c r="S137" s="14">
        <f t="shared" si="38"/>
        <v>16.544800262058903</v>
      </c>
      <c r="V137" s="30">
        <f t="shared" si="39"/>
        <v>0.51295671855512959</v>
      </c>
      <c r="W137" s="30">
        <f t="shared" si="40"/>
        <v>0.23111111111111124</v>
      </c>
      <c r="X137" s="30">
        <f t="shared" si="41"/>
        <v>0.3114071606994171</v>
      </c>
    </row>
    <row r="138" spans="1:24" x14ac:dyDescent="0.35">
      <c r="A138" s="4">
        <v>42961</v>
      </c>
      <c r="B138" s="5">
        <v>169.5</v>
      </c>
      <c r="C138" s="5">
        <v>57.6</v>
      </c>
      <c r="D138" s="5">
        <v>0.88</v>
      </c>
      <c r="E138" s="7">
        <v>181555940</v>
      </c>
      <c r="F138" s="7">
        <v>4860</v>
      </c>
      <c r="G138" s="7">
        <v>28841000</v>
      </c>
      <c r="H138" s="9">
        <f t="shared" si="33"/>
        <v>5.1328529268205045</v>
      </c>
      <c r="I138" s="9">
        <f t="shared" si="34"/>
        <v>4.0535225677018456</v>
      </c>
      <c r="J138" s="9">
        <f t="shared" si="35"/>
        <v>-0.12783337150988489</v>
      </c>
      <c r="K138" s="11">
        <f t="shared" si="42"/>
        <v>-1.4821272885789079E-2</v>
      </c>
      <c r="L138" s="11">
        <f t="shared" si="43"/>
        <v>8.2706766917293201E-2</v>
      </c>
      <c r="M138" s="11">
        <f t="shared" si="44"/>
        <v>3.8961038961038995E-2</v>
      </c>
      <c r="N138" s="13">
        <f t="shared" si="45"/>
        <v>-1.4932205422984473E-2</v>
      </c>
      <c r="O138" s="13">
        <f t="shared" si="46"/>
        <v>7.9464171354246799E-2</v>
      </c>
      <c r="P138" s="13">
        <f t="shared" si="47"/>
        <v>3.8221212820197879E-2</v>
      </c>
      <c r="Q138" s="14">
        <f t="shared" si="36"/>
        <v>19.017074373548819</v>
      </c>
      <c r="R138" s="14">
        <f t="shared" si="37"/>
        <v>8.4887937168945395</v>
      </c>
      <c r="S138" s="14">
        <f t="shared" si="38"/>
        <v>17.17730854384369</v>
      </c>
      <c r="V138" s="30">
        <f t="shared" si="39"/>
        <v>0.5011778835050118</v>
      </c>
      <c r="W138" s="30">
        <f t="shared" si="40"/>
        <v>0.32888888888888901</v>
      </c>
      <c r="X138" s="30">
        <f t="shared" si="41"/>
        <v>0.36636136552872606</v>
      </c>
    </row>
    <row r="139" spans="1:24" x14ac:dyDescent="0.35">
      <c r="A139" s="4">
        <v>42968</v>
      </c>
      <c r="B139" s="5">
        <v>180.51</v>
      </c>
      <c r="C139" s="5">
        <v>53.5</v>
      </c>
      <c r="D139" s="5">
        <v>0.93</v>
      </c>
      <c r="E139" s="7">
        <v>277434370</v>
      </c>
      <c r="F139" s="7">
        <v>1570</v>
      </c>
      <c r="G139" s="7">
        <v>40114000</v>
      </c>
      <c r="H139" s="9">
        <f t="shared" si="33"/>
        <v>5.19578617790037</v>
      </c>
      <c r="I139" s="9">
        <f t="shared" si="34"/>
        <v>3.9796816539019608</v>
      </c>
      <c r="J139" s="9">
        <f t="shared" si="35"/>
        <v>-7.2570692834835374E-2</v>
      </c>
      <c r="K139" s="11">
        <f t="shared" si="42"/>
        <v>6.495575221238932E-2</v>
      </c>
      <c r="L139" s="11">
        <f t="shared" si="43"/>
        <v>-7.118055555555558E-2</v>
      </c>
      <c r="M139" s="11">
        <f t="shared" si="44"/>
        <v>5.6818181818181872E-2</v>
      </c>
      <c r="N139" s="13">
        <f t="shared" si="45"/>
        <v>6.293325107986511E-2</v>
      </c>
      <c r="O139" s="13">
        <f t="shared" si="46"/>
        <v>-7.3840913799884722E-2</v>
      </c>
      <c r="P139" s="13">
        <f t="shared" si="47"/>
        <v>5.5262678675049519E-2</v>
      </c>
      <c r="Q139" s="14">
        <f t="shared" si="36"/>
        <v>19.441094958674658</v>
      </c>
      <c r="R139" s="14">
        <f t="shared" si="37"/>
        <v>7.3588308983423536</v>
      </c>
      <c r="S139" s="14">
        <f t="shared" si="38"/>
        <v>17.507235958528128</v>
      </c>
      <c r="V139" s="30">
        <f t="shared" si="39"/>
        <v>0.55203473601552033</v>
      </c>
      <c r="W139" s="30">
        <f t="shared" si="40"/>
        <v>0.23777777777777784</v>
      </c>
      <c r="X139" s="30">
        <f t="shared" si="41"/>
        <v>0.44962531223980023</v>
      </c>
    </row>
    <row r="140" spans="1:24" x14ac:dyDescent="0.35">
      <c r="A140" s="4">
        <v>42975</v>
      </c>
      <c r="B140" s="5">
        <v>183.66</v>
      </c>
      <c r="C140" s="5">
        <v>58.9</v>
      </c>
      <c r="D140" s="5">
        <v>0.89200000000000002</v>
      </c>
      <c r="E140" s="7">
        <v>221267890</v>
      </c>
      <c r="F140" s="7">
        <v>2940</v>
      </c>
      <c r="G140" s="7">
        <v>56423000</v>
      </c>
      <c r="H140" s="9">
        <f t="shared" si="33"/>
        <v>5.2130862221853764</v>
      </c>
      <c r="I140" s="9">
        <f t="shared" si="34"/>
        <v>4.0758410906575406</v>
      </c>
      <c r="J140" s="9">
        <f t="shared" si="35"/>
        <v>-0.11428914640212766</v>
      </c>
      <c r="K140" s="11">
        <f t="shared" si="42"/>
        <v>1.7450556755858434E-2</v>
      </c>
      <c r="L140" s="11">
        <f t="shared" si="43"/>
        <v>0.10093457943925231</v>
      </c>
      <c r="M140" s="11">
        <f t="shared" si="44"/>
        <v>-4.0860215053763478E-2</v>
      </c>
      <c r="N140" s="13">
        <f t="shared" si="45"/>
        <v>1.7300044285006155E-2</v>
      </c>
      <c r="O140" s="13">
        <f t="shared" si="46"/>
        <v>9.6159436755580044E-2</v>
      </c>
      <c r="P140" s="13">
        <f t="shared" si="47"/>
        <v>-4.1718453567292278E-2</v>
      </c>
      <c r="Q140" s="14">
        <f t="shared" si="36"/>
        <v>19.214884697340484</v>
      </c>
      <c r="R140" s="14">
        <f t="shared" si="37"/>
        <v>7.9861648603327273</v>
      </c>
      <c r="S140" s="14">
        <f t="shared" si="38"/>
        <v>17.848387434758326</v>
      </c>
      <c r="V140" s="30">
        <f t="shared" si="39"/>
        <v>0.5665850616656658</v>
      </c>
      <c r="W140" s="30">
        <f t="shared" si="40"/>
        <v>0.35777777777777781</v>
      </c>
      <c r="X140" s="30">
        <f t="shared" si="41"/>
        <v>0.38634471273938387</v>
      </c>
    </row>
    <row r="141" spans="1:24" x14ac:dyDescent="0.35">
      <c r="A141" s="4">
        <v>42982</v>
      </c>
      <c r="B141" s="5">
        <v>185.89</v>
      </c>
      <c r="C141" s="5">
        <v>58</v>
      </c>
      <c r="D141" s="5">
        <v>0.89</v>
      </c>
      <c r="E141" s="7">
        <v>199936950</v>
      </c>
      <c r="F141" s="7">
        <v>450</v>
      </c>
      <c r="G141" s="7">
        <v>23244000</v>
      </c>
      <c r="H141" s="9">
        <f t="shared" si="33"/>
        <v>5.2251551009190527</v>
      </c>
      <c r="I141" s="9">
        <f t="shared" si="34"/>
        <v>4.0604430105464191</v>
      </c>
      <c r="J141" s="9">
        <f t="shared" si="35"/>
        <v>-0.11653381625595151</v>
      </c>
      <c r="K141" s="11">
        <f t="shared" si="42"/>
        <v>1.214200152455619E-2</v>
      </c>
      <c r="L141" s="11">
        <f t="shared" si="43"/>
        <v>-1.5280135823429518E-2</v>
      </c>
      <c r="M141" s="11">
        <f t="shared" si="44"/>
        <v>-2.2421524663677151E-3</v>
      </c>
      <c r="N141" s="13">
        <f t="shared" si="45"/>
        <v>1.2068878733676451E-2</v>
      </c>
      <c r="O141" s="13">
        <f t="shared" si="46"/>
        <v>-1.5398080111121606E-2</v>
      </c>
      <c r="P141" s="13">
        <f t="shared" si="47"/>
        <v>-2.2446698538238618E-3</v>
      </c>
      <c r="Q141" s="14">
        <f t="shared" si="36"/>
        <v>19.113512624810582</v>
      </c>
      <c r="R141" s="14">
        <f t="shared" si="37"/>
        <v>6.1092475827643655</v>
      </c>
      <c r="S141" s="14">
        <f t="shared" si="38"/>
        <v>16.961557592177133</v>
      </c>
      <c r="V141" s="30">
        <f t="shared" si="39"/>
        <v>0.57688576839576877</v>
      </c>
      <c r="W141" s="30">
        <f t="shared" si="40"/>
        <v>0.33777777777777784</v>
      </c>
      <c r="X141" s="30">
        <f t="shared" si="41"/>
        <v>0.38301415487094093</v>
      </c>
    </row>
    <row r="142" spans="1:24" x14ac:dyDescent="0.35">
      <c r="A142" s="4">
        <v>42989</v>
      </c>
      <c r="B142" s="5">
        <v>188.75</v>
      </c>
      <c r="C142" s="5">
        <v>57.9</v>
      </c>
      <c r="D142" s="5">
        <v>0.878</v>
      </c>
      <c r="E142" s="7">
        <v>242866550</v>
      </c>
      <c r="F142" s="7">
        <v>2560</v>
      </c>
      <c r="G142" s="7">
        <v>9915000</v>
      </c>
      <c r="H142" s="9">
        <f t="shared" si="33"/>
        <v>5.240423388129134</v>
      </c>
      <c r="I142" s="9">
        <f t="shared" si="34"/>
        <v>4.0587173845789497</v>
      </c>
      <c r="J142" s="9">
        <f t="shared" si="35"/>
        <v>-0.13010868534702039</v>
      </c>
      <c r="K142" s="11">
        <f t="shared" si="42"/>
        <v>1.5385443003927128E-2</v>
      </c>
      <c r="L142" s="11">
        <f t="shared" si="43"/>
        <v>-1.7241379310345072E-3</v>
      </c>
      <c r="M142" s="11">
        <f t="shared" si="44"/>
        <v>-1.3483146067415743E-2</v>
      </c>
      <c r="N142" s="13">
        <f t="shared" si="45"/>
        <v>1.5268287210081411E-2</v>
      </c>
      <c r="O142" s="13">
        <f t="shared" si="46"/>
        <v>-1.7256259674698364E-3</v>
      </c>
      <c r="P142" s="13">
        <f t="shared" si="47"/>
        <v>-1.3574869091068874E-2</v>
      </c>
      <c r="Q142" s="14">
        <f t="shared" si="36"/>
        <v>19.308022673497195</v>
      </c>
      <c r="R142" s="14">
        <f t="shared" si="37"/>
        <v>7.8477625374736082</v>
      </c>
      <c r="S142" s="14">
        <f t="shared" si="38"/>
        <v>16.109559319936032</v>
      </c>
      <c r="V142" s="30">
        <f t="shared" si="39"/>
        <v>0.59009654025590097</v>
      </c>
      <c r="W142" s="30">
        <f t="shared" si="40"/>
        <v>0.33555555555555561</v>
      </c>
      <c r="X142" s="30">
        <f t="shared" si="41"/>
        <v>0.36303080766028312</v>
      </c>
    </row>
    <row r="143" spans="1:24" x14ac:dyDescent="0.35">
      <c r="A143" s="4">
        <v>42996</v>
      </c>
      <c r="B143" s="5">
        <v>187.55</v>
      </c>
      <c r="C143" s="5">
        <v>55.9</v>
      </c>
      <c r="D143" s="5">
        <v>0.88900000000000001</v>
      </c>
      <c r="E143" s="7">
        <v>199945170</v>
      </c>
      <c r="F143" s="7">
        <v>5560</v>
      </c>
      <c r="G143" s="7">
        <v>21379000</v>
      </c>
      <c r="H143" s="9">
        <f t="shared" si="33"/>
        <v>5.2340454765278963</v>
      </c>
      <c r="I143" s="9">
        <f t="shared" si="34"/>
        <v>4.0235643801610532</v>
      </c>
      <c r="J143" s="9">
        <f t="shared" si="35"/>
        <v>-0.11765804346823246</v>
      </c>
      <c r="K143" s="11">
        <f t="shared" si="42"/>
        <v>-6.3576158940396752E-3</v>
      </c>
      <c r="L143" s="11">
        <f t="shared" si="43"/>
        <v>-3.4542314335060449E-2</v>
      </c>
      <c r="M143" s="11">
        <f t="shared" si="44"/>
        <v>1.252847380410024E-2</v>
      </c>
      <c r="N143" s="13">
        <f t="shared" si="45"/>
        <v>-6.3779116012377228E-3</v>
      </c>
      <c r="O143" s="13">
        <f t="shared" si="46"/>
        <v>-3.5153004417896136E-2</v>
      </c>
      <c r="P143" s="13">
        <f t="shared" si="47"/>
        <v>1.2450641878787961E-2</v>
      </c>
      <c r="Q143" s="14">
        <f t="shared" si="36"/>
        <v>19.113553736926331</v>
      </c>
      <c r="R143" s="14">
        <f t="shared" si="37"/>
        <v>8.6233533872446273</v>
      </c>
      <c r="S143" s="14">
        <f t="shared" si="38"/>
        <v>16.877919689782544</v>
      </c>
      <c r="V143" s="30">
        <f t="shared" si="39"/>
        <v>0.58455355905584561</v>
      </c>
      <c r="W143" s="30">
        <f t="shared" si="40"/>
        <v>0.29111111111111115</v>
      </c>
      <c r="X143" s="30">
        <f t="shared" si="41"/>
        <v>0.3813488759367194</v>
      </c>
    </row>
    <row r="144" spans="1:24" x14ac:dyDescent="0.35">
      <c r="A144" s="4">
        <v>43003</v>
      </c>
      <c r="B144" s="5">
        <v>192.33</v>
      </c>
      <c r="C144" s="5">
        <v>58</v>
      </c>
      <c r="D144" s="5">
        <v>0.88200000000000001</v>
      </c>
      <c r="E144" s="7">
        <v>266726960</v>
      </c>
      <c r="F144" s="7">
        <v>2300</v>
      </c>
      <c r="G144" s="7">
        <v>7100000</v>
      </c>
      <c r="H144" s="9">
        <f t="shared" si="33"/>
        <v>5.2592126466672759</v>
      </c>
      <c r="I144" s="9">
        <f t="shared" si="34"/>
        <v>4.0604430105464191</v>
      </c>
      <c r="J144" s="9">
        <f t="shared" si="35"/>
        <v>-0.12556322297534575</v>
      </c>
      <c r="K144" s="11">
        <f t="shared" si="42"/>
        <v>2.5486536923487076E-2</v>
      </c>
      <c r="L144" s="11">
        <f t="shared" si="43"/>
        <v>3.756708407871201E-2</v>
      </c>
      <c r="M144" s="11">
        <f t="shared" si="44"/>
        <v>-7.8740157480315029E-3</v>
      </c>
      <c r="N144" s="13">
        <f t="shared" si="45"/>
        <v>2.5167170139379347E-2</v>
      </c>
      <c r="O144" s="13">
        <f t="shared" si="46"/>
        <v>3.6878630385365992E-2</v>
      </c>
      <c r="P144" s="13">
        <f t="shared" si="47"/>
        <v>-7.9051795071132611E-3</v>
      </c>
      <c r="Q144" s="14">
        <f t="shared" si="36"/>
        <v>19.401736071407338</v>
      </c>
      <c r="R144" s="14">
        <f t="shared" si="37"/>
        <v>7.7406644019172415</v>
      </c>
      <c r="S144" s="14">
        <f t="shared" si="38"/>
        <v>15.775605342011543</v>
      </c>
      <c r="V144" s="30">
        <f t="shared" si="39"/>
        <v>0.60663310083606636</v>
      </c>
      <c r="W144" s="30">
        <f t="shared" si="40"/>
        <v>0.33777777777777784</v>
      </c>
      <c r="X144" s="30">
        <f t="shared" si="41"/>
        <v>0.36969192339716905</v>
      </c>
    </row>
    <row r="145" spans="1:24" x14ac:dyDescent="0.35">
      <c r="A145" s="4">
        <v>43010</v>
      </c>
      <c r="B145" s="5">
        <v>194.16</v>
      </c>
      <c r="C145" s="5">
        <v>55.5</v>
      </c>
      <c r="D145" s="5">
        <v>0.89</v>
      </c>
      <c r="E145" s="7">
        <v>193015170</v>
      </c>
      <c r="F145" s="7">
        <v>1510</v>
      </c>
      <c r="G145" s="7">
        <v>18081000</v>
      </c>
      <c r="H145" s="9">
        <f t="shared" si="33"/>
        <v>5.2686825614183457</v>
      </c>
      <c r="I145" s="9">
        <f t="shared" si="34"/>
        <v>4.0163830207523885</v>
      </c>
      <c r="J145" s="9">
        <f t="shared" si="35"/>
        <v>-0.11653381625595151</v>
      </c>
      <c r="K145" s="11">
        <f t="shared" si="42"/>
        <v>9.5148962720323603E-3</v>
      </c>
      <c r="L145" s="11">
        <f t="shared" si="43"/>
        <v>-4.3103448275862072E-2</v>
      </c>
      <c r="M145" s="11">
        <f t="shared" si="44"/>
        <v>9.070294784580506E-3</v>
      </c>
      <c r="N145" s="13">
        <f t="shared" si="45"/>
        <v>9.469914751070254E-3</v>
      </c>
      <c r="O145" s="13">
        <f t="shared" si="46"/>
        <v>-4.4059989794030543E-2</v>
      </c>
      <c r="P145" s="13">
        <f t="shared" si="47"/>
        <v>9.0294067193941573E-3</v>
      </c>
      <c r="Q145" s="14">
        <f t="shared" si="36"/>
        <v>19.078279344816529</v>
      </c>
      <c r="R145" s="14">
        <f t="shared" si="37"/>
        <v>7.3198649298089702</v>
      </c>
      <c r="S145" s="14">
        <f t="shared" si="38"/>
        <v>16.710372221133291</v>
      </c>
      <c r="V145" s="30">
        <f t="shared" si="39"/>
        <v>0.61508614716615084</v>
      </c>
      <c r="W145" s="30">
        <f t="shared" si="40"/>
        <v>0.28222222222222226</v>
      </c>
      <c r="X145" s="30">
        <f t="shared" si="41"/>
        <v>0.38301415487094093</v>
      </c>
    </row>
    <row r="146" spans="1:24" x14ac:dyDescent="0.35">
      <c r="A146" s="4">
        <v>43017</v>
      </c>
      <c r="B146" s="5">
        <v>196.48</v>
      </c>
      <c r="C146" s="5">
        <v>56.8</v>
      </c>
      <c r="D146" s="5">
        <v>0.88300000000000001</v>
      </c>
      <c r="E146" s="7">
        <v>168899220</v>
      </c>
      <c r="F146" s="7">
        <v>530</v>
      </c>
      <c r="G146" s="7">
        <v>12919000</v>
      </c>
      <c r="H146" s="9">
        <f t="shared" si="33"/>
        <v>5.2805606449587774</v>
      </c>
      <c r="I146" s="9">
        <f t="shared" si="34"/>
        <v>4.0395363257271057</v>
      </c>
      <c r="J146" s="9">
        <f t="shared" si="35"/>
        <v>-0.12443007837817703</v>
      </c>
      <c r="K146" s="11">
        <f t="shared" si="42"/>
        <v>1.1948908117016859E-2</v>
      </c>
      <c r="L146" s="11">
        <f t="shared" si="43"/>
        <v>2.3423423423423372E-2</v>
      </c>
      <c r="M146" s="11">
        <f t="shared" si="44"/>
        <v>-7.8651685393258501E-3</v>
      </c>
      <c r="N146" s="13">
        <f t="shared" si="45"/>
        <v>1.1878083540431576E-2</v>
      </c>
      <c r="O146" s="13">
        <f t="shared" si="46"/>
        <v>2.3153304974716821E-2</v>
      </c>
      <c r="P146" s="13">
        <f t="shared" si="47"/>
        <v>-7.8962621222255051E-3</v>
      </c>
      <c r="Q146" s="14">
        <f t="shared" si="36"/>
        <v>18.944812763650138</v>
      </c>
      <c r="R146" s="14">
        <f t="shared" si="37"/>
        <v>6.2728770065461674</v>
      </c>
      <c r="S146" s="14">
        <f t="shared" si="38"/>
        <v>16.374209653942437</v>
      </c>
      <c r="V146" s="30">
        <f t="shared" si="39"/>
        <v>0.625802577486258</v>
      </c>
      <c r="W146" s="30">
        <f t="shared" si="40"/>
        <v>0.31111111111111112</v>
      </c>
      <c r="X146" s="30">
        <f t="shared" si="41"/>
        <v>0.37135720233139052</v>
      </c>
    </row>
    <row r="147" spans="1:24" x14ac:dyDescent="0.35">
      <c r="A147" s="4">
        <v>43024</v>
      </c>
      <c r="B147" s="5">
        <v>192.97</v>
      </c>
      <c r="C147" s="5">
        <v>55.9</v>
      </c>
      <c r="D147" s="5">
        <v>0.85299999999999998</v>
      </c>
      <c r="E147" s="7">
        <v>166128530</v>
      </c>
      <c r="F147" s="7">
        <v>1810</v>
      </c>
      <c r="G147" s="7">
        <v>25709000</v>
      </c>
      <c r="H147" s="9">
        <f t="shared" si="33"/>
        <v>5.2625347364082646</v>
      </c>
      <c r="I147" s="9">
        <f t="shared" si="34"/>
        <v>4.0235643801610532</v>
      </c>
      <c r="J147" s="9">
        <f t="shared" si="35"/>
        <v>-0.15899573149045795</v>
      </c>
      <c r="K147" s="11">
        <f t="shared" si="42"/>
        <v>-1.7864413680781715E-2</v>
      </c>
      <c r="L147" s="11">
        <f t="shared" si="43"/>
        <v>-1.5845070422535187E-2</v>
      </c>
      <c r="M147" s="11">
        <f t="shared" si="44"/>
        <v>-3.3975084937712376E-2</v>
      </c>
      <c r="N147" s="13">
        <f t="shared" si="45"/>
        <v>-1.8025908550513114E-2</v>
      </c>
      <c r="O147" s="13">
        <f t="shared" si="46"/>
        <v>-1.5971945566052113E-2</v>
      </c>
      <c r="P147" s="13">
        <f t="shared" si="47"/>
        <v>-3.456565311228095E-2</v>
      </c>
      <c r="Q147" s="14">
        <f t="shared" si="36"/>
        <v>18.928272323831369</v>
      </c>
      <c r="R147" s="14">
        <f t="shared" si="37"/>
        <v>7.5010821242598711</v>
      </c>
      <c r="S147" s="14">
        <f t="shared" si="38"/>
        <v>17.062351683114176</v>
      </c>
      <c r="V147" s="30">
        <f t="shared" si="39"/>
        <v>0.60958935747609588</v>
      </c>
      <c r="W147" s="30">
        <f t="shared" si="40"/>
        <v>0.29111111111111115</v>
      </c>
      <c r="X147" s="30">
        <f t="shared" si="41"/>
        <v>0.32139883430474603</v>
      </c>
    </row>
    <row r="148" spans="1:24" x14ac:dyDescent="0.35">
      <c r="A148" s="4">
        <v>43031</v>
      </c>
      <c r="B148" s="5">
        <v>196.05</v>
      </c>
      <c r="C148" s="5">
        <v>57.9</v>
      </c>
      <c r="D148" s="5">
        <v>0.84499999999999997</v>
      </c>
      <c r="E148" s="7">
        <v>159946690</v>
      </c>
      <c r="F148" s="7">
        <v>510</v>
      </c>
      <c r="G148" s="7">
        <v>17685000</v>
      </c>
      <c r="H148" s="9">
        <f t="shared" si="33"/>
        <v>5.2783697287383404</v>
      </c>
      <c r="I148" s="9">
        <f t="shared" si="34"/>
        <v>4.0587173845789497</v>
      </c>
      <c r="J148" s="9">
        <f t="shared" si="35"/>
        <v>-0.16841865162496325</v>
      </c>
      <c r="K148" s="11">
        <f t="shared" si="42"/>
        <v>1.5961030211950108E-2</v>
      </c>
      <c r="L148" s="11">
        <f t="shared" si="43"/>
        <v>3.5778175313059032E-2</v>
      </c>
      <c r="M148" s="11">
        <f t="shared" si="44"/>
        <v>-9.3786635404454945E-3</v>
      </c>
      <c r="N148" s="13">
        <f t="shared" si="45"/>
        <v>1.5834992330076268E-2</v>
      </c>
      <c r="O148" s="13">
        <f t="shared" si="46"/>
        <v>3.5153004417896094E-2</v>
      </c>
      <c r="P148" s="13">
        <f t="shared" si="47"/>
        <v>-9.4229201345052607E-3</v>
      </c>
      <c r="Q148" s="14">
        <f t="shared" si="36"/>
        <v>18.890351130178814</v>
      </c>
      <c r="R148" s="14">
        <f t="shared" si="37"/>
        <v>6.2344107257183712</v>
      </c>
      <c r="S148" s="14">
        <f t="shared" si="38"/>
        <v>16.688227380621719</v>
      </c>
      <c r="V148" s="30">
        <f t="shared" si="39"/>
        <v>0.62381634255623819</v>
      </c>
      <c r="W148" s="30">
        <f t="shared" si="40"/>
        <v>0.33555555555555561</v>
      </c>
      <c r="X148" s="30">
        <f t="shared" si="41"/>
        <v>0.30807660283097416</v>
      </c>
    </row>
    <row r="149" spans="1:24" x14ac:dyDescent="0.35">
      <c r="A149" s="4">
        <v>43038</v>
      </c>
      <c r="B149" s="5">
        <v>193.8</v>
      </c>
      <c r="C149" s="5">
        <v>58.2</v>
      </c>
      <c r="D149" s="5">
        <v>0.83599999999999997</v>
      </c>
      <c r="E149" s="7">
        <v>162235960</v>
      </c>
      <c r="F149" s="7">
        <v>5910</v>
      </c>
      <c r="G149" s="7">
        <v>12213000</v>
      </c>
      <c r="H149" s="9">
        <f t="shared" si="33"/>
        <v>5.2668266994566659</v>
      </c>
      <c r="I149" s="9">
        <f t="shared" si="34"/>
        <v>4.0638853547373923</v>
      </c>
      <c r="J149" s="9">
        <f t="shared" si="35"/>
        <v>-0.17912666589743548</v>
      </c>
      <c r="K149" s="11">
        <f t="shared" si="42"/>
        <v>-1.1476664116296862E-2</v>
      </c>
      <c r="L149" s="11">
        <f t="shared" si="43"/>
        <v>5.1813471502591413E-3</v>
      </c>
      <c r="M149" s="11">
        <f t="shared" si="44"/>
        <v>-1.0650887573964507E-2</v>
      </c>
      <c r="N149" s="13">
        <f t="shared" si="45"/>
        <v>-1.1543029281674812E-2</v>
      </c>
      <c r="O149" s="13">
        <f t="shared" si="46"/>
        <v>5.1679701584425976E-3</v>
      </c>
      <c r="P149" s="13">
        <f t="shared" si="47"/>
        <v>-1.0708014272472212E-2</v>
      </c>
      <c r="Q149" s="14">
        <f t="shared" si="36"/>
        <v>18.904562376676378</v>
      </c>
      <c r="R149" s="14">
        <f t="shared" si="37"/>
        <v>8.6844011104001435</v>
      </c>
      <c r="S149" s="14">
        <f t="shared" si="38"/>
        <v>16.318011516153227</v>
      </c>
      <c r="V149" s="30">
        <f t="shared" si="39"/>
        <v>0.6134232528061343</v>
      </c>
      <c r="W149" s="30">
        <f t="shared" si="40"/>
        <v>0.34222222222222237</v>
      </c>
      <c r="X149" s="30">
        <f t="shared" si="41"/>
        <v>0.29308909242298076</v>
      </c>
    </row>
    <row r="150" spans="1:24" x14ac:dyDescent="0.35">
      <c r="A150" s="4">
        <v>43045</v>
      </c>
      <c r="B150" s="5">
        <v>217.7</v>
      </c>
      <c r="C150" s="5">
        <v>58.5</v>
      </c>
      <c r="D150" s="5">
        <v>0.84399999999999997</v>
      </c>
      <c r="E150" s="7">
        <v>483688180</v>
      </c>
      <c r="F150" s="7">
        <v>2790</v>
      </c>
      <c r="G150" s="7">
        <v>7614000</v>
      </c>
      <c r="H150" s="9">
        <f t="shared" si="33"/>
        <v>5.3831179682405015</v>
      </c>
      <c r="I150" s="9">
        <f t="shared" si="34"/>
        <v>4.0690267542378109</v>
      </c>
      <c r="J150" s="9">
        <f t="shared" si="35"/>
        <v>-0.16960278438617998</v>
      </c>
      <c r="K150" s="11">
        <f t="shared" si="42"/>
        <v>0.12332301341589255</v>
      </c>
      <c r="L150" s="11">
        <f t="shared" si="43"/>
        <v>5.1546391752576833E-3</v>
      </c>
      <c r="M150" s="11">
        <f t="shared" si="44"/>
        <v>9.5693779904306303E-3</v>
      </c>
      <c r="N150" s="13">
        <f t="shared" si="45"/>
        <v>0.11629126878383572</v>
      </c>
      <c r="O150" s="13">
        <f t="shared" si="46"/>
        <v>5.1413995004186523E-3</v>
      </c>
      <c r="P150" s="13">
        <f t="shared" si="47"/>
        <v>9.523881511255541E-3</v>
      </c>
      <c r="Q150" s="14">
        <f t="shared" si="36"/>
        <v>19.996951000860356</v>
      </c>
      <c r="R150" s="14">
        <f t="shared" si="37"/>
        <v>7.9337968748154113</v>
      </c>
      <c r="S150" s="14">
        <f t="shared" si="38"/>
        <v>15.84549921592458</v>
      </c>
      <c r="V150" s="30">
        <f t="shared" si="39"/>
        <v>0.72382096170723809</v>
      </c>
      <c r="W150" s="30">
        <f t="shared" si="40"/>
        <v>0.34888888888888897</v>
      </c>
      <c r="X150" s="30">
        <f t="shared" si="41"/>
        <v>0.30641132389675263</v>
      </c>
    </row>
    <row r="151" spans="1:24" x14ac:dyDescent="0.35">
      <c r="A151" s="4">
        <v>43052</v>
      </c>
      <c r="B151" s="5">
        <v>225.65</v>
      </c>
      <c r="C151" s="5">
        <v>54.4</v>
      </c>
      <c r="D151" s="5">
        <v>0.84099999999999997</v>
      </c>
      <c r="E151" s="7">
        <v>292883780</v>
      </c>
      <c r="F151" s="7">
        <v>1700</v>
      </c>
      <c r="G151" s="7">
        <v>57293000</v>
      </c>
      <c r="H151" s="9">
        <f t="shared" si="33"/>
        <v>5.41898512627301</v>
      </c>
      <c r="I151" s="9">
        <f t="shared" si="34"/>
        <v>3.9963641538618968</v>
      </c>
      <c r="J151" s="9">
        <f t="shared" si="35"/>
        <v>-0.17316361900918903</v>
      </c>
      <c r="K151" s="11">
        <f t="shared" si="42"/>
        <v>3.6518144235186116E-2</v>
      </c>
      <c r="L151" s="11">
        <f t="shared" si="43"/>
        <v>-7.0085470085470114E-2</v>
      </c>
      <c r="M151" s="11">
        <f t="shared" si="44"/>
        <v>-3.5545023696682498E-3</v>
      </c>
      <c r="N151" s="13">
        <f t="shared" si="45"/>
        <v>3.5867158032508471E-2</v>
      </c>
      <c r="O151" s="13">
        <f t="shared" si="46"/>
        <v>-7.2662600375913836E-2</v>
      </c>
      <c r="P151" s="13">
        <f t="shared" si="47"/>
        <v>-3.5608346230090694E-3</v>
      </c>
      <c r="Q151" s="14">
        <f t="shared" si="36"/>
        <v>19.495286433002722</v>
      </c>
      <c r="R151" s="14">
        <f t="shared" si="37"/>
        <v>7.4383835300443071</v>
      </c>
      <c r="S151" s="14">
        <f t="shared" si="38"/>
        <v>17.863689010173466</v>
      </c>
      <c r="V151" s="30">
        <f t="shared" si="39"/>
        <v>0.76054321215760545</v>
      </c>
      <c r="W151" s="30">
        <f t="shared" si="40"/>
        <v>0.25777777777777783</v>
      </c>
      <c r="X151" s="30">
        <f t="shared" si="41"/>
        <v>0.30141548709408822</v>
      </c>
    </row>
    <row r="152" spans="1:24" x14ac:dyDescent="0.35">
      <c r="A152" s="4">
        <v>43059</v>
      </c>
      <c r="B152" s="5">
        <v>228</v>
      </c>
      <c r="C152" s="5">
        <v>53.5</v>
      </c>
      <c r="D152" s="5">
        <v>0.85</v>
      </c>
      <c r="E152" s="7">
        <v>227776590</v>
      </c>
      <c r="F152" s="7">
        <v>3140</v>
      </c>
      <c r="G152" s="7">
        <v>9589000</v>
      </c>
      <c r="H152" s="9">
        <f t="shared" si="33"/>
        <v>5.4293456289544411</v>
      </c>
      <c r="I152" s="9">
        <f t="shared" si="34"/>
        <v>3.9796816539019608</v>
      </c>
      <c r="J152" s="9">
        <f t="shared" si="35"/>
        <v>-0.16251892949777494</v>
      </c>
      <c r="K152" s="11">
        <f t="shared" si="42"/>
        <v>1.0414358519831572E-2</v>
      </c>
      <c r="L152" s="11">
        <f t="shared" si="43"/>
        <v>-1.6544117647058799E-2</v>
      </c>
      <c r="M152" s="11">
        <f t="shared" si="44"/>
        <v>1.0701545778834731E-2</v>
      </c>
      <c r="N152" s="13">
        <f t="shared" si="45"/>
        <v>1.0360502681430503E-2</v>
      </c>
      <c r="O152" s="13">
        <f t="shared" si="46"/>
        <v>-1.668249995993602E-2</v>
      </c>
      <c r="P152" s="13">
        <f t="shared" si="47"/>
        <v>1.0644689511414007E-2</v>
      </c>
      <c r="Q152" s="14">
        <f t="shared" si="36"/>
        <v>19.243875838112768</v>
      </c>
      <c r="R152" s="14">
        <f t="shared" si="37"/>
        <v>8.0519780789022999</v>
      </c>
      <c r="S152" s="14">
        <f t="shared" si="38"/>
        <v>16.076127166135819</v>
      </c>
      <c r="V152" s="30">
        <f t="shared" si="39"/>
        <v>0.77139821700771394</v>
      </c>
      <c r="W152" s="30">
        <f t="shared" si="40"/>
        <v>0.23777777777777784</v>
      </c>
      <c r="X152" s="30">
        <f t="shared" si="41"/>
        <v>0.31640299750208156</v>
      </c>
    </row>
    <row r="153" spans="1:24" x14ac:dyDescent="0.35">
      <c r="A153" s="4">
        <v>43066</v>
      </c>
      <c r="B153" s="5">
        <v>221.5</v>
      </c>
      <c r="C153" s="5">
        <v>53.1</v>
      </c>
      <c r="D153" s="5">
        <v>0.83599999999999997</v>
      </c>
      <c r="E153" s="7">
        <v>185375380</v>
      </c>
      <c r="F153" s="7">
        <v>570</v>
      </c>
      <c r="G153" s="7">
        <v>6807000</v>
      </c>
      <c r="H153" s="9">
        <f t="shared" si="33"/>
        <v>5.4004225894851903</v>
      </c>
      <c r="I153" s="9">
        <f t="shared" si="34"/>
        <v>3.9721769282478934</v>
      </c>
      <c r="J153" s="9">
        <f t="shared" si="35"/>
        <v>-0.17912666589743548</v>
      </c>
      <c r="K153" s="11">
        <f t="shared" si="42"/>
        <v>-2.850877192982456E-2</v>
      </c>
      <c r="L153" s="11">
        <f t="shared" si="43"/>
        <v>-7.476635514018665E-3</v>
      </c>
      <c r="M153" s="11">
        <f t="shared" si="44"/>
        <v>-1.6470588235294133E-2</v>
      </c>
      <c r="N153" s="13">
        <f t="shared" si="45"/>
        <v>-2.8923039469250476E-2</v>
      </c>
      <c r="O153" s="13">
        <f t="shared" si="46"/>
        <v>-7.5047256540676927E-3</v>
      </c>
      <c r="P153" s="13">
        <f t="shared" si="47"/>
        <v>-1.6607736399660525E-2</v>
      </c>
      <c r="Q153" s="14">
        <f t="shared" si="36"/>
        <v>19.037893408319121</v>
      </c>
      <c r="R153" s="14">
        <f t="shared" si="37"/>
        <v>6.3456363608285962</v>
      </c>
      <c r="S153" s="14">
        <f t="shared" si="38"/>
        <v>15.733462052430088</v>
      </c>
      <c r="V153" s="30">
        <f t="shared" si="39"/>
        <v>0.7413737355074137</v>
      </c>
      <c r="W153" s="30">
        <f t="shared" si="40"/>
        <v>0.22888888888888897</v>
      </c>
      <c r="X153" s="30">
        <f t="shared" si="41"/>
        <v>0.29308909242298076</v>
      </c>
    </row>
    <row r="154" spans="1:24" x14ac:dyDescent="0.35">
      <c r="A154" s="4">
        <v>43073</v>
      </c>
      <c r="B154" s="5">
        <v>220.89</v>
      </c>
      <c r="C154" s="5">
        <v>52.7</v>
      </c>
      <c r="D154" s="5">
        <v>0.81599999999999995</v>
      </c>
      <c r="E154" s="7">
        <v>162731230</v>
      </c>
      <c r="F154" s="7">
        <v>2200</v>
      </c>
      <c r="G154" s="7">
        <v>11587000</v>
      </c>
      <c r="H154" s="9">
        <f t="shared" si="33"/>
        <v>5.3976648400487353</v>
      </c>
      <c r="I154" s="9">
        <f t="shared" si="34"/>
        <v>3.9646154555473165</v>
      </c>
      <c r="J154" s="9">
        <f t="shared" si="35"/>
        <v>-0.20334092401803011</v>
      </c>
      <c r="K154" s="11">
        <f t="shared" si="42"/>
        <v>-2.7539503386005129E-3</v>
      </c>
      <c r="L154" s="11">
        <f t="shared" si="43"/>
        <v>-7.5329566854990312E-3</v>
      </c>
      <c r="M154" s="11">
        <f t="shared" si="44"/>
        <v>-2.3923444976076576E-2</v>
      </c>
      <c r="N154" s="13">
        <f t="shared" si="45"/>
        <v>-2.7577494364552E-3</v>
      </c>
      <c r="O154" s="13">
        <f t="shared" si="46"/>
        <v>-7.5614727005764749E-3</v>
      </c>
      <c r="P154" s="13">
        <f t="shared" si="47"/>
        <v>-2.4214258120594627E-2</v>
      </c>
      <c r="Q154" s="14">
        <f t="shared" si="36"/>
        <v>18.90761050214077</v>
      </c>
      <c r="R154" s="14">
        <f t="shared" si="37"/>
        <v>7.696212639346407</v>
      </c>
      <c r="S154" s="14">
        <f t="shared" si="38"/>
        <v>16.265394337979199</v>
      </c>
      <c r="V154" s="30">
        <f t="shared" si="39"/>
        <v>0.7385560533973855</v>
      </c>
      <c r="W154" s="30">
        <f t="shared" si="40"/>
        <v>0.22000000000000014</v>
      </c>
      <c r="X154" s="30">
        <f t="shared" si="41"/>
        <v>0.25978351373855108</v>
      </c>
    </row>
    <row r="155" spans="1:24" x14ac:dyDescent="0.35">
      <c r="A155" s="4">
        <v>43080</v>
      </c>
      <c r="B155" s="5">
        <v>226.53</v>
      </c>
      <c r="C155" s="5">
        <v>54.7</v>
      </c>
      <c r="D155" s="5">
        <v>0.84799999999999998</v>
      </c>
      <c r="E155" s="7">
        <v>234017560</v>
      </c>
      <c r="F155" s="7">
        <v>1150</v>
      </c>
      <c r="G155" s="7">
        <v>34545000</v>
      </c>
      <c r="H155" s="9">
        <f t="shared" si="33"/>
        <v>5.4228773864834441</v>
      </c>
      <c r="I155" s="9">
        <f t="shared" si="34"/>
        <v>4.0018637094279352</v>
      </c>
      <c r="J155" s="9">
        <f t="shared" si="35"/>
        <v>-0.16487464319023401</v>
      </c>
      <c r="K155" s="11">
        <f t="shared" si="42"/>
        <v>2.5533070759201481E-2</v>
      </c>
      <c r="L155" s="11">
        <f t="shared" si="43"/>
        <v>3.7950664136622389E-2</v>
      </c>
      <c r="M155" s="11">
        <f t="shared" si="44"/>
        <v>3.9215686274509838E-2</v>
      </c>
      <c r="N155" s="13">
        <f t="shared" si="45"/>
        <v>2.5212546434708723E-2</v>
      </c>
      <c r="O155" s="13">
        <f t="shared" si="46"/>
        <v>3.7248253880618781E-2</v>
      </c>
      <c r="P155" s="13">
        <f t="shared" si="47"/>
        <v>3.8466280827796143E-2</v>
      </c>
      <c r="Q155" s="14">
        <f t="shared" si="36"/>
        <v>19.270906713241452</v>
      </c>
      <c r="R155" s="14">
        <f t="shared" si="37"/>
        <v>7.0475172213572961</v>
      </c>
      <c r="S155" s="14">
        <f t="shared" si="38"/>
        <v>17.357773379905034</v>
      </c>
      <c r="V155" s="30">
        <f t="shared" si="39"/>
        <v>0.764608065037646</v>
      </c>
      <c r="W155" s="30">
        <f t="shared" si="40"/>
        <v>0.26444444444444459</v>
      </c>
      <c r="X155" s="30">
        <f t="shared" si="41"/>
        <v>0.31307243963363857</v>
      </c>
    </row>
    <row r="156" spans="1:24" x14ac:dyDescent="0.35">
      <c r="A156" s="4">
        <v>43087</v>
      </c>
      <c r="B156" s="5">
        <v>221.44</v>
      </c>
      <c r="C156" s="5">
        <v>56.1</v>
      </c>
      <c r="D156" s="5">
        <v>0.875</v>
      </c>
      <c r="E156" s="7">
        <v>149985050</v>
      </c>
      <c r="F156" s="7">
        <v>2190</v>
      </c>
      <c r="G156" s="7">
        <v>47233000</v>
      </c>
      <c r="H156" s="9">
        <f t="shared" si="33"/>
        <v>5.4001516724293044</v>
      </c>
      <c r="I156" s="9">
        <f t="shared" si="34"/>
        <v>4.0271358125286509</v>
      </c>
      <c r="J156" s="9">
        <f t="shared" si="35"/>
        <v>-0.13353139262452263</v>
      </c>
      <c r="K156" s="11">
        <f t="shared" si="42"/>
        <v>-2.2469430097558838E-2</v>
      </c>
      <c r="L156" s="11">
        <f t="shared" si="43"/>
        <v>2.5594149908592295E-2</v>
      </c>
      <c r="M156" s="11">
        <f t="shared" si="44"/>
        <v>3.1839622641509462E-2</v>
      </c>
      <c r="N156" s="13">
        <f t="shared" si="45"/>
        <v>-2.272571405413918E-2</v>
      </c>
      <c r="O156" s="13">
        <f t="shared" si="46"/>
        <v>2.527210310071511E-2</v>
      </c>
      <c r="P156" s="13">
        <f t="shared" si="47"/>
        <v>3.1343250565711335E-2</v>
      </c>
      <c r="Q156" s="14">
        <f t="shared" si="36"/>
        <v>18.826046180426811</v>
      </c>
      <c r="R156" s="14">
        <f t="shared" si="37"/>
        <v>7.6916568228105469</v>
      </c>
      <c r="S156" s="14">
        <f t="shared" si="38"/>
        <v>17.670603358804875</v>
      </c>
      <c r="V156" s="30">
        <f t="shared" si="39"/>
        <v>0.74109658644741094</v>
      </c>
      <c r="W156" s="30">
        <f t="shared" si="40"/>
        <v>0.29555555555555563</v>
      </c>
      <c r="X156" s="30">
        <f t="shared" si="41"/>
        <v>0.35803497085761865</v>
      </c>
    </row>
    <row r="157" spans="1:24" x14ac:dyDescent="0.35">
      <c r="A157" s="4">
        <v>43094</v>
      </c>
      <c r="B157" s="5">
        <v>225.2</v>
      </c>
      <c r="C157" s="5">
        <v>54.6</v>
      </c>
      <c r="D157" s="5">
        <v>0.89900000000000002</v>
      </c>
      <c r="E157" s="7">
        <v>96586820</v>
      </c>
      <c r="F157" s="7">
        <v>1060</v>
      </c>
      <c r="G157" s="7">
        <v>102703000</v>
      </c>
      <c r="H157" s="9">
        <f t="shared" si="33"/>
        <v>5.4169888962655355</v>
      </c>
      <c r="I157" s="9">
        <f t="shared" si="34"/>
        <v>4.0000338827508592</v>
      </c>
      <c r="J157" s="9">
        <f t="shared" si="35"/>
        <v>-0.10647224451051676</v>
      </c>
      <c r="K157" s="11">
        <f t="shared" si="42"/>
        <v>1.6979768786127128E-2</v>
      </c>
      <c r="L157" s="11">
        <f t="shared" si="43"/>
        <v>-2.6737967914438502E-2</v>
      </c>
      <c r="M157" s="11">
        <f t="shared" si="44"/>
        <v>2.7428571428571451E-2</v>
      </c>
      <c r="N157" s="13">
        <f t="shared" si="45"/>
        <v>1.6837223836230465E-2</v>
      </c>
      <c r="O157" s="13">
        <f t="shared" si="46"/>
        <v>-2.7101929777791269E-2</v>
      </c>
      <c r="P157" s="13">
        <f t="shared" si="47"/>
        <v>2.7059148114005775E-2</v>
      </c>
      <c r="Q157" s="14">
        <f t="shared" si="36"/>
        <v>18.385952850950716</v>
      </c>
      <c r="R157" s="14">
        <f t="shared" si="37"/>
        <v>6.9660241871061128</v>
      </c>
      <c r="S157" s="14">
        <f t="shared" si="38"/>
        <v>18.44735188576718</v>
      </c>
      <c r="V157" s="30">
        <f t="shared" si="39"/>
        <v>0.75846459420758461</v>
      </c>
      <c r="W157" s="30">
        <f t="shared" si="40"/>
        <v>0.2622222222222223</v>
      </c>
      <c r="X157" s="30">
        <f t="shared" si="41"/>
        <v>0.39800166527893427</v>
      </c>
    </row>
    <row r="158" spans="1:24" x14ac:dyDescent="0.35">
      <c r="A158" s="4">
        <v>43101</v>
      </c>
      <c r="B158" s="5">
        <v>238.6</v>
      </c>
      <c r="C158" s="5">
        <v>54.5</v>
      </c>
      <c r="D158" s="5">
        <v>0.89600000000000002</v>
      </c>
      <c r="E158" s="7">
        <v>119727330</v>
      </c>
      <c r="F158" s="7">
        <v>40</v>
      </c>
      <c r="G158" s="7">
        <v>5089000</v>
      </c>
      <c r="H158" s="9">
        <f t="shared" si="33"/>
        <v>5.4747885096638154</v>
      </c>
      <c r="I158" s="9">
        <f t="shared" si="34"/>
        <v>3.9982007016691985</v>
      </c>
      <c r="J158" s="9">
        <f t="shared" si="35"/>
        <v>-0.10981486600720657</v>
      </c>
      <c r="K158" s="11">
        <f t="shared" si="42"/>
        <v>5.9502664298401446E-2</v>
      </c>
      <c r="L158" s="11">
        <f t="shared" si="43"/>
        <v>-1.8315018315018575E-3</v>
      </c>
      <c r="M158" s="11">
        <f t="shared" si="44"/>
        <v>-3.3370411568409372E-3</v>
      </c>
      <c r="N158" s="13">
        <f t="shared" si="45"/>
        <v>5.7799613398280346E-2</v>
      </c>
      <c r="O158" s="13">
        <f t="shared" si="46"/>
        <v>-1.8331810816609605E-3</v>
      </c>
      <c r="P158" s="13">
        <f t="shared" si="47"/>
        <v>-3.3426214966898373E-3</v>
      </c>
      <c r="Q158" s="14">
        <f t="shared" si="36"/>
        <v>18.600727465268978</v>
      </c>
      <c r="R158" s="14">
        <f t="shared" si="37"/>
        <v>3.6888794541139363</v>
      </c>
      <c r="S158" s="14">
        <f t="shared" si="38"/>
        <v>15.44259190557097</v>
      </c>
      <c r="V158" s="30">
        <f t="shared" si="39"/>
        <v>0.82036121760820357</v>
      </c>
      <c r="W158" s="30">
        <f t="shared" si="40"/>
        <v>0.26000000000000006</v>
      </c>
      <c r="X158" s="30">
        <f t="shared" si="41"/>
        <v>0.3930058284762698</v>
      </c>
    </row>
    <row r="159" spans="1:24" x14ac:dyDescent="0.35">
      <c r="A159" s="4">
        <v>43108</v>
      </c>
      <c r="B159" s="5">
        <v>237.75</v>
      </c>
      <c r="C159" s="5">
        <v>57</v>
      </c>
      <c r="D159" s="5">
        <v>0.88100000000000001</v>
      </c>
      <c r="E159" s="7">
        <v>166507540</v>
      </c>
      <c r="F159" s="7">
        <v>1530</v>
      </c>
      <c r="G159" s="7">
        <v>18977000</v>
      </c>
      <c r="H159" s="9">
        <f t="shared" si="33"/>
        <v>5.4712197014254995</v>
      </c>
      <c r="I159" s="9">
        <f t="shared" si="34"/>
        <v>4.0430512678345503</v>
      </c>
      <c r="J159" s="9">
        <f t="shared" si="35"/>
        <v>-0.12669765304595754</v>
      </c>
      <c r="K159" s="11">
        <f t="shared" si="42"/>
        <v>-3.5624476110645196E-3</v>
      </c>
      <c r="L159" s="11">
        <f t="shared" si="43"/>
        <v>4.5871559633027525E-2</v>
      </c>
      <c r="M159" s="11">
        <f t="shared" si="44"/>
        <v>-1.6741071428571442E-2</v>
      </c>
      <c r="N159" s="13">
        <f t="shared" si="45"/>
        <v>-3.5688082383160094E-3</v>
      </c>
      <c r="O159" s="13">
        <f t="shared" si="46"/>
        <v>4.4850566165351713E-2</v>
      </c>
      <c r="P159" s="13">
        <f t="shared" si="47"/>
        <v>-1.6882787038750929E-2</v>
      </c>
      <c r="Q159" s="14">
        <f t="shared" si="36"/>
        <v>18.93055115164471</v>
      </c>
      <c r="R159" s="14">
        <f t="shared" si="37"/>
        <v>7.3330230143864812</v>
      </c>
      <c r="S159" s="14">
        <f t="shared" si="38"/>
        <v>16.758738277536114</v>
      </c>
      <c r="V159" s="30">
        <f t="shared" si="39"/>
        <v>0.81643493925816435</v>
      </c>
      <c r="W159" s="30">
        <f t="shared" si="40"/>
        <v>0.31555555555555564</v>
      </c>
      <c r="X159" s="30">
        <f t="shared" si="41"/>
        <v>0.36802664446294753</v>
      </c>
    </row>
    <row r="160" spans="1:24" x14ac:dyDescent="0.35">
      <c r="A160" s="4">
        <v>43115</v>
      </c>
      <c r="B160" s="5">
        <v>242.45</v>
      </c>
      <c r="C160" s="5">
        <v>59.5</v>
      </c>
      <c r="D160" s="5">
        <v>0.85899999999999999</v>
      </c>
      <c r="E160" s="7">
        <v>184832810</v>
      </c>
      <c r="F160" s="7">
        <v>6140</v>
      </c>
      <c r="G160" s="7">
        <v>20546000</v>
      </c>
      <c r="H160" s="9">
        <f t="shared" si="33"/>
        <v>5.4907955035513609</v>
      </c>
      <c r="I160" s="9">
        <f t="shared" si="34"/>
        <v>4.0859763125515842</v>
      </c>
      <c r="J160" s="9">
        <f t="shared" si="35"/>
        <v>-0.15198635699788171</v>
      </c>
      <c r="K160" s="11">
        <f t="shared" si="42"/>
        <v>1.9768664563617196E-2</v>
      </c>
      <c r="L160" s="11">
        <f t="shared" si="43"/>
        <v>4.3859649122807015E-2</v>
      </c>
      <c r="M160" s="11">
        <f t="shared" si="44"/>
        <v>-2.4971623155505131E-2</v>
      </c>
      <c r="N160" s="13">
        <f t="shared" si="45"/>
        <v>1.9575802125861606E-2</v>
      </c>
      <c r="O160" s="13">
        <f t="shared" si="46"/>
        <v>4.2925044717033844E-2</v>
      </c>
      <c r="P160" s="13">
        <f t="shared" si="47"/>
        <v>-2.5288703951924195E-2</v>
      </c>
      <c r="Q160" s="14">
        <f t="shared" si="36"/>
        <v>19.034962244702957</v>
      </c>
      <c r="R160" s="14">
        <f t="shared" si="37"/>
        <v>8.722580021141189</v>
      </c>
      <c r="S160" s="14">
        <f t="shared" si="38"/>
        <v>16.838176832758347</v>
      </c>
      <c r="V160" s="30">
        <f t="shared" si="39"/>
        <v>0.83814494895838132</v>
      </c>
      <c r="W160" s="30">
        <f t="shared" si="40"/>
        <v>0.37111111111111117</v>
      </c>
      <c r="X160" s="30">
        <f t="shared" si="41"/>
        <v>0.33139050791007491</v>
      </c>
    </row>
    <row r="161" spans="1:24" x14ac:dyDescent="0.35">
      <c r="A161" s="4">
        <v>43122</v>
      </c>
      <c r="B161" s="5">
        <v>247</v>
      </c>
      <c r="C161" s="5">
        <v>60</v>
      </c>
      <c r="D161" s="5">
        <v>0.85799999999999998</v>
      </c>
      <c r="E161" s="7">
        <v>190484480</v>
      </c>
      <c r="F161" s="7">
        <v>5370</v>
      </c>
      <c r="G161" s="7">
        <v>13265000</v>
      </c>
      <c r="H161" s="9">
        <f t="shared" si="33"/>
        <v>5.5093883366279774</v>
      </c>
      <c r="I161" s="9">
        <f t="shared" si="34"/>
        <v>4.0943445622221004</v>
      </c>
      <c r="J161" s="9">
        <f t="shared" si="35"/>
        <v>-0.15315117949417478</v>
      </c>
      <c r="K161" s="11">
        <f t="shared" si="42"/>
        <v>1.8766756032171629E-2</v>
      </c>
      <c r="L161" s="11">
        <f t="shared" si="43"/>
        <v>8.4033613445378148E-3</v>
      </c>
      <c r="M161" s="11">
        <f t="shared" si="44"/>
        <v>-1.1641443538998846E-3</v>
      </c>
      <c r="N161" s="13">
        <f t="shared" si="45"/>
        <v>1.8592833076615925E-2</v>
      </c>
      <c r="O161" s="13">
        <f t="shared" si="46"/>
        <v>8.3682496705165792E-3</v>
      </c>
      <c r="P161" s="13">
        <f t="shared" si="47"/>
        <v>-1.1648224962930943E-3</v>
      </c>
      <c r="Q161" s="14">
        <f t="shared" si="36"/>
        <v>19.065081279395912</v>
      </c>
      <c r="R161" s="14">
        <f t="shared" si="37"/>
        <v>8.5885831875029108</v>
      </c>
      <c r="S161" s="14">
        <f t="shared" si="38"/>
        <v>16.400639545553979</v>
      </c>
      <c r="V161" s="30">
        <f t="shared" si="39"/>
        <v>0.85916208600859156</v>
      </c>
      <c r="W161" s="30">
        <f t="shared" si="40"/>
        <v>0.3822222222222223</v>
      </c>
      <c r="X161" s="30">
        <f t="shared" si="41"/>
        <v>0.32972522897585343</v>
      </c>
    </row>
    <row r="162" spans="1:24" x14ac:dyDescent="0.35">
      <c r="A162" s="4">
        <v>43129</v>
      </c>
      <c r="B162" s="5">
        <v>257.32</v>
      </c>
      <c r="C162" s="5">
        <v>57</v>
      </c>
      <c r="D162" s="5">
        <v>0.84</v>
      </c>
      <c r="E162" s="7">
        <v>316214960</v>
      </c>
      <c r="F162" s="7">
        <v>2240</v>
      </c>
      <c r="G162" s="7">
        <v>13661000</v>
      </c>
      <c r="H162" s="9">
        <f t="shared" si="33"/>
        <v>5.5503204465427993</v>
      </c>
      <c r="I162" s="9">
        <f t="shared" si="34"/>
        <v>4.0430512678345503</v>
      </c>
      <c r="J162" s="9">
        <f t="shared" si="35"/>
        <v>-0.1743533871447778</v>
      </c>
      <c r="K162" s="11">
        <f t="shared" si="42"/>
        <v>4.1781376518218595E-2</v>
      </c>
      <c r="L162" s="11">
        <f t="shared" si="43"/>
        <v>-0.05</v>
      </c>
      <c r="M162" s="11">
        <f t="shared" si="44"/>
        <v>-2.0979020979020997E-2</v>
      </c>
      <c r="N162" s="13">
        <f t="shared" si="45"/>
        <v>4.0932109914822455E-2</v>
      </c>
      <c r="O162" s="13">
        <f t="shared" si="46"/>
        <v>-5.1293294387550578E-2</v>
      </c>
      <c r="P162" s="13">
        <f t="shared" si="47"/>
        <v>-2.1202207650603051E-2</v>
      </c>
      <c r="Q162" s="14">
        <f t="shared" si="36"/>
        <v>19.571932793448433</v>
      </c>
      <c r="R162" s="14">
        <f t="shared" si="37"/>
        <v>7.7142311448490855</v>
      </c>
      <c r="S162" s="14">
        <f t="shared" si="38"/>
        <v>16.430055615869623</v>
      </c>
      <c r="V162" s="30">
        <f t="shared" si="39"/>
        <v>0.90683172432906822</v>
      </c>
      <c r="W162" s="30">
        <f t="shared" si="40"/>
        <v>0.31555555555555564</v>
      </c>
      <c r="X162" s="30">
        <f t="shared" si="41"/>
        <v>0.29975020815986669</v>
      </c>
    </row>
    <row r="163" spans="1:24" x14ac:dyDescent="0.35">
      <c r="A163" s="4">
        <v>43136</v>
      </c>
      <c r="B163" s="5">
        <v>250.11</v>
      </c>
      <c r="C163" s="5">
        <v>56.6</v>
      </c>
      <c r="D163" s="5">
        <v>0.81799999999999995</v>
      </c>
      <c r="E163" s="7">
        <v>304733120</v>
      </c>
      <c r="F163" s="7">
        <v>940</v>
      </c>
      <c r="G163" s="7">
        <v>18747000</v>
      </c>
      <c r="H163" s="9">
        <f t="shared" si="33"/>
        <v>5.5219008210906315</v>
      </c>
      <c r="I163" s="9">
        <f t="shared" si="34"/>
        <v>4.0360089852091372</v>
      </c>
      <c r="J163" s="9">
        <f t="shared" si="35"/>
        <v>-0.20089294237939007</v>
      </c>
      <c r="K163" s="11">
        <f t="shared" si="42"/>
        <v>-2.8019586507072827E-2</v>
      </c>
      <c r="L163" s="11">
        <f t="shared" si="43"/>
        <v>-7.0175438596490978E-3</v>
      </c>
      <c r="M163" s="11">
        <f t="shared" si="44"/>
        <v>-2.6190476190476215E-2</v>
      </c>
      <c r="N163" s="13">
        <f t="shared" si="45"/>
        <v>-2.8419625452167779E-2</v>
      </c>
      <c r="O163" s="13">
        <f t="shared" si="46"/>
        <v>-7.0422826254129232E-3</v>
      </c>
      <c r="P163" s="13">
        <f t="shared" si="47"/>
        <v>-2.6539555234612263E-2</v>
      </c>
      <c r="Q163" s="14">
        <f t="shared" si="36"/>
        <v>19.534946935127934</v>
      </c>
      <c r="R163" s="14">
        <f t="shared" si="37"/>
        <v>6.8458798752640497</v>
      </c>
      <c r="S163" s="14">
        <f t="shared" si="38"/>
        <v>16.74654429757933</v>
      </c>
      <c r="V163" s="30">
        <f t="shared" si="39"/>
        <v>0.8735276456187353</v>
      </c>
      <c r="W163" s="30">
        <f t="shared" si="40"/>
        <v>0.30666666666666675</v>
      </c>
      <c r="X163" s="30">
        <f t="shared" si="41"/>
        <v>0.26311407160699407</v>
      </c>
    </row>
    <row r="164" spans="1:24" x14ac:dyDescent="0.35">
      <c r="A164" s="4">
        <v>43143</v>
      </c>
      <c r="B164" s="5">
        <v>266.99</v>
      </c>
      <c r="C164" s="5">
        <v>56.2</v>
      </c>
      <c r="D164" s="5">
        <v>0.81</v>
      </c>
      <c r="E164" s="7">
        <v>258832410</v>
      </c>
      <c r="F164" s="7">
        <v>4320</v>
      </c>
      <c r="G164" s="7">
        <v>15837000</v>
      </c>
      <c r="H164" s="9">
        <f t="shared" si="33"/>
        <v>5.5872112045153406</v>
      </c>
      <c r="I164" s="9">
        <f t="shared" si="34"/>
        <v>4.0289167568996458</v>
      </c>
      <c r="J164" s="9">
        <f t="shared" si="35"/>
        <v>-0.21072103131565253</v>
      </c>
      <c r="K164" s="11">
        <f t="shared" si="42"/>
        <v>6.7490304266122889E-2</v>
      </c>
      <c r="L164" s="11">
        <f t="shared" si="43"/>
        <v>-7.0671378091872539E-3</v>
      </c>
      <c r="M164" s="11">
        <f t="shared" si="44"/>
        <v>-9.7799511002443721E-3</v>
      </c>
      <c r="N164" s="13">
        <f t="shared" si="45"/>
        <v>6.5310383424709101E-2</v>
      </c>
      <c r="O164" s="13">
        <f t="shared" si="46"/>
        <v>-7.0922283094917984E-3</v>
      </c>
      <c r="P164" s="13">
        <f t="shared" si="47"/>
        <v>-9.8280889362624274E-3</v>
      </c>
      <c r="Q164" s="14">
        <f t="shared" si="36"/>
        <v>19.371691344589426</v>
      </c>
      <c r="R164" s="14">
        <f t="shared" si="37"/>
        <v>8.3710106812381557</v>
      </c>
      <c r="S164" s="14">
        <f t="shared" si="38"/>
        <v>16.577859532473862</v>
      </c>
      <c r="V164" s="30">
        <f t="shared" si="39"/>
        <v>0.95149891449951496</v>
      </c>
      <c r="W164" s="30">
        <f t="shared" si="40"/>
        <v>0.29777777777777792</v>
      </c>
      <c r="X164" s="30">
        <f t="shared" si="41"/>
        <v>0.24979184013322239</v>
      </c>
    </row>
    <row r="165" spans="1:24" x14ac:dyDescent="0.35">
      <c r="A165" s="4">
        <v>43150</v>
      </c>
      <c r="B165" s="5">
        <v>277.49</v>
      </c>
      <c r="C165" s="5">
        <v>57.7</v>
      </c>
      <c r="D165" s="5">
        <v>0.80800000000000005</v>
      </c>
      <c r="E165" s="7">
        <v>170047290</v>
      </c>
      <c r="F165" s="7">
        <v>2450</v>
      </c>
      <c r="G165" s="7">
        <v>17007000</v>
      </c>
      <c r="H165" s="9">
        <f t="shared" si="33"/>
        <v>5.6257848965011394</v>
      </c>
      <c r="I165" s="9">
        <f t="shared" si="34"/>
        <v>4.0552571735140539</v>
      </c>
      <c r="J165" s="9">
        <f t="shared" si="35"/>
        <v>-0.21319322046104161</v>
      </c>
      <c r="K165" s="11">
        <f t="shared" si="42"/>
        <v>3.9327315629798867E-2</v>
      </c>
      <c r="L165" s="11">
        <f t="shared" si="43"/>
        <v>2.669039145907473E-2</v>
      </c>
      <c r="M165" s="11">
        <f t="shared" si="44"/>
        <v>-2.4691358024691379E-3</v>
      </c>
      <c r="N165" s="13">
        <f t="shared" si="45"/>
        <v>3.8573691985798665E-2</v>
      </c>
      <c r="O165" s="13">
        <f t="shared" si="46"/>
        <v>2.6340416614408564E-2</v>
      </c>
      <c r="P165" s="13">
        <f t="shared" si="47"/>
        <v>-2.4721891453890368E-3</v>
      </c>
      <c r="Q165" s="14">
        <f t="shared" si="36"/>
        <v>18.951587132801222</v>
      </c>
      <c r="R165" s="14">
        <f t="shared" si="37"/>
        <v>7.8038433035387724</v>
      </c>
      <c r="S165" s="14">
        <f t="shared" si="38"/>
        <v>16.649135581974551</v>
      </c>
      <c r="V165" s="30">
        <f t="shared" si="39"/>
        <v>1</v>
      </c>
      <c r="W165" s="30">
        <f t="shared" si="40"/>
        <v>0.33111111111111124</v>
      </c>
      <c r="X165" s="30">
        <f t="shared" si="41"/>
        <v>0.24646128226477942</v>
      </c>
    </row>
    <row r="166" spans="1:24" x14ac:dyDescent="0.35">
      <c r="A166" s="4">
        <v>43157</v>
      </c>
      <c r="B166" s="5">
        <v>273</v>
      </c>
      <c r="C166" s="5">
        <v>57.6</v>
      </c>
      <c r="D166" s="5">
        <v>0.80400000000000005</v>
      </c>
      <c r="E166" s="7">
        <v>245760910</v>
      </c>
      <c r="F166" s="7">
        <v>1750</v>
      </c>
      <c r="G166" s="7">
        <v>14178000</v>
      </c>
      <c r="H166" s="9">
        <f t="shared" si="33"/>
        <v>5.6094717951849598</v>
      </c>
      <c r="I166" s="9">
        <f t="shared" si="34"/>
        <v>4.0535225677018456</v>
      </c>
      <c r="J166" s="9">
        <f t="shared" si="35"/>
        <v>-0.21815600980317063</v>
      </c>
      <c r="K166" s="11">
        <f t="shared" si="42"/>
        <v>-1.6180763270748529E-2</v>
      </c>
      <c r="L166" s="11">
        <f t="shared" si="43"/>
        <v>-1.7331022530329536E-3</v>
      </c>
      <c r="M166" s="11">
        <f t="shared" si="44"/>
        <v>-4.9504950495049549E-3</v>
      </c>
      <c r="N166" s="13">
        <f t="shared" si="45"/>
        <v>-1.6313101316179971E-2</v>
      </c>
      <c r="O166" s="13">
        <f t="shared" si="46"/>
        <v>-1.7346058122083075E-3</v>
      </c>
      <c r="P166" s="13">
        <f t="shared" si="47"/>
        <v>-4.9627893421290139E-3</v>
      </c>
      <c r="Q166" s="14">
        <f t="shared" si="36"/>
        <v>19.319869710716205</v>
      </c>
      <c r="R166" s="14">
        <f t="shared" si="37"/>
        <v>7.4673710669175595</v>
      </c>
      <c r="S166" s="14">
        <f t="shared" si="38"/>
        <v>16.4672020253971</v>
      </c>
      <c r="V166" s="30">
        <f t="shared" si="39"/>
        <v>0.97926001200979251</v>
      </c>
      <c r="W166" s="30">
        <f t="shared" si="40"/>
        <v>0.32888888888888901</v>
      </c>
      <c r="X166" s="30">
        <f t="shared" si="41"/>
        <v>0.23980016652789349</v>
      </c>
    </row>
    <row r="167" spans="1:24" x14ac:dyDescent="0.35">
      <c r="A167" s="4">
        <v>43164</v>
      </c>
      <c r="B167" s="5">
        <v>274.60000000000002</v>
      </c>
      <c r="C167" s="5">
        <v>57.9</v>
      </c>
      <c r="D167" s="5">
        <v>0.8</v>
      </c>
      <c r="E167" s="7">
        <v>151065240</v>
      </c>
      <c r="F167" s="7">
        <v>1550</v>
      </c>
      <c r="G167" s="7">
        <v>33272000</v>
      </c>
      <c r="H167" s="9">
        <f t="shared" si="33"/>
        <v>5.6153154933338705</v>
      </c>
      <c r="I167" s="9">
        <f t="shared" si="34"/>
        <v>4.0587173845789497</v>
      </c>
      <c r="J167" s="9">
        <f t="shared" si="35"/>
        <v>-0.22314355131420971</v>
      </c>
      <c r="K167" s="11">
        <f t="shared" si="42"/>
        <v>5.8608058608059441E-3</v>
      </c>
      <c r="L167" s="11">
        <f t="shared" si="43"/>
        <v>5.2083333333332836E-3</v>
      </c>
      <c r="M167" s="11">
        <f t="shared" si="44"/>
        <v>-4.975124378109457E-3</v>
      </c>
      <c r="N167" s="13">
        <f t="shared" si="45"/>
        <v>5.8436981489109214E-3</v>
      </c>
      <c r="O167" s="13">
        <f t="shared" si="46"/>
        <v>5.19481687710393E-3</v>
      </c>
      <c r="P167" s="13">
        <f t="shared" si="47"/>
        <v>-4.9875415110390512E-3</v>
      </c>
      <c r="Q167" s="14">
        <f t="shared" si="36"/>
        <v>18.833222354451316</v>
      </c>
      <c r="R167" s="14">
        <f t="shared" si="37"/>
        <v>7.3460102099132927</v>
      </c>
      <c r="S167" s="14">
        <f t="shared" si="38"/>
        <v>17.320226760404886</v>
      </c>
      <c r="V167" s="30">
        <f t="shared" si="39"/>
        <v>0.98665065360986659</v>
      </c>
      <c r="W167" s="30">
        <f t="shared" si="40"/>
        <v>0.33555555555555561</v>
      </c>
      <c r="X167" s="30">
        <f t="shared" si="41"/>
        <v>0.23313905079100755</v>
      </c>
    </row>
    <row r="168" spans="1:24" x14ac:dyDescent="0.35">
      <c r="A168" s="4">
        <v>43171</v>
      </c>
      <c r="B168" s="5">
        <v>256.14999999999998</v>
      </c>
      <c r="C168" s="5">
        <v>57</v>
      </c>
      <c r="D168" s="5">
        <v>0.80300000000000005</v>
      </c>
      <c r="E168" s="7">
        <v>290059220</v>
      </c>
      <c r="F168" s="7">
        <v>2930</v>
      </c>
      <c r="G168" s="7">
        <v>10290000</v>
      </c>
      <c r="H168" s="9">
        <f t="shared" si="33"/>
        <v>5.5457632103852115</v>
      </c>
      <c r="I168" s="9">
        <f t="shared" si="34"/>
        <v>4.0430512678345503</v>
      </c>
      <c r="J168" s="9">
        <f t="shared" si="35"/>
        <v>-0.21940056503537533</v>
      </c>
      <c r="K168" s="11">
        <f t="shared" si="42"/>
        <v>-6.7188638018936792E-2</v>
      </c>
      <c r="L168" s="11">
        <f t="shared" si="43"/>
        <v>-1.5544041450777177E-2</v>
      </c>
      <c r="M168" s="11">
        <f t="shared" si="44"/>
        <v>3.7500000000000033E-3</v>
      </c>
      <c r="N168" s="13">
        <f t="shared" si="45"/>
        <v>-6.9552282948659575E-2</v>
      </c>
      <c r="O168" s="13">
        <f t="shared" si="46"/>
        <v>-1.5666116744399352E-2</v>
      </c>
      <c r="P168" s="13">
        <f t="shared" si="47"/>
        <v>3.742986278834297E-3</v>
      </c>
      <c r="Q168" s="14">
        <f t="shared" si="36"/>
        <v>19.485595666993955</v>
      </c>
      <c r="R168" s="14">
        <f t="shared" si="37"/>
        <v>7.9827577020111127</v>
      </c>
      <c r="S168" s="14">
        <f t="shared" si="38"/>
        <v>16.146683107810233</v>
      </c>
      <c r="V168" s="30">
        <f t="shared" si="39"/>
        <v>0.90142731765901418</v>
      </c>
      <c r="W168" s="30">
        <f t="shared" si="40"/>
        <v>0.31555555555555564</v>
      </c>
      <c r="X168" s="30">
        <f t="shared" si="41"/>
        <v>0.23813488759367199</v>
      </c>
    </row>
    <row r="169" spans="1:24" x14ac:dyDescent="0.35">
      <c r="A169" s="4">
        <v>43178</v>
      </c>
      <c r="B169" s="5">
        <v>262</v>
      </c>
      <c r="C169" s="5">
        <v>57.9</v>
      </c>
      <c r="D169" s="5">
        <v>0.78</v>
      </c>
      <c r="E169" s="7">
        <v>277214050</v>
      </c>
      <c r="F169" s="7">
        <v>3130</v>
      </c>
      <c r="G169" s="7">
        <v>11064000</v>
      </c>
      <c r="H169" s="9">
        <f t="shared" si="33"/>
        <v>5.5683445037610966</v>
      </c>
      <c r="I169" s="9">
        <f t="shared" si="34"/>
        <v>4.0587173845789497</v>
      </c>
      <c r="J169" s="9">
        <f t="shared" si="35"/>
        <v>-0.24846135929849961</v>
      </c>
      <c r="K169" s="11">
        <f t="shared" si="42"/>
        <v>2.2838180753464856E-2</v>
      </c>
      <c r="L169" s="11">
        <f t="shared" si="43"/>
        <v>1.5789473684210503E-2</v>
      </c>
      <c r="M169" s="11">
        <f t="shared" si="44"/>
        <v>-2.8642590286425927E-2</v>
      </c>
      <c r="N169" s="13">
        <f t="shared" si="45"/>
        <v>2.2581293375885568E-2</v>
      </c>
      <c r="O169" s="13">
        <f t="shared" si="46"/>
        <v>1.5666116744399456E-2</v>
      </c>
      <c r="P169" s="13">
        <f t="shared" si="47"/>
        <v>-2.9060794263124256E-2</v>
      </c>
      <c r="Q169" s="14">
        <f t="shared" si="36"/>
        <v>19.440300509421245</v>
      </c>
      <c r="R169" s="14">
        <f t="shared" si="37"/>
        <v>8.0487882835341988</v>
      </c>
      <c r="S169" s="14">
        <f t="shared" si="38"/>
        <v>16.219207152326732</v>
      </c>
      <c r="V169" s="30">
        <f t="shared" si="39"/>
        <v>0.9284493510092845</v>
      </c>
      <c r="W169" s="30">
        <f t="shared" si="40"/>
        <v>0.33555555555555561</v>
      </c>
      <c r="X169" s="30">
        <f t="shared" si="41"/>
        <v>0.19983347210657787</v>
      </c>
    </row>
    <row r="170" spans="1:24" x14ac:dyDescent="0.35">
      <c r="A170" s="4">
        <v>43185</v>
      </c>
      <c r="B170" s="5">
        <v>253.57</v>
      </c>
      <c r="C170" s="5">
        <v>58</v>
      </c>
      <c r="D170" s="5">
        <v>0.77</v>
      </c>
      <c r="E170" s="7">
        <v>190358620</v>
      </c>
      <c r="F170" s="7">
        <v>4420</v>
      </c>
      <c r="G170" s="7">
        <v>8666000</v>
      </c>
      <c r="H170" s="9">
        <f t="shared" si="33"/>
        <v>5.5356399190355159</v>
      </c>
      <c r="I170" s="9">
        <f t="shared" si="34"/>
        <v>4.0604430105464191</v>
      </c>
      <c r="J170" s="9">
        <f t="shared" si="35"/>
        <v>-0.26136476413440751</v>
      </c>
      <c r="K170" s="11">
        <f t="shared" si="42"/>
        <v>-3.2175572519083998E-2</v>
      </c>
      <c r="L170" s="11">
        <f t="shared" si="43"/>
        <v>1.7271157167530471E-3</v>
      </c>
      <c r="M170" s="11">
        <f t="shared" si="44"/>
        <v>-1.2820512820512832E-2</v>
      </c>
      <c r="N170" s="13">
        <f t="shared" si="45"/>
        <v>-3.2704584725580833E-2</v>
      </c>
      <c r="O170" s="13">
        <f t="shared" si="46"/>
        <v>1.7256259674698574E-3</v>
      </c>
      <c r="P170" s="13">
        <f t="shared" si="47"/>
        <v>-1.2903404835907954E-2</v>
      </c>
      <c r="Q170" s="14">
        <f t="shared" si="36"/>
        <v>19.064420324768758</v>
      </c>
      <c r="R170" s="14">
        <f t="shared" si="37"/>
        <v>8.3938949750717438</v>
      </c>
      <c r="S170" s="14">
        <f t="shared" si="38"/>
        <v>15.974917881281991</v>
      </c>
      <c r="V170" s="30">
        <f t="shared" si="39"/>
        <v>0.88950990807889507</v>
      </c>
      <c r="W170" s="30">
        <f t="shared" si="40"/>
        <v>0.33777777777777784</v>
      </c>
      <c r="X170" s="30">
        <f t="shared" si="41"/>
        <v>0.18318068276436303</v>
      </c>
    </row>
    <row r="171" spans="1:24" x14ac:dyDescent="0.35">
      <c r="A171" s="4">
        <v>43192</v>
      </c>
      <c r="B171" s="5">
        <v>256.76</v>
      </c>
      <c r="C171" s="5">
        <v>59.1</v>
      </c>
      <c r="D171" s="5">
        <v>0.75900000000000001</v>
      </c>
      <c r="E171" s="7">
        <v>244330490</v>
      </c>
      <c r="F171" s="7">
        <v>2200</v>
      </c>
      <c r="G171" s="7">
        <v>24497000</v>
      </c>
      <c r="H171" s="9">
        <f t="shared" si="33"/>
        <v>5.5481417964435771</v>
      </c>
      <c r="I171" s="9">
        <f t="shared" si="34"/>
        <v>4.0792309244120526</v>
      </c>
      <c r="J171" s="9">
        <f t="shared" si="35"/>
        <v>-0.27575350158650713</v>
      </c>
      <c r="K171" s="11">
        <f t="shared" si="42"/>
        <v>1.2580352565366557E-2</v>
      </c>
      <c r="L171" s="11">
        <f t="shared" si="43"/>
        <v>1.8965517241379334E-2</v>
      </c>
      <c r="M171" s="11">
        <f t="shared" si="44"/>
        <v>-1.4285714285714297E-2</v>
      </c>
      <c r="N171" s="13">
        <f t="shared" si="45"/>
        <v>1.2501877408061296E-2</v>
      </c>
      <c r="O171" s="13">
        <f t="shared" si="46"/>
        <v>1.878791386563327E-2</v>
      </c>
      <c r="P171" s="13">
        <f t="shared" si="47"/>
        <v>-1.4388737452099669E-2</v>
      </c>
      <c r="Q171" s="14">
        <f t="shared" si="36"/>
        <v>19.314032334007329</v>
      </c>
      <c r="R171" s="14">
        <f t="shared" si="37"/>
        <v>7.696212639346407</v>
      </c>
      <c r="S171" s="14">
        <f t="shared" si="38"/>
        <v>17.014061219037874</v>
      </c>
      <c r="V171" s="30">
        <f t="shared" si="39"/>
        <v>0.90424499976904238</v>
      </c>
      <c r="W171" s="30">
        <f t="shared" si="40"/>
        <v>0.36222222222222233</v>
      </c>
      <c r="X171" s="30">
        <f t="shared" si="41"/>
        <v>0.16486261448792672</v>
      </c>
    </row>
    <row r="172" spans="1:24" x14ac:dyDescent="0.35">
      <c r="A172" s="4">
        <v>43199</v>
      </c>
      <c r="B172" s="5">
        <v>204.7</v>
      </c>
      <c r="C172" s="5">
        <v>57.5</v>
      </c>
      <c r="D172" s="5">
        <v>0.71199999999999997</v>
      </c>
      <c r="E172" s="7">
        <v>922907440</v>
      </c>
      <c r="F172" s="7">
        <v>890</v>
      </c>
      <c r="G172" s="7">
        <v>28208000</v>
      </c>
      <c r="H172" s="9">
        <f t="shared" si="33"/>
        <v>5.3215454926672434</v>
      </c>
      <c r="I172" s="9">
        <f t="shared" si="34"/>
        <v>4.0517849478033048</v>
      </c>
      <c r="J172" s="9">
        <f t="shared" si="35"/>
        <v>-0.33967736757016131</v>
      </c>
      <c r="K172" s="11">
        <f t="shared" si="42"/>
        <v>-0.20275743885340397</v>
      </c>
      <c r="L172" s="11">
        <f t="shared" si="43"/>
        <v>-2.7072758037225066E-2</v>
      </c>
      <c r="M172" s="11">
        <f t="shared" si="44"/>
        <v>-6.1923583662714152E-2</v>
      </c>
      <c r="N172" s="13">
        <f t="shared" si="45"/>
        <v>-0.22659630377633364</v>
      </c>
      <c r="O172" s="13">
        <f t="shared" si="46"/>
        <v>-2.7445976608747803E-2</v>
      </c>
      <c r="P172" s="13">
        <f t="shared" si="47"/>
        <v>-6.3923865983654168E-2</v>
      </c>
      <c r="Q172" s="14">
        <f t="shared" si="36"/>
        <v>20.64303950574844</v>
      </c>
      <c r="R172" s="14">
        <f t="shared" si="37"/>
        <v>6.7912214627261855</v>
      </c>
      <c r="S172" s="14">
        <f t="shared" si="38"/>
        <v>17.155116183619789</v>
      </c>
      <c r="V172" s="30">
        <f t="shared" si="39"/>
        <v>0.66377199870663761</v>
      </c>
      <c r="W172" s="30">
        <f t="shared" si="40"/>
        <v>0.32666666666666672</v>
      </c>
      <c r="X172" s="30">
        <f t="shared" si="41"/>
        <v>8.6594504579516979E-2</v>
      </c>
    </row>
    <row r="173" spans="1:24" x14ac:dyDescent="0.35">
      <c r="A173" s="4">
        <v>43206</v>
      </c>
      <c r="B173" s="5">
        <v>215.36</v>
      </c>
      <c r="C173" s="5">
        <v>58</v>
      </c>
      <c r="D173" s="5">
        <v>0.71699999999999997</v>
      </c>
      <c r="E173" s="7">
        <v>735054470</v>
      </c>
      <c r="F173" s="7">
        <v>600</v>
      </c>
      <c r="G173" s="7">
        <v>31129000</v>
      </c>
      <c r="H173" s="9">
        <f t="shared" si="33"/>
        <v>5.372311046456363</v>
      </c>
      <c r="I173" s="9">
        <f t="shared" si="34"/>
        <v>4.0604430105464191</v>
      </c>
      <c r="J173" s="9">
        <f t="shared" si="35"/>
        <v>-0.33267943838251673</v>
      </c>
      <c r="K173" s="11">
        <f t="shared" si="42"/>
        <v>5.207620908646813E-2</v>
      </c>
      <c r="L173" s="11">
        <f t="shared" si="43"/>
        <v>8.6956521739130436E-3</v>
      </c>
      <c r="M173" s="11">
        <f t="shared" si="44"/>
        <v>7.0224719101123663E-3</v>
      </c>
      <c r="N173" s="13">
        <f t="shared" si="45"/>
        <v>5.0765553789119282E-2</v>
      </c>
      <c r="O173" s="13">
        <f t="shared" si="46"/>
        <v>8.6580627431145311E-3</v>
      </c>
      <c r="P173" s="13">
        <f t="shared" si="47"/>
        <v>6.9979291876446368E-3</v>
      </c>
      <c r="Q173" s="14">
        <f t="shared" si="36"/>
        <v>20.415455163274725</v>
      </c>
      <c r="R173" s="14">
        <f t="shared" si="37"/>
        <v>6.3969296552161463</v>
      </c>
      <c r="S173" s="14">
        <f t="shared" si="38"/>
        <v>17.253650418548148</v>
      </c>
      <c r="V173" s="30">
        <f t="shared" si="39"/>
        <v>0.71301214836713012</v>
      </c>
      <c r="W173" s="30">
        <f t="shared" si="40"/>
        <v>0.33777777777777784</v>
      </c>
      <c r="X173" s="30">
        <f t="shared" si="41"/>
        <v>9.4920899250624385E-2</v>
      </c>
    </row>
    <row r="174" spans="1:24" x14ac:dyDescent="0.35">
      <c r="A174" s="4">
        <v>43213</v>
      </c>
      <c r="B174" s="5">
        <v>224.8</v>
      </c>
      <c r="C174" s="5">
        <v>58.4</v>
      </c>
      <c r="D174" s="5">
        <v>0.73499999999999999</v>
      </c>
      <c r="E174" s="7">
        <v>436116690</v>
      </c>
      <c r="F174" s="7">
        <v>5370</v>
      </c>
      <c r="G174" s="7">
        <v>10934000</v>
      </c>
      <c r="H174" s="9">
        <f t="shared" si="33"/>
        <v>5.4152111180195357</v>
      </c>
      <c r="I174" s="9">
        <f t="shared" si="34"/>
        <v>4.0673158898341812</v>
      </c>
      <c r="J174" s="9">
        <f t="shared" si="35"/>
        <v>-0.3078847797693004</v>
      </c>
      <c r="K174" s="11">
        <f t="shared" si="42"/>
        <v>4.3833580980683497E-2</v>
      </c>
      <c r="L174" s="11">
        <f t="shared" si="43"/>
        <v>6.8965517241379067E-3</v>
      </c>
      <c r="M174" s="11">
        <f t="shared" si="44"/>
        <v>2.5104602510460275E-2</v>
      </c>
      <c r="N174" s="13">
        <f t="shared" si="45"/>
        <v>4.2900071563173089E-2</v>
      </c>
      <c r="O174" s="13">
        <f t="shared" si="46"/>
        <v>6.8728792877620504E-3</v>
      </c>
      <c r="P174" s="13">
        <f t="shared" si="47"/>
        <v>2.4794658613216274E-2</v>
      </c>
      <c r="Q174" s="14">
        <f t="shared" si="36"/>
        <v>19.893420403119428</v>
      </c>
      <c r="R174" s="14">
        <f t="shared" si="37"/>
        <v>8.5885831875029108</v>
      </c>
      <c r="S174" s="14">
        <f t="shared" si="38"/>
        <v>16.207387758437083</v>
      </c>
      <c r="V174" s="30">
        <f t="shared" si="39"/>
        <v>0.75661693380756623</v>
      </c>
      <c r="W174" s="30">
        <f t="shared" si="40"/>
        <v>0.34666666666666668</v>
      </c>
      <c r="X174" s="30">
        <f t="shared" si="41"/>
        <v>0.1248959200666111</v>
      </c>
    </row>
    <row r="175" spans="1:24" x14ac:dyDescent="0.35">
      <c r="A175" s="4">
        <v>43220</v>
      </c>
      <c r="B175" s="5">
        <v>228.55</v>
      </c>
      <c r="C175" s="5">
        <v>59</v>
      </c>
      <c r="D175" s="5">
        <v>0.74399999999999999</v>
      </c>
      <c r="E175" s="7">
        <v>207165160</v>
      </c>
      <c r="F175" s="7">
        <v>270</v>
      </c>
      <c r="G175" s="7">
        <v>8431000</v>
      </c>
      <c r="H175" s="9">
        <f t="shared" si="33"/>
        <v>5.4317550047777532</v>
      </c>
      <c r="I175" s="9">
        <f t="shared" si="34"/>
        <v>4.0775374439057197</v>
      </c>
      <c r="J175" s="9">
        <f t="shared" si="35"/>
        <v>-0.29571424414904518</v>
      </c>
      <c r="K175" s="11">
        <f t="shared" si="42"/>
        <v>1.6681494661921707E-2</v>
      </c>
      <c r="L175" s="11">
        <f t="shared" si="43"/>
        <v>1.0273972602739751E-2</v>
      </c>
      <c r="M175" s="11">
        <f t="shared" si="44"/>
        <v>1.2244897959183685E-2</v>
      </c>
      <c r="N175" s="13">
        <f t="shared" si="45"/>
        <v>1.6543886758217469E-2</v>
      </c>
      <c r="O175" s="13">
        <f t="shared" si="46"/>
        <v>1.0221554071538009E-2</v>
      </c>
      <c r="P175" s="13">
        <f t="shared" si="47"/>
        <v>1.2170535620255114E-2</v>
      </c>
      <c r="Q175" s="14">
        <f t="shared" si="36"/>
        <v>19.149026907493212</v>
      </c>
      <c r="R175" s="14">
        <f t="shared" si="37"/>
        <v>5.598421958998375</v>
      </c>
      <c r="S175" s="14">
        <f t="shared" si="38"/>
        <v>15.947425946904813</v>
      </c>
      <c r="V175" s="30">
        <f t="shared" si="39"/>
        <v>0.77393875005773938</v>
      </c>
      <c r="W175" s="30">
        <f t="shared" si="40"/>
        <v>0.36000000000000004</v>
      </c>
      <c r="X175" s="30">
        <f t="shared" si="41"/>
        <v>0.13988343047460444</v>
      </c>
    </row>
    <row r="176" spans="1:24" x14ac:dyDescent="0.35">
      <c r="A176" s="4">
        <v>43227</v>
      </c>
      <c r="B176" s="5">
        <v>235.72</v>
      </c>
      <c r="C176" s="5">
        <v>59</v>
      </c>
      <c r="D176" s="5">
        <v>0.746</v>
      </c>
      <c r="E176" s="7">
        <v>220523880</v>
      </c>
      <c r="F176" s="7">
        <v>550</v>
      </c>
      <c r="G176" s="7">
        <v>11222000</v>
      </c>
      <c r="H176" s="9">
        <f t="shared" si="33"/>
        <v>5.4626446599697127</v>
      </c>
      <c r="I176" s="9">
        <f t="shared" si="34"/>
        <v>4.0775374439057197</v>
      </c>
      <c r="J176" s="9">
        <f t="shared" si="35"/>
        <v>-0.29302967877837621</v>
      </c>
      <c r="K176" s="11">
        <f t="shared" si="42"/>
        <v>3.1371691096040197E-2</v>
      </c>
      <c r="L176" s="11">
        <f t="shared" si="43"/>
        <v>0</v>
      </c>
      <c r="M176" s="11">
        <f t="shared" si="44"/>
        <v>2.6881720430107551E-3</v>
      </c>
      <c r="N176" s="13">
        <f t="shared" si="45"/>
        <v>3.088965519195918E-2</v>
      </c>
      <c r="O176" s="13">
        <f t="shared" si="46"/>
        <v>0</v>
      </c>
      <c r="P176" s="13">
        <f t="shared" si="47"/>
        <v>2.6845653706689828E-3</v>
      </c>
      <c r="Q176" s="14">
        <f t="shared" si="36"/>
        <v>19.211516546306953</v>
      </c>
      <c r="R176" s="14">
        <f t="shared" si="37"/>
        <v>6.3099182782265162</v>
      </c>
      <c r="S176" s="14">
        <f t="shared" si="38"/>
        <v>16.233386695293053</v>
      </c>
      <c r="V176" s="30">
        <f t="shared" si="39"/>
        <v>0.80705806272807057</v>
      </c>
      <c r="W176" s="30">
        <f t="shared" si="40"/>
        <v>0.36000000000000004</v>
      </c>
      <c r="X176" s="30">
        <f t="shared" si="41"/>
        <v>0.14321398834304741</v>
      </c>
    </row>
    <row r="177" spans="1:24" x14ac:dyDescent="0.35">
      <c r="A177" s="4">
        <v>43234</v>
      </c>
      <c r="B177" s="5">
        <v>222.2</v>
      </c>
      <c r="C177" s="5">
        <v>59.8</v>
      </c>
      <c r="D177" s="5">
        <v>0.73499999999999999</v>
      </c>
      <c r="E177" s="7">
        <v>261732400</v>
      </c>
      <c r="F177" s="7">
        <v>1220</v>
      </c>
      <c r="G177" s="7">
        <v>5853000</v>
      </c>
      <c r="H177" s="9">
        <f t="shared" si="33"/>
        <v>5.4035778772055298</v>
      </c>
      <c r="I177" s="9">
        <f t="shared" si="34"/>
        <v>4.0910056609565864</v>
      </c>
      <c r="J177" s="9">
        <f t="shared" si="35"/>
        <v>-0.3078847797693004</v>
      </c>
      <c r="K177" s="11">
        <f t="shared" si="42"/>
        <v>-5.7356185304598718E-2</v>
      </c>
      <c r="L177" s="11">
        <f t="shared" si="43"/>
        <v>1.3559322033898256E-2</v>
      </c>
      <c r="M177" s="11">
        <f t="shared" si="44"/>
        <v>-1.474530831099197E-2</v>
      </c>
      <c r="N177" s="13">
        <f t="shared" si="45"/>
        <v>-5.9066782764183041E-2</v>
      </c>
      <c r="O177" s="13">
        <f t="shared" si="46"/>
        <v>1.3468217050866611E-2</v>
      </c>
      <c r="P177" s="13">
        <f t="shared" si="47"/>
        <v>-1.4855100990924184E-2</v>
      </c>
      <c r="Q177" s="14">
        <f t="shared" si="36"/>
        <v>19.38283316572166</v>
      </c>
      <c r="R177" s="14">
        <f t="shared" si="37"/>
        <v>7.1066061377273027</v>
      </c>
      <c r="S177" s="14">
        <f t="shared" si="38"/>
        <v>15.582464908273359</v>
      </c>
      <c r="V177" s="30">
        <f t="shared" si="39"/>
        <v>0.74460714120744598</v>
      </c>
      <c r="W177" s="30">
        <f t="shared" si="40"/>
        <v>0.37777777777777777</v>
      </c>
      <c r="X177" s="30">
        <f t="shared" si="41"/>
        <v>0.1248959200666111</v>
      </c>
    </row>
    <row r="178" spans="1:24" x14ac:dyDescent="0.35">
      <c r="A178" s="4">
        <v>43241</v>
      </c>
      <c r="B178" s="5">
        <v>220</v>
      </c>
      <c r="C178" s="5">
        <v>59.9</v>
      </c>
      <c r="D178" s="5">
        <v>0.72299999999999998</v>
      </c>
      <c r="E178" s="7">
        <v>218466160</v>
      </c>
      <c r="F178" s="7">
        <v>5520</v>
      </c>
      <c r="G178" s="7">
        <v>5074000</v>
      </c>
      <c r="H178" s="9">
        <f t="shared" si="33"/>
        <v>5.393627546352362</v>
      </c>
      <c r="I178" s="9">
        <f t="shared" si="34"/>
        <v>4.0926765051214034</v>
      </c>
      <c r="J178" s="9">
        <f t="shared" si="35"/>
        <v>-0.32434605682337242</v>
      </c>
      <c r="K178" s="11">
        <f t="shared" si="42"/>
        <v>-9.9009900990098508E-3</v>
      </c>
      <c r="L178" s="11">
        <f t="shared" si="43"/>
        <v>1.6722408026756091E-3</v>
      </c>
      <c r="M178" s="11">
        <f t="shared" si="44"/>
        <v>-1.6326530612244913E-2</v>
      </c>
      <c r="N178" s="13">
        <f t="shared" si="45"/>
        <v>-9.9503308531679793E-3</v>
      </c>
      <c r="O178" s="13">
        <f t="shared" si="46"/>
        <v>1.6708441648177223E-3</v>
      </c>
      <c r="P178" s="13">
        <f t="shared" si="47"/>
        <v>-1.6461277054071962E-2</v>
      </c>
      <c r="Q178" s="14">
        <f t="shared" si="36"/>
        <v>19.202141686363806</v>
      </c>
      <c r="R178" s="14">
        <f t="shared" si="37"/>
        <v>8.6161331392711418</v>
      </c>
      <c r="S178" s="14">
        <f t="shared" si="38"/>
        <v>15.439640019141365</v>
      </c>
      <c r="V178" s="30">
        <f t="shared" si="39"/>
        <v>0.73444500900734444</v>
      </c>
      <c r="W178" s="30">
        <f t="shared" si="40"/>
        <v>0.38</v>
      </c>
      <c r="X178" s="30">
        <f t="shared" si="41"/>
        <v>0.10491257285595329</v>
      </c>
    </row>
    <row r="179" spans="1:24" x14ac:dyDescent="0.35">
      <c r="A179" s="4">
        <v>43248</v>
      </c>
      <c r="B179" s="5">
        <v>220</v>
      </c>
      <c r="C179" s="5">
        <v>57.3</v>
      </c>
      <c r="D179" s="5">
        <v>0.72</v>
      </c>
      <c r="E179" s="7">
        <v>210702420</v>
      </c>
      <c r="F179" s="7">
        <v>1640</v>
      </c>
      <c r="G179" s="7">
        <v>6581000</v>
      </c>
      <c r="H179" s="9">
        <f t="shared" si="33"/>
        <v>5.393627546352362</v>
      </c>
      <c r="I179" s="9">
        <f t="shared" si="34"/>
        <v>4.048300623720694</v>
      </c>
      <c r="J179" s="9">
        <f t="shared" si="35"/>
        <v>-0.3285040669720361</v>
      </c>
      <c r="K179" s="11">
        <f t="shared" si="42"/>
        <v>0</v>
      </c>
      <c r="L179" s="11">
        <f t="shared" si="43"/>
        <v>-4.3405676126878158E-2</v>
      </c>
      <c r="M179" s="11">
        <f t="shared" si="44"/>
        <v>-4.1493775933609993E-3</v>
      </c>
      <c r="N179" s="13">
        <f t="shared" si="45"/>
        <v>0</v>
      </c>
      <c r="O179" s="13">
        <f t="shared" si="46"/>
        <v>-4.4375881400709832E-2</v>
      </c>
      <c r="P179" s="13">
        <f t="shared" si="47"/>
        <v>-4.158010148663677E-3</v>
      </c>
      <c r="Q179" s="14">
        <f t="shared" si="36"/>
        <v>19.165957364232902</v>
      </c>
      <c r="R179" s="14">
        <f t="shared" si="37"/>
        <v>7.4024515208182438</v>
      </c>
      <c r="S179" s="14">
        <f t="shared" si="38"/>
        <v>15.699697267438257</v>
      </c>
      <c r="V179" s="30">
        <f t="shared" si="39"/>
        <v>0.73444500900734444</v>
      </c>
      <c r="W179" s="30">
        <f t="shared" si="40"/>
        <v>0.32222222222222224</v>
      </c>
      <c r="X179" s="30">
        <f t="shared" si="41"/>
        <v>9.9916736053288838E-2</v>
      </c>
    </row>
    <row r="180" spans="1:24" x14ac:dyDescent="0.35">
      <c r="A180" s="4">
        <v>43255</v>
      </c>
      <c r="B180" s="5">
        <v>212.6</v>
      </c>
      <c r="C180" s="5">
        <v>59.1</v>
      </c>
      <c r="D180" s="5">
        <v>0.72199999999999998</v>
      </c>
      <c r="E180" s="7">
        <v>226106840</v>
      </c>
      <c r="F180" s="7">
        <v>2490</v>
      </c>
      <c r="G180" s="7">
        <v>23915000</v>
      </c>
      <c r="H180" s="9">
        <f t="shared" si="33"/>
        <v>5.3594124659078473</v>
      </c>
      <c r="I180" s="9">
        <f t="shared" si="34"/>
        <v>4.0792309244120526</v>
      </c>
      <c r="J180" s="9">
        <f t="shared" si="35"/>
        <v>-0.32573014008931084</v>
      </c>
      <c r="K180" s="11">
        <f t="shared" si="42"/>
        <v>-3.3636363636363666E-2</v>
      </c>
      <c r="L180" s="11">
        <f t="shared" si="43"/>
        <v>3.1413612565445101E-2</v>
      </c>
      <c r="M180" s="11">
        <f t="shared" si="44"/>
        <v>2.7777777777777805E-3</v>
      </c>
      <c r="N180" s="13">
        <f t="shared" si="45"/>
        <v>-3.4215080444514039E-2</v>
      </c>
      <c r="O180" s="13">
        <f t="shared" si="46"/>
        <v>3.0930300691358773E-2</v>
      </c>
      <c r="P180" s="13">
        <f t="shared" si="47"/>
        <v>2.7739268827252244E-3</v>
      </c>
      <c r="Q180" s="14">
        <f t="shared" si="36"/>
        <v>19.236518188891452</v>
      </c>
      <c r="R180" s="14">
        <f t="shared" si="37"/>
        <v>7.8200379894587533</v>
      </c>
      <c r="S180" s="14">
        <f t="shared" si="38"/>
        <v>16.990016435096535</v>
      </c>
      <c r="V180" s="30">
        <f t="shared" si="39"/>
        <v>0.70026329160700262</v>
      </c>
      <c r="W180" s="30">
        <f t="shared" si="40"/>
        <v>0.36222222222222233</v>
      </c>
      <c r="X180" s="30">
        <f t="shared" si="41"/>
        <v>0.10324729392173181</v>
      </c>
    </row>
    <row r="181" spans="1:24" x14ac:dyDescent="0.35">
      <c r="A181" s="4">
        <v>43262</v>
      </c>
      <c r="B181" s="5">
        <v>209.36</v>
      </c>
      <c r="C181" s="5">
        <v>59.4</v>
      </c>
      <c r="D181" s="5">
        <v>0.7</v>
      </c>
      <c r="E181" s="7">
        <v>205881870</v>
      </c>
      <c r="F181" s="7">
        <v>110</v>
      </c>
      <c r="G181" s="7">
        <v>30444000</v>
      </c>
      <c r="H181" s="9">
        <f t="shared" si="33"/>
        <v>5.3440552582218901</v>
      </c>
      <c r="I181" s="9">
        <f t="shared" si="34"/>
        <v>4.0842942263685993</v>
      </c>
      <c r="J181" s="9">
        <f t="shared" si="35"/>
        <v>-0.35667494393873245</v>
      </c>
      <c r="K181" s="11">
        <f t="shared" si="42"/>
        <v>-1.5239887111947228E-2</v>
      </c>
      <c r="L181" s="11">
        <f t="shared" si="43"/>
        <v>5.0761421319796473E-3</v>
      </c>
      <c r="M181" s="11">
        <f t="shared" si="44"/>
        <v>-3.0470914127423851E-2</v>
      </c>
      <c r="N181" s="13">
        <f t="shared" si="45"/>
        <v>-1.5357207685957053E-2</v>
      </c>
      <c r="O181" s="13">
        <f t="shared" si="46"/>
        <v>5.0633019565466345E-3</v>
      </c>
      <c r="P181" s="13">
        <f t="shared" si="47"/>
        <v>-3.0944803849421599E-2</v>
      </c>
      <c r="Q181" s="14">
        <f t="shared" si="36"/>
        <v>19.142813115668528</v>
      </c>
      <c r="R181" s="14">
        <f t="shared" si="37"/>
        <v>4.7004803657924166</v>
      </c>
      <c r="S181" s="14">
        <f t="shared" si="38"/>
        <v>17.231399488369419</v>
      </c>
      <c r="V181" s="30">
        <f t="shared" si="39"/>
        <v>0.68529724236685297</v>
      </c>
      <c r="W181" s="30">
        <f t="shared" si="40"/>
        <v>0.36888888888888893</v>
      </c>
      <c r="X181" s="30">
        <f t="shared" si="41"/>
        <v>6.661115736885917E-2</v>
      </c>
    </row>
    <row r="182" spans="1:24" x14ac:dyDescent="0.35">
      <c r="A182" s="4">
        <v>43269</v>
      </c>
      <c r="B182" s="5">
        <v>214.43</v>
      </c>
      <c r="C182" s="5">
        <v>58</v>
      </c>
      <c r="D182" s="5">
        <v>0.68300000000000005</v>
      </c>
      <c r="E182" s="7">
        <v>299674360</v>
      </c>
      <c r="F182" s="7">
        <v>230</v>
      </c>
      <c r="G182" s="7">
        <v>18688000</v>
      </c>
      <c r="H182" s="9">
        <f t="shared" si="33"/>
        <v>5.3679833447811394</v>
      </c>
      <c r="I182" s="9">
        <f t="shared" si="34"/>
        <v>4.0604430105464191</v>
      </c>
      <c r="J182" s="9">
        <f t="shared" si="35"/>
        <v>-0.38126041941134692</v>
      </c>
      <c r="K182" s="11">
        <f t="shared" si="42"/>
        <v>2.4216660298051168E-2</v>
      </c>
      <c r="L182" s="11">
        <f t="shared" si="43"/>
        <v>-2.3569023569023545E-2</v>
      </c>
      <c r="M182" s="11">
        <f t="shared" si="44"/>
        <v>-2.428571428571415E-2</v>
      </c>
      <c r="N182" s="13">
        <f t="shared" si="45"/>
        <v>2.3928086559248857E-2</v>
      </c>
      <c r="O182" s="13">
        <f t="shared" si="46"/>
        <v>-2.3851215822179909E-2</v>
      </c>
      <c r="P182" s="13">
        <f t="shared" si="47"/>
        <v>-2.4585475472614454E-2</v>
      </c>
      <c r="Q182" s="14">
        <f t="shared" si="36"/>
        <v>19.518206976408205</v>
      </c>
      <c r="R182" s="14">
        <f t="shared" si="37"/>
        <v>5.4380793089231956</v>
      </c>
      <c r="S182" s="14">
        <f t="shared" si="38"/>
        <v>16.743392164610089</v>
      </c>
      <c r="V182" s="30">
        <f t="shared" si="39"/>
        <v>0.70871633793708722</v>
      </c>
      <c r="W182" s="30">
        <f t="shared" si="40"/>
        <v>0.33777777777777784</v>
      </c>
      <c r="X182" s="30">
        <f t="shared" si="41"/>
        <v>3.8301415487094127E-2</v>
      </c>
    </row>
    <row r="183" spans="1:24" x14ac:dyDescent="0.35">
      <c r="A183" s="4">
        <v>43276</v>
      </c>
      <c r="B183" s="5">
        <v>218</v>
      </c>
      <c r="C183" s="5">
        <v>56.5</v>
      </c>
      <c r="D183" s="5">
        <v>0.69199999999999995</v>
      </c>
      <c r="E183" s="7">
        <v>315984730</v>
      </c>
      <c r="F183" s="7">
        <v>910</v>
      </c>
      <c r="G183" s="7">
        <v>17651000</v>
      </c>
      <c r="H183" s="9">
        <f t="shared" si="33"/>
        <v>5.3844950627890888</v>
      </c>
      <c r="I183" s="9">
        <f t="shared" si="34"/>
        <v>4.0342406381523954</v>
      </c>
      <c r="J183" s="9">
        <f t="shared" si="35"/>
        <v>-0.36816932336446756</v>
      </c>
      <c r="K183" s="11">
        <f t="shared" si="42"/>
        <v>1.6648789814857963E-2</v>
      </c>
      <c r="L183" s="11">
        <f t="shared" si="43"/>
        <v>-2.5862068965517241E-2</v>
      </c>
      <c r="M183" s="11">
        <f t="shared" si="44"/>
        <v>1.3177159590043772E-2</v>
      </c>
      <c r="N183" s="13">
        <f t="shared" si="45"/>
        <v>1.6511718007949636E-2</v>
      </c>
      <c r="O183" s="13">
        <f t="shared" si="46"/>
        <v>-2.6202372394024072E-2</v>
      </c>
      <c r="P183" s="13">
        <f t="shared" si="47"/>
        <v>1.309109604687942E-2</v>
      </c>
      <c r="Q183" s="14">
        <f t="shared" si="36"/>
        <v>19.571204447598792</v>
      </c>
      <c r="R183" s="14">
        <f t="shared" si="37"/>
        <v>6.8134445995108956</v>
      </c>
      <c r="S183" s="14">
        <f t="shared" si="38"/>
        <v>16.686302996962414</v>
      </c>
      <c r="V183" s="30">
        <f t="shared" si="39"/>
        <v>0.72520670700725198</v>
      </c>
      <c r="W183" s="30">
        <f t="shared" si="40"/>
        <v>0.30444444444444452</v>
      </c>
      <c r="X183" s="30">
        <f t="shared" si="41"/>
        <v>5.3288925895087297E-2</v>
      </c>
    </row>
    <row r="184" spans="1:24" x14ac:dyDescent="0.35">
      <c r="A184" s="4">
        <v>43283</v>
      </c>
      <c r="B184" s="5">
        <v>226.71</v>
      </c>
      <c r="C184" s="5">
        <v>56</v>
      </c>
      <c r="D184" s="5">
        <v>0.69399999999999995</v>
      </c>
      <c r="E184" s="7">
        <v>222878010</v>
      </c>
      <c r="F184" s="7">
        <v>330</v>
      </c>
      <c r="G184" s="7">
        <v>17246000</v>
      </c>
      <c r="H184" s="9">
        <f t="shared" si="33"/>
        <v>5.4236716677007379</v>
      </c>
      <c r="I184" s="9">
        <f t="shared" si="34"/>
        <v>4.0253516907351496</v>
      </c>
      <c r="J184" s="9">
        <f t="shared" si="35"/>
        <v>-0.36528331847533263</v>
      </c>
      <c r="K184" s="11">
        <f t="shared" si="42"/>
        <v>3.9954128440367012E-2</v>
      </c>
      <c r="L184" s="11">
        <f t="shared" si="43"/>
        <v>-8.8495575221238937E-3</v>
      </c>
      <c r="M184" s="11">
        <f t="shared" si="44"/>
        <v>2.8901734104046272E-3</v>
      </c>
      <c r="N184" s="13">
        <f t="shared" si="45"/>
        <v>3.9176604911649274E-2</v>
      </c>
      <c r="O184" s="13">
        <f t="shared" si="46"/>
        <v>-8.8889474172460393E-3</v>
      </c>
      <c r="P184" s="13">
        <f t="shared" si="47"/>
        <v>2.8860048891348514E-3</v>
      </c>
      <c r="Q184" s="14">
        <f t="shared" si="36"/>
        <v>19.222135139384481</v>
      </c>
      <c r="R184" s="14">
        <f t="shared" si="37"/>
        <v>5.7990926544605257</v>
      </c>
      <c r="S184" s="14">
        <f t="shared" si="38"/>
        <v>16.663090790494408</v>
      </c>
      <c r="V184" s="30">
        <f t="shared" si="39"/>
        <v>0.76543951221765438</v>
      </c>
      <c r="W184" s="30">
        <f t="shared" si="40"/>
        <v>0.29333333333333339</v>
      </c>
      <c r="X184" s="30">
        <f t="shared" si="41"/>
        <v>5.6619483763530265E-2</v>
      </c>
    </row>
    <row r="185" spans="1:24" x14ac:dyDescent="0.35">
      <c r="A185" s="4">
        <v>43290</v>
      </c>
      <c r="B185" s="5">
        <v>229.85</v>
      </c>
      <c r="C185" s="5">
        <v>56</v>
      </c>
      <c r="D185" s="5">
        <v>0.68799999999999994</v>
      </c>
      <c r="E185" s="7">
        <v>231710630</v>
      </c>
      <c r="F185" s="7">
        <v>1120</v>
      </c>
      <c r="G185" s="7">
        <v>22953000</v>
      </c>
      <c r="H185" s="9">
        <f t="shared" si="33"/>
        <v>5.4374269222522367</v>
      </c>
      <c r="I185" s="9">
        <f t="shared" si="34"/>
        <v>4.0253516907351496</v>
      </c>
      <c r="J185" s="9">
        <f t="shared" si="35"/>
        <v>-0.37396644104879345</v>
      </c>
      <c r="K185" s="11">
        <f t="shared" si="42"/>
        <v>1.3850293326275798E-2</v>
      </c>
      <c r="L185" s="11">
        <f t="shared" si="43"/>
        <v>0</v>
      </c>
      <c r="M185" s="11">
        <f t="shared" si="44"/>
        <v>-8.6455331412103823E-3</v>
      </c>
      <c r="N185" s="13">
        <f t="shared" si="45"/>
        <v>1.3755254551498786E-2</v>
      </c>
      <c r="O185" s="13">
        <f t="shared" si="46"/>
        <v>0</v>
      </c>
      <c r="P185" s="13">
        <f t="shared" si="47"/>
        <v>-8.6831225734608809E-3</v>
      </c>
      <c r="Q185" s="14">
        <f t="shared" si="36"/>
        <v>19.260999866641122</v>
      </c>
      <c r="R185" s="14">
        <f t="shared" si="37"/>
        <v>7.0210839642891401</v>
      </c>
      <c r="S185" s="14">
        <f t="shared" si="38"/>
        <v>16.948959204882097</v>
      </c>
      <c r="V185" s="30">
        <f t="shared" si="39"/>
        <v>0.77994364635779934</v>
      </c>
      <c r="W185" s="30">
        <f t="shared" si="40"/>
        <v>0.29333333333333339</v>
      </c>
      <c r="X185" s="30">
        <f t="shared" si="41"/>
        <v>4.662781015820136E-2</v>
      </c>
    </row>
    <row r="186" spans="1:24" x14ac:dyDescent="0.35">
      <c r="A186" s="4">
        <v>43297</v>
      </c>
      <c r="B186" s="5">
        <v>204.34</v>
      </c>
      <c r="C186" s="5">
        <v>56</v>
      </c>
      <c r="D186" s="5">
        <v>0.71</v>
      </c>
      <c r="E186" s="7">
        <v>379398330</v>
      </c>
      <c r="F186" s="7">
        <v>670</v>
      </c>
      <c r="G186" s="7">
        <v>34009000</v>
      </c>
      <c r="H186" s="9">
        <f t="shared" si="33"/>
        <v>5.3197852731632773</v>
      </c>
      <c r="I186" s="9">
        <f t="shared" si="34"/>
        <v>4.0253516907351496</v>
      </c>
      <c r="J186" s="9">
        <f t="shared" si="35"/>
        <v>-0.34249030894677601</v>
      </c>
      <c r="K186" s="11">
        <f t="shared" si="42"/>
        <v>-0.11098542527735476</v>
      </c>
      <c r="L186" s="11">
        <f t="shared" si="43"/>
        <v>0</v>
      </c>
      <c r="M186" s="11">
        <f t="shared" si="44"/>
        <v>3.1976744186046541E-2</v>
      </c>
      <c r="N186" s="13">
        <f t="shared" si="45"/>
        <v>-0.11764164908895938</v>
      </c>
      <c r="O186" s="13">
        <f t="shared" si="46"/>
        <v>0</v>
      </c>
      <c r="P186" s="13">
        <f t="shared" si="47"/>
        <v>3.1476132102017503E-2</v>
      </c>
      <c r="Q186" s="14">
        <f t="shared" si="36"/>
        <v>19.754097213768627</v>
      </c>
      <c r="R186" s="14">
        <f t="shared" si="37"/>
        <v>6.5072777123850116</v>
      </c>
      <c r="S186" s="14">
        <f t="shared" si="38"/>
        <v>17.342135753434366</v>
      </c>
      <c r="V186" s="30">
        <f t="shared" si="39"/>
        <v>0.66210910434662107</v>
      </c>
      <c r="W186" s="30">
        <f t="shared" si="40"/>
        <v>0.29333333333333339</v>
      </c>
      <c r="X186" s="30">
        <f t="shared" si="41"/>
        <v>8.3263946711074011E-2</v>
      </c>
    </row>
    <row r="187" spans="1:24" x14ac:dyDescent="0.35">
      <c r="A187" s="4">
        <v>43304</v>
      </c>
      <c r="B187" s="5">
        <v>208.9</v>
      </c>
      <c r="C187" s="5">
        <v>57</v>
      </c>
      <c r="D187" s="5">
        <v>0.73299999999999998</v>
      </c>
      <c r="E187" s="7">
        <v>304669400</v>
      </c>
      <c r="F187" s="7">
        <v>760</v>
      </c>
      <c r="G187" s="7">
        <v>28015000</v>
      </c>
      <c r="H187" s="9">
        <f t="shared" si="33"/>
        <v>5.3418556685625198</v>
      </c>
      <c r="I187" s="9">
        <f t="shared" si="34"/>
        <v>4.0430512678345503</v>
      </c>
      <c r="J187" s="9">
        <f t="shared" si="35"/>
        <v>-0.31060957709548559</v>
      </c>
      <c r="K187" s="11">
        <f t="shared" si="42"/>
        <v>2.2315748262699435E-2</v>
      </c>
      <c r="L187" s="11">
        <f t="shared" si="43"/>
        <v>1.7857142857142856E-2</v>
      </c>
      <c r="M187" s="11">
        <f t="shared" si="44"/>
        <v>3.2394366197183132E-2</v>
      </c>
      <c r="N187" s="13">
        <f t="shared" si="45"/>
        <v>2.2070395399242521E-2</v>
      </c>
      <c r="O187" s="13">
        <f t="shared" si="46"/>
        <v>1.7699577099400857E-2</v>
      </c>
      <c r="P187" s="13">
        <f t="shared" si="47"/>
        <v>3.1880731851290346E-2</v>
      </c>
      <c r="Q187" s="14">
        <f t="shared" si="36"/>
        <v>19.534737812263682</v>
      </c>
      <c r="R187" s="14">
        <f t="shared" si="37"/>
        <v>6.633318433280377</v>
      </c>
      <c r="S187" s="14">
        <f t="shared" si="38"/>
        <v>17.148250638981523</v>
      </c>
      <c r="V187" s="30">
        <f t="shared" si="39"/>
        <v>0.68317243290683172</v>
      </c>
      <c r="W187" s="30">
        <f t="shared" si="40"/>
        <v>0.31555555555555564</v>
      </c>
      <c r="X187" s="30">
        <f t="shared" si="41"/>
        <v>0.12156536219816813</v>
      </c>
    </row>
    <row r="188" spans="1:24" x14ac:dyDescent="0.35">
      <c r="A188" s="4">
        <v>43311</v>
      </c>
      <c r="B188" s="5">
        <v>202.21</v>
      </c>
      <c r="C188" s="5">
        <v>56</v>
      </c>
      <c r="D188" s="5">
        <v>0.71799999999999997</v>
      </c>
      <c r="E188" s="7">
        <v>263580670</v>
      </c>
      <c r="F188" s="7">
        <v>830</v>
      </c>
      <c r="G188" s="7">
        <v>12884000</v>
      </c>
      <c r="H188" s="9">
        <f t="shared" si="33"/>
        <v>5.3093067613476386</v>
      </c>
      <c r="I188" s="9">
        <f t="shared" si="34"/>
        <v>4.0253516907351496</v>
      </c>
      <c r="J188" s="9">
        <f t="shared" si="35"/>
        <v>-0.33128570993391293</v>
      </c>
      <c r="K188" s="11">
        <f t="shared" si="42"/>
        <v>-3.2024892292963125E-2</v>
      </c>
      <c r="L188" s="11">
        <f t="shared" si="43"/>
        <v>-1.7543859649122806E-2</v>
      </c>
      <c r="M188" s="11">
        <f t="shared" si="44"/>
        <v>-2.0463847203274235E-2</v>
      </c>
      <c r="N188" s="13">
        <f t="shared" si="45"/>
        <v>-3.2548907214881823E-2</v>
      </c>
      <c r="O188" s="13">
        <f t="shared" si="46"/>
        <v>-1.7699577099400975E-2</v>
      </c>
      <c r="P188" s="13">
        <f t="shared" si="47"/>
        <v>-2.0676132838427303E-2</v>
      </c>
      <c r="Q188" s="14">
        <f t="shared" si="36"/>
        <v>19.389870027099544</v>
      </c>
      <c r="R188" s="14">
        <f t="shared" si="37"/>
        <v>6.7214257007906433</v>
      </c>
      <c r="S188" s="14">
        <f t="shared" si="38"/>
        <v>16.371496789433227</v>
      </c>
      <c r="V188" s="30">
        <f t="shared" si="39"/>
        <v>0.65227031271652269</v>
      </c>
      <c r="W188" s="30">
        <f t="shared" si="40"/>
        <v>0.29333333333333339</v>
      </c>
      <c r="X188" s="30">
        <f t="shared" si="41"/>
        <v>9.6586178184845869E-2</v>
      </c>
    </row>
    <row r="189" spans="1:24" x14ac:dyDescent="0.35">
      <c r="A189" s="4">
        <v>43318</v>
      </c>
      <c r="B189" s="5">
        <v>186.15</v>
      </c>
      <c r="C189" s="5">
        <v>56</v>
      </c>
      <c r="D189" s="5">
        <v>0.70799999999999996</v>
      </c>
      <c r="E189" s="7">
        <v>529288330</v>
      </c>
      <c r="F189" s="7">
        <v>230</v>
      </c>
      <c r="G189" s="7">
        <v>12129000</v>
      </c>
      <c r="H189" s="9">
        <f t="shared" si="33"/>
        <v>5.2265528003187258</v>
      </c>
      <c r="I189" s="9">
        <f t="shared" si="34"/>
        <v>4.0253516907351496</v>
      </c>
      <c r="J189" s="9">
        <f t="shared" si="35"/>
        <v>-0.34531118528841737</v>
      </c>
      <c r="K189" s="11">
        <f t="shared" si="42"/>
        <v>-7.9422382671480149E-2</v>
      </c>
      <c r="L189" s="11">
        <f t="shared" si="43"/>
        <v>0</v>
      </c>
      <c r="M189" s="11">
        <f t="shared" si="44"/>
        <v>-1.3927576601671323E-2</v>
      </c>
      <c r="N189" s="13">
        <f t="shared" si="45"/>
        <v>-8.2753961028912373E-2</v>
      </c>
      <c r="O189" s="13">
        <f t="shared" si="46"/>
        <v>0</v>
      </c>
      <c r="P189" s="13">
        <f t="shared" si="47"/>
        <v>-1.4025475354504434E-2</v>
      </c>
      <c r="Q189" s="14">
        <f t="shared" si="36"/>
        <v>20.087043888597247</v>
      </c>
      <c r="R189" s="14">
        <f t="shared" si="37"/>
        <v>5.4380793089231956</v>
      </c>
      <c r="S189" s="14">
        <f t="shared" si="38"/>
        <v>16.311109837291017</v>
      </c>
      <c r="V189" s="30">
        <f t="shared" si="39"/>
        <v>0.57808674765578083</v>
      </c>
      <c r="W189" s="30">
        <f t="shared" si="40"/>
        <v>0.29333333333333339</v>
      </c>
      <c r="X189" s="30">
        <f t="shared" si="41"/>
        <v>7.9933388842631042E-2</v>
      </c>
    </row>
    <row r="190" spans="1:24" x14ac:dyDescent="0.35">
      <c r="A190" s="4">
        <v>43325</v>
      </c>
      <c r="B190" s="5">
        <v>189.55</v>
      </c>
      <c r="C190" s="5">
        <v>54.2</v>
      </c>
      <c r="D190" s="5">
        <v>0.70699999999999996</v>
      </c>
      <c r="E190" s="7">
        <v>367106550</v>
      </c>
      <c r="F190" s="7">
        <v>300</v>
      </c>
      <c r="G190" s="7">
        <v>15300000</v>
      </c>
      <c r="H190" s="9">
        <f t="shared" si="33"/>
        <v>5.2446528419623437</v>
      </c>
      <c r="I190" s="9">
        <f t="shared" si="34"/>
        <v>3.9926809084456005</v>
      </c>
      <c r="J190" s="9">
        <f t="shared" si="35"/>
        <v>-0.34672461308556435</v>
      </c>
      <c r="K190" s="11">
        <f t="shared" si="42"/>
        <v>1.8264840182648432E-2</v>
      </c>
      <c r="L190" s="11">
        <f t="shared" si="43"/>
        <v>-3.2142857142857091E-2</v>
      </c>
      <c r="M190" s="11">
        <f t="shared" si="44"/>
        <v>-1.4124293785310747E-3</v>
      </c>
      <c r="N190" s="13">
        <f t="shared" si="45"/>
        <v>1.8100041643617937E-2</v>
      </c>
      <c r="O190" s="13">
        <f t="shared" si="46"/>
        <v>-3.2670782289548707E-2</v>
      </c>
      <c r="P190" s="13">
        <f t="shared" si="47"/>
        <v>-1.413427797146964E-3</v>
      </c>
      <c r="Q190" s="14">
        <f t="shared" si="36"/>
        <v>19.7211626908576</v>
      </c>
      <c r="R190" s="14">
        <f t="shared" si="37"/>
        <v>5.7037824746562009</v>
      </c>
      <c r="S190" s="14">
        <f t="shared" si="38"/>
        <v>16.543363386362664</v>
      </c>
      <c r="V190" s="30">
        <f t="shared" si="39"/>
        <v>0.59379186105593795</v>
      </c>
      <c r="W190" s="30">
        <f t="shared" si="40"/>
        <v>0.25333333333333347</v>
      </c>
      <c r="X190" s="30">
        <f t="shared" si="41"/>
        <v>7.8268109908409558E-2</v>
      </c>
    </row>
    <row r="191" spans="1:24" x14ac:dyDescent="0.35">
      <c r="A191" s="4">
        <v>43332</v>
      </c>
      <c r="B191" s="5">
        <v>180.39</v>
      </c>
      <c r="C191" s="5">
        <v>53.2</v>
      </c>
      <c r="D191" s="5">
        <v>0.69299999999999995</v>
      </c>
      <c r="E191" s="7">
        <v>437100660</v>
      </c>
      <c r="F191" s="7">
        <v>400</v>
      </c>
      <c r="G191" s="7">
        <v>10682000</v>
      </c>
      <c r="H191" s="9">
        <f t="shared" si="33"/>
        <v>5.1951211737195866</v>
      </c>
      <c r="I191" s="9">
        <f t="shared" si="34"/>
        <v>3.9740583963475986</v>
      </c>
      <c r="J191" s="9">
        <f t="shared" si="35"/>
        <v>-0.3667252797922339</v>
      </c>
      <c r="K191" s="11">
        <f t="shared" si="42"/>
        <v>-4.8324980216301897E-2</v>
      </c>
      <c r="L191" s="11">
        <f t="shared" si="43"/>
        <v>-1.8450184501845018E-2</v>
      </c>
      <c r="M191" s="11">
        <f t="shared" si="44"/>
        <v>-1.980198019801982E-2</v>
      </c>
      <c r="N191" s="13">
        <f t="shared" si="45"/>
        <v>-4.9531668242757024E-2</v>
      </c>
      <c r="O191" s="13">
        <f t="shared" si="46"/>
        <v>-1.8622512098001798E-2</v>
      </c>
      <c r="P191" s="13">
        <f t="shared" si="47"/>
        <v>-2.0000666706669543E-2</v>
      </c>
      <c r="Q191" s="14">
        <f t="shared" si="36"/>
        <v>19.895674069784359</v>
      </c>
      <c r="R191" s="14">
        <f t="shared" si="37"/>
        <v>5.9914645471079817</v>
      </c>
      <c r="S191" s="14">
        <f t="shared" si="38"/>
        <v>16.184070639881853</v>
      </c>
      <c r="V191" s="30">
        <f t="shared" si="39"/>
        <v>0.55148043789551471</v>
      </c>
      <c r="W191" s="30">
        <f t="shared" si="40"/>
        <v>0.23111111111111124</v>
      </c>
      <c r="X191" s="30">
        <f t="shared" si="41"/>
        <v>5.4954204829308781E-2</v>
      </c>
    </row>
    <row r="192" spans="1:24" x14ac:dyDescent="0.35">
      <c r="A192" s="4">
        <v>43339</v>
      </c>
      <c r="B192" s="5">
        <v>182</v>
      </c>
      <c r="C192" s="5">
        <v>54.8</v>
      </c>
      <c r="D192" s="5">
        <v>0.7</v>
      </c>
      <c r="E192" s="7">
        <v>270716550</v>
      </c>
      <c r="F192" s="7">
        <v>1620</v>
      </c>
      <c r="G192" s="7">
        <v>10759000</v>
      </c>
      <c r="H192" s="9">
        <f t="shared" si="33"/>
        <v>5.2040066870767951</v>
      </c>
      <c r="I192" s="9">
        <f t="shared" si="34"/>
        <v>4.00369019395397</v>
      </c>
      <c r="J192" s="9">
        <f t="shared" si="35"/>
        <v>-0.35667494393873245</v>
      </c>
      <c r="K192" s="11">
        <f t="shared" si="42"/>
        <v>8.9251067132325168E-3</v>
      </c>
      <c r="L192" s="11">
        <f t="shared" si="43"/>
        <v>3.0075187969924703E-2</v>
      </c>
      <c r="M192" s="11">
        <f t="shared" si="44"/>
        <v>1.0101010101010111E-2</v>
      </c>
      <c r="N192" s="13">
        <f t="shared" si="45"/>
        <v>8.8855133572084532E-3</v>
      </c>
      <c r="O192" s="13">
        <f t="shared" si="46"/>
        <v>2.9631797606371149E-2</v>
      </c>
      <c r="P192" s="13">
        <f t="shared" si="47"/>
        <v>1.0050335853501506E-2</v>
      </c>
      <c r="Q192" s="14">
        <f t="shared" si="36"/>
        <v>19.416582890506604</v>
      </c>
      <c r="R192" s="14">
        <f t="shared" si="37"/>
        <v>7.3901814282264295</v>
      </c>
      <c r="S192" s="14">
        <f t="shared" si="38"/>
        <v>16.191253171576047</v>
      </c>
      <c r="V192" s="30">
        <f t="shared" si="39"/>
        <v>0.55891727100558919</v>
      </c>
      <c r="W192" s="30">
        <f t="shared" si="40"/>
        <v>0.26666666666666666</v>
      </c>
      <c r="X192" s="30">
        <f t="shared" si="41"/>
        <v>6.661115736885917E-2</v>
      </c>
    </row>
    <row r="193" spans="1:24" x14ac:dyDescent="0.35">
      <c r="A193" s="4">
        <v>43346</v>
      </c>
      <c r="B193" s="5">
        <v>174.9</v>
      </c>
      <c r="C193" s="5">
        <v>53.8</v>
      </c>
      <c r="D193" s="5">
        <v>0.68799999999999994</v>
      </c>
      <c r="E193" s="7">
        <v>250527130</v>
      </c>
      <c r="F193" s="7">
        <v>410</v>
      </c>
      <c r="G193" s="7">
        <v>7039000</v>
      </c>
      <c r="H193" s="9">
        <f t="shared" si="33"/>
        <v>5.1642143820245563</v>
      </c>
      <c r="I193" s="9">
        <f t="shared" si="34"/>
        <v>3.9852734671677386</v>
      </c>
      <c r="J193" s="9">
        <f t="shared" si="35"/>
        <v>-0.37396644104879345</v>
      </c>
      <c r="K193" s="11">
        <f t="shared" si="42"/>
        <v>-3.9010989010988976E-2</v>
      </c>
      <c r="L193" s="11">
        <f t="shared" si="43"/>
        <v>-1.8248175182481754E-2</v>
      </c>
      <c r="M193" s="11">
        <f t="shared" si="44"/>
        <v>-1.7142857142857158E-2</v>
      </c>
      <c r="N193" s="13">
        <f t="shared" si="45"/>
        <v>-3.9792305052238935E-2</v>
      </c>
      <c r="O193" s="13">
        <f t="shared" si="46"/>
        <v>-1.8416726786231151E-2</v>
      </c>
      <c r="P193" s="13">
        <f t="shared" si="47"/>
        <v>-1.7291497110060994E-2</v>
      </c>
      <c r="Q193" s="14">
        <f t="shared" si="36"/>
        <v>19.339077776018019</v>
      </c>
      <c r="R193" s="14">
        <f t="shared" si="37"/>
        <v>6.0161571596983539</v>
      </c>
      <c r="S193" s="14">
        <f t="shared" si="38"/>
        <v>15.766976672590269</v>
      </c>
      <c r="V193" s="30">
        <f t="shared" si="39"/>
        <v>0.52612129890526127</v>
      </c>
      <c r="W193" s="30">
        <f t="shared" si="40"/>
        <v>0.24444444444444444</v>
      </c>
      <c r="X193" s="30">
        <f t="shared" si="41"/>
        <v>4.662781015820136E-2</v>
      </c>
    </row>
    <row r="194" spans="1:24" x14ac:dyDescent="0.35">
      <c r="A194" s="4">
        <v>43353</v>
      </c>
      <c r="B194" s="5">
        <v>188.71</v>
      </c>
      <c r="C194" s="5">
        <v>52</v>
      </c>
      <c r="D194" s="5">
        <v>0.69299999999999995</v>
      </c>
      <c r="E194" s="7">
        <v>587404010</v>
      </c>
      <c r="F194" s="7">
        <v>690</v>
      </c>
      <c r="G194" s="7">
        <v>11848000</v>
      </c>
      <c r="H194" s="9">
        <f t="shared" si="33"/>
        <v>5.2402114451410045</v>
      </c>
      <c r="I194" s="9">
        <f t="shared" si="34"/>
        <v>3.9512437185814275</v>
      </c>
      <c r="J194" s="9">
        <f t="shared" si="35"/>
        <v>-0.3667252797922339</v>
      </c>
      <c r="K194" s="11">
        <f t="shared" si="42"/>
        <v>7.8959405374499719E-2</v>
      </c>
      <c r="L194" s="11">
        <f t="shared" si="43"/>
        <v>-3.3457249070631918E-2</v>
      </c>
      <c r="M194" s="11">
        <f t="shared" si="44"/>
        <v>7.2674418604651231E-3</v>
      </c>
      <c r="N194" s="13">
        <f t="shared" si="45"/>
        <v>7.5997063116447952E-2</v>
      </c>
      <c r="O194" s="13">
        <f t="shared" si="46"/>
        <v>-3.4029748586311373E-2</v>
      </c>
      <c r="P194" s="13">
        <f t="shared" si="47"/>
        <v>7.2411612565594736E-3</v>
      </c>
      <c r="Q194" s="14">
        <f t="shared" si="36"/>
        <v>20.191223403399398</v>
      </c>
      <c r="R194" s="14">
        <f t="shared" si="37"/>
        <v>6.5366915975913047</v>
      </c>
      <c r="S194" s="14">
        <f t="shared" si="38"/>
        <v>16.28766963492977</v>
      </c>
      <c r="V194" s="30">
        <f t="shared" si="39"/>
        <v>0.58991177421589913</v>
      </c>
      <c r="W194" s="30">
        <f t="shared" si="40"/>
        <v>0.20444444444444451</v>
      </c>
      <c r="X194" s="30">
        <f t="shared" si="41"/>
        <v>5.4954204829308781E-2</v>
      </c>
    </row>
    <row r="195" spans="1:24" x14ac:dyDescent="0.35">
      <c r="A195" s="4">
        <v>43360</v>
      </c>
      <c r="B195" s="5">
        <v>193.44</v>
      </c>
      <c r="C195" s="5">
        <v>60</v>
      </c>
      <c r="D195" s="5">
        <v>0.69499999999999995</v>
      </c>
      <c r="E195" s="7">
        <v>453879050</v>
      </c>
      <c r="F195" s="7">
        <v>2100</v>
      </c>
      <c r="G195" s="7">
        <v>16182000</v>
      </c>
      <c r="H195" s="9">
        <f t="shared" ref="H195:H258" si="48">LN(B195)</f>
        <v>5.2649673868664824</v>
      </c>
      <c r="I195" s="9">
        <f t="shared" ref="I195:I258" si="49">LN(C195)</f>
        <v>4.0943445622221004</v>
      </c>
      <c r="J195" s="9">
        <f t="shared" ref="J195:J258" si="50">LN(D195)</f>
        <v>-0.36384343341734499</v>
      </c>
      <c r="K195" s="11">
        <f t="shared" si="42"/>
        <v>2.5064914418949657E-2</v>
      </c>
      <c r="L195" s="11">
        <f t="shared" si="43"/>
        <v>0.15384615384615385</v>
      </c>
      <c r="M195" s="11">
        <f t="shared" si="44"/>
        <v>2.8860028860028886E-3</v>
      </c>
      <c r="N195" s="13">
        <f t="shared" si="45"/>
        <v>2.4755941725478171E-2</v>
      </c>
      <c r="O195" s="13">
        <f t="shared" si="46"/>
        <v>0.14310084364067324</v>
      </c>
      <c r="P195" s="13">
        <f t="shared" si="47"/>
        <v>2.8818463748889502E-3</v>
      </c>
      <c r="Q195" s="14">
        <f t="shared" ref="Q195:Q258" si="51">LN(E195)</f>
        <v>19.933341310820627</v>
      </c>
      <c r="R195" s="14">
        <f t="shared" ref="R195:R258" si="52">LN(F195)</f>
        <v>7.6496926237115144</v>
      </c>
      <c r="S195" s="14">
        <f t="shared" ref="S195:S258" si="53">LN(G195)</f>
        <v>16.599410071349922</v>
      </c>
      <c r="V195" s="30">
        <f t="shared" ref="V195:V258" si="54">(B195-$U$3)/($U$2-$U$3)</f>
        <v>0.61176035844611754</v>
      </c>
      <c r="W195" s="30">
        <f t="shared" ref="W195:W258" si="55">(C195-$U$5)/($U$4-$U$5)</f>
        <v>0.3822222222222223</v>
      </c>
      <c r="X195" s="30">
        <f t="shared" ref="X195:X258" si="56">(D195-$U$7)/($U$6-$U$7)</f>
        <v>5.8284762697751749E-2</v>
      </c>
    </row>
    <row r="196" spans="1:24" x14ac:dyDescent="0.35">
      <c r="A196" s="4">
        <v>43367</v>
      </c>
      <c r="B196" s="5">
        <v>203.32</v>
      </c>
      <c r="C196" s="5">
        <v>58.2</v>
      </c>
      <c r="D196" s="5">
        <v>0.70099999999999996</v>
      </c>
      <c r="E196" s="7">
        <v>431220610</v>
      </c>
      <c r="F196" s="7">
        <v>1630</v>
      </c>
      <c r="G196" s="7">
        <v>31220000</v>
      </c>
      <c r="H196" s="9">
        <f t="shared" si="48"/>
        <v>5.314781092578702</v>
      </c>
      <c r="I196" s="9">
        <f t="shared" si="49"/>
        <v>4.0638853547373923</v>
      </c>
      <c r="J196" s="9">
        <f t="shared" si="50"/>
        <v>-0.35524739194754701</v>
      </c>
      <c r="K196" s="11">
        <f t="shared" ref="K196:K259" si="57">(B196-B195)/B195</f>
        <v>5.1075268817204277E-2</v>
      </c>
      <c r="L196" s="11">
        <f t="shared" ref="L196:L259" si="58">(C196-C195)/C195</f>
        <v>-2.9999999999999954E-2</v>
      </c>
      <c r="M196" s="11">
        <f t="shared" ref="M196:M259" si="59">(D196-D195)/D195</f>
        <v>8.6330935251798645E-3</v>
      </c>
      <c r="N196" s="13">
        <f t="shared" ref="N196:N259" si="60">LN(B196/B195)</f>
        <v>4.9813705712219172E-2</v>
      </c>
      <c r="O196" s="13">
        <f t="shared" ref="O196:O259" si="61">LN(C196/C195)</f>
        <v>-3.0459207484708459E-2</v>
      </c>
      <c r="P196" s="13">
        <f t="shared" ref="P196:P259" si="62">LN(D196/D195)</f>
        <v>8.5960414697980377E-3</v>
      </c>
      <c r="Q196" s="14">
        <f t="shared" si="51"/>
        <v>19.882130373262839</v>
      </c>
      <c r="R196" s="14">
        <f t="shared" si="52"/>
        <v>7.3963352938008082</v>
      </c>
      <c r="S196" s="14">
        <f t="shared" si="53"/>
        <v>17.25656947305156</v>
      </c>
      <c r="V196" s="30">
        <f t="shared" si="54"/>
        <v>0.65739757032657387</v>
      </c>
      <c r="W196" s="30">
        <f t="shared" si="55"/>
        <v>0.34222222222222237</v>
      </c>
      <c r="X196" s="30">
        <f t="shared" si="56"/>
        <v>6.8276436303080654E-2</v>
      </c>
    </row>
    <row r="197" spans="1:24" x14ac:dyDescent="0.35">
      <c r="A197" s="4">
        <v>43374</v>
      </c>
      <c r="B197" s="5">
        <v>187.2</v>
      </c>
      <c r="C197" s="5">
        <v>60</v>
      </c>
      <c r="D197" s="5">
        <v>0.70499999999999996</v>
      </c>
      <c r="E197" s="7">
        <v>401428000</v>
      </c>
      <c r="F197" s="7">
        <v>2650</v>
      </c>
      <c r="G197" s="7">
        <v>13183000</v>
      </c>
      <c r="H197" s="9">
        <f t="shared" si="48"/>
        <v>5.232177564043492</v>
      </c>
      <c r="I197" s="9">
        <f t="shared" si="49"/>
        <v>4.0943445622221004</v>
      </c>
      <c r="J197" s="9">
        <f t="shared" si="50"/>
        <v>-0.34955747616986843</v>
      </c>
      <c r="K197" s="11">
        <f t="shared" si="57"/>
        <v>-7.9283887468030709E-2</v>
      </c>
      <c r="L197" s="11">
        <f t="shared" si="58"/>
        <v>3.0927835051546341E-2</v>
      </c>
      <c r="M197" s="11">
        <f t="shared" si="59"/>
        <v>5.7061340941512179E-3</v>
      </c>
      <c r="N197" s="13">
        <f t="shared" si="60"/>
        <v>-8.2603528535210122E-2</v>
      </c>
      <c r="O197" s="13">
        <f t="shared" si="61"/>
        <v>3.0459207484708439E-2</v>
      </c>
      <c r="P197" s="13">
        <f t="shared" si="62"/>
        <v>5.689915777678676E-3</v>
      </c>
      <c r="Q197" s="14">
        <f t="shared" si="51"/>
        <v>19.810538747748193</v>
      </c>
      <c r="R197" s="14">
        <f t="shared" si="52"/>
        <v>7.8823149189802679</v>
      </c>
      <c r="S197" s="14">
        <f t="shared" si="53"/>
        <v>16.394438678740109</v>
      </c>
      <c r="V197" s="30">
        <f t="shared" si="54"/>
        <v>0.58293685620582925</v>
      </c>
      <c r="W197" s="30">
        <f t="shared" si="55"/>
        <v>0.3822222222222223</v>
      </c>
      <c r="X197" s="30">
        <f t="shared" si="56"/>
        <v>7.493755203996659E-2</v>
      </c>
    </row>
    <row r="198" spans="1:24" x14ac:dyDescent="0.35">
      <c r="A198" s="4">
        <v>43381</v>
      </c>
      <c r="B198" s="5">
        <v>191.85</v>
      </c>
      <c r="C198" s="5">
        <v>58.2</v>
      </c>
      <c r="D198" s="5">
        <v>0.69</v>
      </c>
      <c r="E198" s="7">
        <v>424418420</v>
      </c>
      <c r="F198" s="7">
        <v>660</v>
      </c>
      <c r="G198" s="7">
        <v>14595000</v>
      </c>
      <c r="H198" s="9">
        <f t="shared" si="48"/>
        <v>5.2567138166929617</v>
      </c>
      <c r="I198" s="9">
        <f t="shared" si="49"/>
        <v>4.0638853547373923</v>
      </c>
      <c r="J198" s="9">
        <f t="shared" si="50"/>
        <v>-0.37106368139083207</v>
      </c>
      <c r="K198" s="11">
        <f t="shared" si="57"/>
        <v>2.4839743589743623E-2</v>
      </c>
      <c r="L198" s="11">
        <f t="shared" si="58"/>
        <v>-2.9999999999999954E-2</v>
      </c>
      <c r="M198" s="11">
        <f t="shared" si="59"/>
        <v>-2.1276595744680871E-2</v>
      </c>
      <c r="N198" s="13">
        <f t="shared" si="60"/>
        <v>2.4536252649469736E-2</v>
      </c>
      <c r="O198" s="13">
        <f t="shared" si="61"/>
        <v>-3.0459207484708459E-2</v>
      </c>
      <c r="P198" s="13">
        <f t="shared" si="62"/>
        <v>-2.1506205220963619E-2</v>
      </c>
      <c r="Q198" s="14">
        <f t="shared" si="51"/>
        <v>19.866230366212761</v>
      </c>
      <c r="R198" s="14">
        <f t="shared" si="52"/>
        <v>6.4922398350204711</v>
      </c>
      <c r="S198" s="14">
        <f t="shared" si="53"/>
        <v>16.496189562270352</v>
      </c>
      <c r="V198" s="30">
        <f t="shared" si="54"/>
        <v>0.60441590835604408</v>
      </c>
      <c r="W198" s="30">
        <f t="shared" si="55"/>
        <v>0.34222222222222237</v>
      </c>
      <c r="X198" s="30">
        <f t="shared" si="56"/>
        <v>4.9958368026644329E-2</v>
      </c>
    </row>
    <row r="199" spans="1:24" x14ac:dyDescent="0.35">
      <c r="A199" s="4">
        <v>43388</v>
      </c>
      <c r="B199" s="5">
        <v>183.8</v>
      </c>
      <c r="C199" s="5">
        <v>60</v>
      </c>
      <c r="D199" s="5">
        <v>0.69599999999999995</v>
      </c>
      <c r="E199" s="7">
        <v>343654980</v>
      </c>
      <c r="F199" s="7">
        <v>1940</v>
      </c>
      <c r="G199" s="7">
        <v>11845000</v>
      </c>
      <c r="H199" s="9">
        <f t="shared" si="48"/>
        <v>5.2138482099215864</v>
      </c>
      <c r="I199" s="9">
        <f t="shared" si="49"/>
        <v>4.0943445622221004</v>
      </c>
      <c r="J199" s="9">
        <f t="shared" si="50"/>
        <v>-0.36240561864771748</v>
      </c>
      <c r="K199" s="11">
        <f t="shared" si="57"/>
        <v>-4.1959864477456262E-2</v>
      </c>
      <c r="L199" s="11">
        <f t="shared" si="58"/>
        <v>3.0927835051546341E-2</v>
      </c>
      <c r="M199" s="11">
        <f t="shared" si="59"/>
        <v>8.6956521739130523E-3</v>
      </c>
      <c r="N199" s="13">
        <f t="shared" si="60"/>
        <v>-4.2865606771374618E-2</v>
      </c>
      <c r="O199" s="13">
        <f t="shared" si="61"/>
        <v>3.0459207484708439E-2</v>
      </c>
      <c r="P199" s="13">
        <f t="shared" si="62"/>
        <v>8.6580627431145311E-3</v>
      </c>
      <c r="Q199" s="14">
        <f t="shared" si="51"/>
        <v>19.655148746915319</v>
      </c>
      <c r="R199" s="14">
        <f t="shared" si="52"/>
        <v>7.5704432520573741</v>
      </c>
      <c r="S199" s="14">
        <f t="shared" si="53"/>
        <v>16.287416395575022</v>
      </c>
      <c r="V199" s="30">
        <f t="shared" si="54"/>
        <v>0.56723174280567235</v>
      </c>
      <c r="W199" s="30">
        <f t="shared" si="55"/>
        <v>0.3822222222222223</v>
      </c>
      <c r="X199" s="30">
        <f t="shared" si="56"/>
        <v>5.9950041631973233E-2</v>
      </c>
    </row>
    <row r="200" spans="1:24" x14ac:dyDescent="0.35">
      <c r="A200" s="4">
        <v>43395</v>
      </c>
      <c r="B200" s="5">
        <v>181</v>
      </c>
      <c r="C200" s="5">
        <v>61.6</v>
      </c>
      <c r="D200" s="5">
        <v>0.68300000000000005</v>
      </c>
      <c r="E200" s="7">
        <v>450552890</v>
      </c>
      <c r="F200" s="7">
        <v>990</v>
      </c>
      <c r="G200" s="7">
        <v>16601000</v>
      </c>
      <c r="H200" s="9">
        <f t="shared" si="48"/>
        <v>5.1984970312658261</v>
      </c>
      <c r="I200" s="9">
        <f t="shared" si="49"/>
        <v>4.1206618705394744</v>
      </c>
      <c r="J200" s="9">
        <f t="shared" si="50"/>
        <v>-0.38126041941134692</v>
      </c>
      <c r="K200" s="11">
        <f t="shared" si="57"/>
        <v>-1.5233949945593097E-2</v>
      </c>
      <c r="L200" s="11">
        <f t="shared" si="58"/>
        <v>2.6666666666666689E-2</v>
      </c>
      <c r="M200" s="11">
        <f t="shared" si="59"/>
        <v>-1.8678160919540089E-2</v>
      </c>
      <c r="N200" s="13">
        <f t="shared" si="60"/>
        <v>-1.5351178655761022E-2</v>
      </c>
      <c r="O200" s="13">
        <f t="shared" si="61"/>
        <v>2.6317308317373358E-2</v>
      </c>
      <c r="P200" s="13">
        <f t="shared" si="62"/>
        <v>-1.885480076362946E-2</v>
      </c>
      <c r="Q200" s="14">
        <f t="shared" si="51"/>
        <v>19.92598603100717</v>
      </c>
      <c r="R200" s="14">
        <f t="shared" si="52"/>
        <v>6.8977049431286357</v>
      </c>
      <c r="S200" s="14">
        <f t="shared" si="53"/>
        <v>16.624973492476212</v>
      </c>
      <c r="V200" s="30">
        <f t="shared" si="54"/>
        <v>0.5542981200055429</v>
      </c>
      <c r="W200" s="30">
        <f t="shared" si="55"/>
        <v>0.41777777777777786</v>
      </c>
      <c r="X200" s="30">
        <f t="shared" si="56"/>
        <v>3.8301415487094127E-2</v>
      </c>
    </row>
    <row r="201" spans="1:24" x14ac:dyDescent="0.35">
      <c r="A201" s="4">
        <v>43402</v>
      </c>
      <c r="B201" s="5">
        <v>192.6</v>
      </c>
      <c r="C201" s="5">
        <v>61.8</v>
      </c>
      <c r="D201" s="5">
        <v>0.69850000000000001</v>
      </c>
      <c r="E201" s="7">
        <v>336399850</v>
      </c>
      <c r="F201" s="7">
        <v>630</v>
      </c>
      <c r="G201" s="7">
        <v>22490000</v>
      </c>
      <c r="H201" s="9">
        <f t="shared" si="48"/>
        <v>5.2606154993640253</v>
      </c>
      <c r="I201" s="9">
        <f t="shared" si="49"/>
        <v>4.1239033644636454</v>
      </c>
      <c r="J201" s="9">
        <f t="shared" si="50"/>
        <v>-0.35882010028512051</v>
      </c>
      <c r="K201" s="11">
        <f t="shared" si="57"/>
        <v>6.4088397790055221E-2</v>
      </c>
      <c r="L201" s="11">
        <f t="shared" si="58"/>
        <v>3.2467532467531776E-3</v>
      </c>
      <c r="M201" s="11">
        <f t="shared" si="59"/>
        <v>2.2693997071742252E-2</v>
      </c>
      <c r="N201" s="13">
        <f t="shared" si="60"/>
        <v>6.2118468098199445E-2</v>
      </c>
      <c r="O201" s="13">
        <f t="shared" si="61"/>
        <v>3.2414939241710229E-3</v>
      </c>
      <c r="P201" s="13">
        <f t="shared" si="62"/>
        <v>2.2440319126226484E-2</v>
      </c>
      <c r="Q201" s="14">
        <f t="shared" si="51"/>
        <v>19.633811040165227</v>
      </c>
      <c r="R201" s="14">
        <f t="shared" si="52"/>
        <v>6.4457198193855785</v>
      </c>
      <c r="S201" s="14">
        <f t="shared" si="53"/>
        <v>16.9285813239355</v>
      </c>
      <c r="V201" s="30">
        <f t="shared" si="54"/>
        <v>0.60788027160607871</v>
      </c>
      <c r="W201" s="30">
        <f t="shared" si="55"/>
        <v>0.42222222222222222</v>
      </c>
      <c r="X201" s="30">
        <f t="shared" si="56"/>
        <v>6.4113238967527034E-2</v>
      </c>
    </row>
    <row r="202" spans="1:24" x14ac:dyDescent="0.35">
      <c r="A202" s="4">
        <v>43409</v>
      </c>
      <c r="B202" s="5">
        <v>195.75</v>
      </c>
      <c r="C202" s="5">
        <v>61.2</v>
      </c>
      <c r="D202" s="5">
        <v>0.6835</v>
      </c>
      <c r="E202" s="7">
        <v>355373930</v>
      </c>
      <c r="F202" s="7">
        <v>1220</v>
      </c>
      <c r="G202" s="7">
        <v>4069000</v>
      </c>
      <c r="H202" s="9">
        <f t="shared" si="48"/>
        <v>5.2768383348709129</v>
      </c>
      <c r="I202" s="9">
        <f t="shared" si="49"/>
        <v>4.1141471895182802</v>
      </c>
      <c r="J202" s="9">
        <f t="shared" si="50"/>
        <v>-0.38052862281813282</v>
      </c>
      <c r="K202" s="11">
        <f t="shared" si="57"/>
        <v>1.6355140186915917E-2</v>
      </c>
      <c r="L202" s="11">
        <f t="shared" si="58"/>
        <v>-9.7087378640775789E-3</v>
      </c>
      <c r="M202" s="11">
        <f t="shared" si="59"/>
        <v>-2.1474588403722281E-2</v>
      </c>
      <c r="N202" s="13">
        <f t="shared" si="60"/>
        <v>1.6222835506887384E-2</v>
      </c>
      <c r="O202" s="13">
        <f t="shared" si="61"/>
        <v>-9.7561749453645725E-3</v>
      </c>
      <c r="P202" s="13">
        <f t="shared" si="62"/>
        <v>-2.1708522533012291E-2</v>
      </c>
      <c r="Q202" s="14">
        <f t="shared" si="51"/>
        <v>19.688681117026931</v>
      </c>
      <c r="R202" s="14">
        <f t="shared" si="52"/>
        <v>7.1066061377273027</v>
      </c>
      <c r="S202" s="14">
        <f t="shared" si="53"/>
        <v>15.218907826983827</v>
      </c>
      <c r="V202" s="30">
        <f t="shared" si="54"/>
        <v>0.62243059725622429</v>
      </c>
      <c r="W202" s="30">
        <f t="shared" si="55"/>
        <v>0.40888888888888902</v>
      </c>
      <c r="X202" s="30">
        <f t="shared" si="56"/>
        <v>3.9134054954204779E-2</v>
      </c>
    </row>
    <row r="203" spans="1:24" x14ac:dyDescent="0.35">
      <c r="A203" s="4">
        <v>43416</v>
      </c>
      <c r="B203" s="5">
        <v>199.26</v>
      </c>
      <c r="C203" s="5">
        <v>62.8</v>
      </c>
      <c r="D203" s="5">
        <v>0.68500000000000005</v>
      </c>
      <c r="E203" s="7">
        <v>372882720</v>
      </c>
      <c r="F203" s="7">
        <v>650</v>
      </c>
      <c r="G203" s="7">
        <v>5546000</v>
      </c>
      <c r="H203" s="9">
        <f t="shared" si="48"/>
        <v>5.2946105046167098</v>
      </c>
      <c r="I203" s="9">
        <f t="shared" si="49"/>
        <v>4.1399550734741526</v>
      </c>
      <c r="J203" s="9">
        <f t="shared" si="50"/>
        <v>-0.37833644071991168</v>
      </c>
      <c r="K203" s="11">
        <f t="shared" si="57"/>
        <v>1.7931034482758575E-2</v>
      </c>
      <c r="L203" s="11">
        <f t="shared" si="58"/>
        <v>2.614379084967311E-2</v>
      </c>
      <c r="M203" s="11">
        <f t="shared" si="59"/>
        <v>2.194586686174187E-3</v>
      </c>
      <c r="N203" s="13">
        <f t="shared" si="60"/>
        <v>1.7772169745797668E-2</v>
      </c>
      <c r="O203" s="13">
        <f t="shared" si="61"/>
        <v>2.5807883955872503E-2</v>
      </c>
      <c r="P203" s="13">
        <f t="shared" si="62"/>
        <v>2.1921820982210511E-3</v>
      </c>
      <c r="Q203" s="14">
        <f t="shared" si="51"/>
        <v>19.736774504574136</v>
      </c>
      <c r="R203" s="14">
        <f t="shared" si="52"/>
        <v>6.4769723628896827</v>
      </c>
      <c r="S203" s="14">
        <f t="shared" si="53"/>
        <v>15.52858750515786</v>
      </c>
      <c r="V203" s="30">
        <f t="shared" si="54"/>
        <v>0.63864381726638642</v>
      </c>
      <c r="W203" s="30">
        <f t="shared" si="55"/>
        <v>0.44444444444444442</v>
      </c>
      <c r="X203" s="30">
        <f t="shared" si="56"/>
        <v>4.1631973355537095E-2</v>
      </c>
    </row>
    <row r="204" spans="1:24" x14ac:dyDescent="0.35">
      <c r="A204" s="4">
        <v>43423</v>
      </c>
      <c r="B204" s="5">
        <v>197.3</v>
      </c>
      <c r="C204" s="5">
        <v>63</v>
      </c>
      <c r="D204" s="5">
        <v>0.67649999999999999</v>
      </c>
      <c r="E204" s="7">
        <v>276142380</v>
      </c>
      <c r="F204" s="7">
        <v>1090</v>
      </c>
      <c r="G204" s="7">
        <v>17916000</v>
      </c>
      <c r="H204" s="9">
        <f t="shared" si="48"/>
        <v>5.2847254130285695</v>
      </c>
      <c r="I204" s="9">
        <f t="shared" si="49"/>
        <v>4.1431347263915326</v>
      </c>
      <c r="J204" s="9">
        <f t="shared" si="50"/>
        <v>-0.39082283137129431</v>
      </c>
      <c r="K204" s="11">
        <f t="shared" si="57"/>
        <v>-9.8363946602427962E-3</v>
      </c>
      <c r="L204" s="11">
        <f t="shared" si="58"/>
        <v>3.1847133757962236E-3</v>
      </c>
      <c r="M204" s="11">
        <f t="shared" si="59"/>
        <v>-1.2408759124087683E-2</v>
      </c>
      <c r="N204" s="13">
        <f t="shared" si="60"/>
        <v>-9.8850915881404152E-3</v>
      </c>
      <c r="O204" s="13">
        <f t="shared" si="61"/>
        <v>3.1796529173798056E-3</v>
      </c>
      <c r="P204" s="13">
        <f t="shared" si="62"/>
        <v>-1.2486390651382646E-2</v>
      </c>
      <c r="Q204" s="14">
        <f t="shared" si="51"/>
        <v>19.43642716023168</v>
      </c>
      <c r="R204" s="14">
        <f t="shared" si="52"/>
        <v>6.9939329752231894</v>
      </c>
      <c r="S204" s="14">
        <f t="shared" si="53"/>
        <v>16.701204726309328</v>
      </c>
      <c r="V204" s="30">
        <f t="shared" si="54"/>
        <v>0.62959028130629591</v>
      </c>
      <c r="W204" s="30">
        <f t="shared" si="55"/>
        <v>0.44888888888888895</v>
      </c>
      <c r="X204" s="30">
        <f t="shared" si="56"/>
        <v>2.747710241465439E-2</v>
      </c>
    </row>
    <row r="205" spans="1:24" x14ac:dyDescent="0.35">
      <c r="A205" s="4">
        <v>43430</v>
      </c>
      <c r="B205" s="5">
        <v>194</v>
      </c>
      <c r="C205" s="5">
        <v>61.6</v>
      </c>
      <c r="D205" s="5">
        <v>0.67549999999999999</v>
      </c>
      <c r="E205" s="7">
        <v>416255450</v>
      </c>
      <c r="F205" s="7">
        <v>1280</v>
      </c>
      <c r="G205" s="7">
        <v>7360000</v>
      </c>
      <c r="H205" s="9">
        <f t="shared" si="48"/>
        <v>5.2678581590633282</v>
      </c>
      <c r="I205" s="9">
        <f t="shared" si="49"/>
        <v>4.1206618705394744</v>
      </c>
      <c r="J205" s="9">
        <f t="shared" si="50"/>
        <v>-0.39230212158188354</v>
      </c>
      <c r="K205" s="11">
        <f t="shared" si="57"/>
        <v>-1.6725798276735992E-2</v>
      </c>
      <c r="L205" s="11">
        <f t="shared" si="58"/>
        <v>-2.2222222222222199E-2</v>
      </c>
      <c r="M205" s="11">
        <f t="shared" si="59"/>
        <v>-1.478196600147821E-3</v>
      </c>
      <c r="N205" s="13">
        <f t="shared" si="60"/>
        <v>-1.6867253965241635E-2</v>
      </c>
      <c r="O205" s="13">
        <f t="shared" si="61"/>
        <v>-2.2472855852058628E-2</v>
      </c>
      <c r="P205" s="13">
        <f t="shared" si="62"/>
        <v>-1.4792902105891703E-3</v>
      </c>
      <c r="Q205" s="14">
        <f t="shared" si="51"/>
        <v>19.846809692266309</v>
      </c>
      <c r="R205" s="14">
        <f t="shared" si="52"/>
        <v>7.1546153569136628</v>
      </c>
      <c r="S205" s="14">
        <f t="shared" si="53"/>
        <v>15.811570490705058</v>
      </c>
      <c r="V205" s="30">
        <f t="shared" si="54"/>
        <v>0.61434708300614349</v>
      </c>
      <c r="W205" s="30">
        <f t="shared" si="55"/>
        <v>0.41777777777777786</v>
      </c>
      <c r="X205" s="30">
        <f t="shared" si="56"/>
        <v>2.5811823480432906E-2</v>
      </c>
    </row>
    <row r="206" spans="1:24" x14ac:dyDescent="0.35">
      <c r="A206" s="4">
        <v>43437</v>
      </c>
      <c r="B206" s="5">
        <v>195.01</v>
      </c>
      <c r="C206" s="5">
        <v>61.8</v>
      </c>
      <c r="D206" s="5">
        <v>0.67100000000000004</v>
      </c>
      <c r="E206" s="7">
        <v>318162900</v>
      </c>
      <c r="F206" s="7">
        <v>810</v>
      </c>
      <c r="G206" s="7">
        <v>9490000</v>
      </c>
      <c r="H206" s="9">
        <f t="shared" si="48"/>
        <v>5.273050839300149</v>
      </c>
      <c r="I206" s="9">
        <f t="shared" si="49"/>
        <v>4.1239033644636454</v>
      </c>
      <c r="J206" s="9">
        <f t="shared" si="50"/>
        <v>-0.39898614201045518</v>
      </c>
      <c r="K206" s="11">
        <f t="shared" si="57"/>
        <v>5.206185567010262E-3</v>
      </c>
      <c r="L206" s="11">
        <f t="shared" si="58"/>
        <v>3.2467532467531776E-3</v>
      </c>
      <c r="M206" s="11">
        <f t="shared" si="59"/>
        <v>-6.6617320503330104E-3</v>
      </c>
      <c r="N206" s="13">
        <f t="shared" si="60"/>
        <v>5.1926802368212205E-3</v>
      </c>
      <c r="O206" s="13">
        <f t="shared" si="61"/>
        <v>3.2414939241710229E-3</v>
      </c>
      <c r="P206" s="13">
        <f t="shared" si="62"/>
        <v>-6.6840204285717143E-3</v>
      </c>
      <c r="Q206" s="14">
        <f t="shared" si="51"/>
        <v>19.578074073732907</v>
      </c>
      <c r="R206" s="14">
        <f t="shared" si="52"/>
        <v>6.6970342476664841</v>
      </c>
      <c r="S206" s="14">
        <f t="shared" si="53"/>
        <v>16.065749170586109</v>
      </c>
      <c r="V206" s="30">
        <f t="shared" si="54"/>
        <v>0.61901242551619007</v>
      </c>
      <c r="W206" s="30">
        <f t="shared" si="55"/>
        <v>0.42222222222222222</v>
      </c>
      <c r="X206" s="30">
        <f t="shared" si="56"/>
        <v>1.8318068276436322E-2</v>
      </c>
    </row>
    <row r="207" spans="1:24" x14ac:dyDescent="0.35">
      <c r="A207" s="4">
        <v>43444</v>
      </c>
      <c r="B207" s="5">
        <v>184.93</v>
      </c>
      <c r="C207" s="5">
        <v>59</v>
      </c>
      <c r="D207" s="5">
        <v>0.66749999999999998</v>
      </c>
      <c r="E207" s="7">
        <v>284493370</v>
      </c>
      <c r="F207" s="7">
        <v>1000</v>
      </c>
      <c r="G207" s="7">
        <v>6281000</v>
      </c>
      <c r="H207" s="9">
        <f t="shared" si="48"/>
        <v>5.2199773750967848</v>
      </c>
      <c r="I207" s="9">
        <f t="shared" si="49"/>
        <v>4.0775374439057197</v>
      </c>
      <c r="J207" s="9">
        <f t="shared" si="50"/>
        <v>-0.40421588870773251</v>
      </c>
      <c r="K207" s="11">
        <f t="shared" si="57"/>
        <v>-5.1689656940669633E-2</v>
      </c>
      <c r="L207" s="11">
        <f t="shared" si="58"/>
        <v>-4.5307443365695747E-2</v>
      </c>
      <c r="M207" s="11">
        <f t="shared" si="59"/>
        <v>-5.2160953800298934E-3</v>
      </c>
      <c r="N207" s="13">
        <f t="shared" si="60"/>
        <v>-5.3073464203364125E-2</v>
      </c>
      <c r="O207" s="13">
        <f t="shared" si="61"/>
        <v>-4.6365920557925537E-2</v>
      </c>
      <c r="P207" s="13">
        <f t="shared" si="62"/>
        <v>-5.229746697277265E-3</v>
      </c>
      <c r="Q207" s="14">
        <f t="shared" si="51"/>
        <v>19.466220507216939</v>
      </c>
      <c r="R207" s="14">
        <f t="shared" si="52"/>
        <v>6.9077552789821368</v>
      </c>
      <c r="S207" s="14">
        <f t="shared" si="53"/>
        <v>15.653039761436517</v>
      </c>
      <c r="V207" s="30">
        <f t="shared" si="54"/>
        <v>0.57245138343572455</v>
      </c>
      <c r="W207" s="30">
        <f t="shared" si="55"/>
        <v>0.36000000000000004</v>
      </c>
      <c r="X207" s="30">
        <f t="shared" si="56"/>
        <v>1.2489592006661035E-2</v>
      </c>
    </row>
    <row r="208" spans="1:24" x14ac:dyDescent="0.35">
      <c r="A208" s="4">
        <v>43451</v>
      </c>
      <c r="B208" s="5">
        <v>186.79</v>
      </c>
      <c r="C208" s="5">
        <v>58.4</v>
      </c>
      <c r="D208" s="5">
        <v>0.66049999999999998</v>
      </c>
      <c r="E208" s="7">
        <v>350928790</v>
      </c>
      <c r="F208" s="7">
        <v>3650</v>
      </c>
      <c r="G208" s="7">
        <v>14170000</v>
      </c>
      <c r="H208" s="9">
        <f t="shared" si="48"/>
        <v>5.2299849911712117</v>
      </c>
      <c r="I208" s="9">
        <f t="shared" si="49"/>
        <v>4.0673158898341812</v>
      </c>
      <c r="J208" s="9">
        <f t="shared" si="50"/>
        <v>-0.4147581550197571</v>
      </c>
      <c r="K208" s="11">
        <f t="shared" si="57"/>
        <v>1.0057859730708836E-2</v>
      </c>
      <c r="L208" s="11">
        <f t="shared" si="58"/>
        <v>-1.0169491525423752E-2</v>
      </c>
      <c r="M208" s="11">
        <f t="shared" si="59"/>
        <v>-1.04868913857678E-2</v>
      </c>
      <c r="N208" s="13">
        <f t="shared" si="60"/>
        <v>1.0007616074426413E-2</v>
      </c>
      <c r="O208" s="13">
        <f t="shared" si="61"/>
        <v>-1.0221554071538139E-2</v>
      </c>
      <c r="P208" s="13">
        <f t="shared" si="62"/>
        <v>-1.0542266312024545E-2</v>
      </c>
      <c r="Q208" s="14">
        <f t="shared" si="51"/>
        <v>19.676093883354842</v>
      </c>
      <c r="R208" s="14">
        <f t="shared" si="52"/>
        <v>8.2024824465765374</v>
      </c>
      <c r="S208" s="14">
        <f t="shared" si="53"/>
        <v>16.466637611666862</v>
      </c>
      <c r="V208" s="30">
        <f t="shared" si="54"/>
        <v>0.58104300429581035</v>
      </c>
      <c r="W208" s="30">
        <f t="shared" si="55"/>
        <v>0.34666666666666668</v>
      </c>
      <c r="X208" s="30">
        <f t="shared" si="56"/>
        <v>8.3263946711064946E-4</v>
      </c>
    </row>
    <row r="209" spans="1:24" x14ac:dyDescent="0.35">
      <c r="A209" s="4">
        <v>43458</v>
      </c>
      <c r="B209" s="5">
        <v>186.3</v>
      </c>
      <c r="C209" s="5">
        <v>59.2</v>
      </c>
      <c r="D209" s="5">
        <v>0.66</v>
      </c>
      <c r="E209" s="7">
        <v>193975710</v>
      </c>
      <c r="F209" s="7">
        <v>1350</v>
      </c>
      <c r="G209" s="7">
        <v>9023000</v>
      </c>
      <c r="H209" s="9">
        <f t="shared" si="48"/>
        <v>5.2273582776075429</v>
      </c>
      <c r="I209" s="9">
        <f t="shared" si="49"/>
        <v>4.0809215418899605</v>
      </c>
      <c r="J209" s="9">
        <f t="shared" si="50"/>
        <v>-0.41551544396166579</v>
      </c>
      <c r="K209" s="11">
        <f t="shared" si="57"/>
        <v>-2.623266770169606E-3</v>
      </c>
      <c r="L209" s="11">
        <f t="shared" si="58"/>
        <v>1.3698630136986375E-2</v>
      </c>
      <c r="M209" s="11">
        <f t="shared" si="59"/>
        <v>-7.5700227100672964E-4</v>
      </c>
      <c r="N209" s="13">
        <f t="shared" si="60"/>
        <v>-2.6267135636687707E-3</v>
      </c>
      <c r="O209" s="13">
        <f t="shared" si="61"/>
        <v>1.3605652055778678E-2</v>
      </c>
      <c r="P209" s="13">
        <f t="shared" si="62"/>
        <v>-7.5728894190869108E-4</v>
      </c>
      <c r="Q209" s="14">
        <f t="shared" si="51"/>
        <v>19.083243503003086</v>
      </c>
      <c r="R209" s="14">
        <f t="shared" si="52"/>
        <v>7.2078598714324755</v>
      </c>
      <c r="S209" s="14">
        <f t="shared" si="53"/>
        <v>16.015287430976638</v>
      </c>
      <c r="V209" s="30">
        <f t="shared" si="54"/>
        <v>0.57877962030578778</v>
      </c>
      <c r="W209" s="30">
        <f t="shared" si="55"/>
        <v>0.36444444444444457</v>
      </c>
      <c r="X209" s="30">
        <f t="shared" si="56"/>
        <v>0</v>
      </c>
    </row>
    <row r="210" spans="1:24" x14ac:dyDescent="0.35">
      <c r="A210" s="4">
        <v>43465</v>
      </c>
      <c r="B210" s="5">
        <v>190.99</v>
      </c>
      <c r="C210" s="5">
        <v>60.8</v>
      </c>
      <c r="D210" s="5">
        <v>0.66249999999999998</v>
      </c>
      <c r="E210" s="7">
        <v>72832550</v>
      </c>
      <c r="F210" s="7">
        <v>550</v>
      </c>
      <c r="G210" s="7">
        <v>1690000</v>
      </c>
      <c r="H210" s="9">
        <f t="shared" si="48"/>
        <v>5.2522210706550636</v>
      </c>
      <c r="I210" s="9">
        <f t="shared" si="49"/>
        <v>4.1075897889721213</v>
      </c>
      <c r="J210" s="9">
        <f t="shared" si="50"/>
        <v>-0.41173472112175979</v>
      </c>
      <c r="K210" s="11">
        <f t="shared" si="57"/>
        <v>2.5174449812130958E-2</v>
      </c>
      <c r="L210" s="11">
        <f t="shared" si="58"/>
        <v>2.7027027027026931E-2</v>
      </c>
      <c r="M210" s="11">
        <f t="shared" si="59"/>
        <v>3.7878787878787069E-3</v>
      </c>
      <c r="N210" s="13">
        <f t="shared" si="60"/>
        <v>2.4862793047520322E-2</v>
      </c>
      <c r="O210" s="13">
        <f t="shared" si="61"/>
        <v>2.6668247082161273E-2</v>
      </c>
      <c r="P210" s="13">
        <f t="shared" si="62"/>
        <v>3.7807228399059311E-3</v>
      </c>
      <c r="Q210" s="14">
        <f t="shared" si="51"/>
        <v>18.103673528625229</v>
      </c>
      <c r="R210" s="14">
        <f t="shared" si="52"/>
        <v>6.3099182782265162</v>
      </c>
      <c r="S210" s="14">
        <f t="shared" si="53"/>
        <v>14.340239086899256</v>
      </c>
      <c r="V210" s="30">
        <f t="shared" si="54"/>
        <v>0.60044343849600446</v>
      </c>
      <c r="W210" s="30">
        <f t="shared" si="55"/>
        <v>0.4</v>
      </c>
      <c r="X210" s="30">
        <f t="shared" si="56"/>
        <v>4.1631973355536174E-3</v>
      </c>
    </row>
    <row r="211" spans="1:24" x14ac:dyDescent="0.35">
      <c r="A211" s="4">
        <v>43472</v>
      </c>
      <c r="B211" s="5">
        <v>196.8</v>
      </c>
      <c r="C211" s="5">
        <v>60.4</v>
      </c>
      <c r="D211" s="5">
        <v>0.67800000000000005</v>
      </c>
      <c r="E211" s="7">
        <v>229754300</v>
      </c>
      <c r="F211" s="7">
        <v>4360</v>
      </c>
      <c r="G211" s="7">
        <v>10195000</v>
      </c>
      <c r="H211" s="9">
        <f t="shared" si="48"/>
        <v>5.2821879846181528</v>
      </c>
      <c r="I211" s="9">
        <f t="shared" si="49"/>
        <v>4.1009891049407692</v>
      </c>
      <c r="J211" s="9">
        <f t="shared" si="50"/>
        <v>-0.38860799104174143</v>
      </c>
      <c r="K211" s="11">
        <f t="shared" si="57"/>
        <v>3.0420440860778063E-2</v>
      </c>
      <c r="L211" s="11">
        <f t="shared" si="58"/>
        <v>-6.5789473684210297E-3</v>
      </c>
      <c r="M211" s="11">
        <f t="shared" si="59"/>
        <v>2.3396226415094444E-2</v>
      </c>
      <c r="N211" s="13">
        <f t="shared" si="60"/>
        <v>2.9966913963089838E-2</v>
      </c>
      <c r="O211" s="13">
        <f t="shared" si="61"/>
        <v>-6.6006840313520242E-3</v>
      </c>
      <c r="P211" s="13">
        <f t="shared" si="62"/>
        <v>2.3126730080018375E-2</v>
      </c>
      <c r="Q211" s="14">
        <f t="shared" si="51"/>
        <v>19.252521035020575</v>
      </c>
      <c r="R211" s="14">
        <f t="shared" si="52"/>
        <v>8.3802273363430793</v>
      </c>
      <c r="S211" s="14">
        <f t="shared" si="53"/>
        <v>16.137407961990693</v>
      </c>
      <c r="V211" s="30">
        <f t="shared" si="54"/>
        <v>0.62728070580627282</v>
      </c>
      <c r="W211" s="30">
        <f t="shared" si="55"/>
        <v>0.39111111111111113</v>
      </c>
      <c r="X211" s="30">
        <f t="shared" si="56"/>
        <v>2.9975020815986707E-2</v>
      </c>
    </row>
    <row r="212" spans="1:24" x14ac:dyDescent="0.35">
      <c r="A212" s="4">
        <v>43479</v>
      </c>
      <c r="B212" s="5">
        <v>208.44</v>
      </c>
      <c r="C212" s="5">
        <v>56</v>
      </c>
      <c r="D212" s="5">
        <v>0.70599999999999996</v>
      </c>
      <c r="E212" s="7">
        <v>294785180</v>
      </c>
      <c r="F212" s="7">
        <v>32400</v>
      </c>
      <c r="G212" s="7">
        <v>12259000</v>
      </c>
      <c r="H212" s="9">
        <f t="shared" si="48"/>
        <v>5.3396512300410137</v>
      </c>
      <c r="I212" s="9">
        <f t="shared" si="49"/>
        <v>4.0253516907351496</v>
      </c>
      <c r="J212" s="9">
        <f t="shared" si="50"/>
        <v>-0.34814004148889505</v>
      </c>
      <c r="K212" s="11">
        <f t="shared" si="57"/>
        <v>5.9146341463414562E-2</v>
      </c>
      <c r="L212" s="11">
        <f t="shared" si="58"/>
        <v>-7.2847682119205281E-2</v>
      </c>
      <c r="M212" s="11">
        <f t="shared" si="59"/>
        <v>4.1297935103244705E-2</v>
      </c>
      <c r="N212" s="13">
        <f t="shared" si="60"/>
        <v>5.746324542286077E-2</v>
      </c>
      <c r="O212" s="13">
        <f t="shared" si="61"/>
        <v>-7.5637414205619952E-2</v>
      </c>
      <c r="P212" s="13">
        <f t="shared" si="62"/>
        <v>4.0467949552846424E-2</v>
      </c>
      <c r="Q212" s="14">
        <f t="shared" si="51"/>
        <v>19.501757445645389</v>
      </c>
      <c r="R212" s="14">
        <f t="shared" si="52"/>
        <v>10.385913701780421</v>
      </c>
      <c r="S212" s="14">
        <f t="shared" si="53"/>
        <v>16.321770919077132</v>
      </c>
      <c r="V212" s="30">
        <f t="shared" si="54"/>
        <v>0.68104762344681047</v>
      </c>
      <c r="W212" s="30">
        <f t="shared" si="55"/>
        <v>0.29333333333333339</v>
      </c>
      <c r="X212" s="30">
        <f t="shared" si="56"/>
        <v>7.6602830974188074E-2</v>
      </c>
    </row>
    <row r="213" spans="1:24" x14ac:dyDescent="0.35">
      <c r="A213" s="4">
        <v>43486</v>
      </c>
      <c r="B213" s="5">
        <v>212</v>
      </c>
      <c r="C213" s="5">
        <v>59</v>
      </c>
      <c r="D213" s="5">
        <v>0.71699999999999997</v>
      </c>
      <c r="E213" s="7">
        <v>324031980</v>
      </c>
      <c r="F213" s="7">
        <v>314190</v>
      </c>
      <c r="G213" s="7">
        <v>20966000</v>
      </c>
      <c r="H213" s="9">
        <f t="shared" si="48"/>
        <v>5.3565862746720123</v>
      </c>
      <c r="I213" s="9">
        <f t="shared" si="49"/>
        <v>4.0775374439057197</v>
      </c>
      <c r="J213" s="9">
        <f t="shared" si="50"/>
        <v>-0.33267943838251673</v>
      </c>
      <c r="K213" s="11">
        <f t="shared" si="57"/>
        <v>1.7079255421224345E-2</v>
      </c>
      <c r="L213" s="11">
        <f t="shared" si="58"/>
        <v>5.3571428571428568E-2</v>
      </c>
      <c r="M213" s="11">
        <f t="shared" si="59"/>
        <v>1.5580736543909363E-2</v>
      </c>
      <c r="N213" s="13">
        <f t="shared" si="60"/>
        <v>1.6935044630998482E-2</v>
      </c>
      <c r="O213" s="13">
        <f t="shared" si="61"/>
        <v>5.2185753170570247E-2</v>
      </c>
      <c r="P213" s="13">
        <f t="shared" si="62"/>
        <v>1.5460603106378279E-2</v>
      </c>
      <c r="Q213" s="14">
        <f t="shared" si="51"/>
        <v>19.596352772589416</v>
      </c>
      <c r="R213" s="14">
        <f t="shared" si="52"/>
        <v>12.657753177435302</v>
      </c>
      <c r="S213" s="14">
        <f t="shared" si="53"/>
        <v>16.858412635994654</v>
      </c>
      <c r="V213" s="30">
        <f t="shared" si="54"/>
        <v>0.69749180100697494</v>
      </c>
      <c r="W213" s="30">
        <f t="shared" si="55"/>
        <v>0.36000000000000004</v>
      </c>
      <c r="X213" s="30">
        <f t="shared" si="56"/>
        <v>9.4920899250624385E-2</v>
      </c>
    </row>
    <row r="214" spans="1:24" x14ac:dyDescent="0.35">
      <c r="A214" s="4">
        <v>43493</v>
      </c>
      <c r="B214" s="5">
        <v>216.29</v>
      </c>
      <c r="C214" s="5">
        <v>59.8</v>
      </c>
      <c r="D214" s="5">
        <v>0.69950000000000001</v>
      </c>
      <c r="E214" s="7">
        <v>315677210</v>
      </c>
      <c r="F214" s="7">
        <v>7110</v>
      </c>
      <c r="G214" s="7">
        <v>15239000</v>
      </c>
      <c r="H214" s="9">
        <f t="shared" si="48"/>
        <v>5.3766200998052103</v>
      </c>
      <c r="I214" s="9">
        <f t="shared" si="49"/>
        <v>4.0910056609565864</v>
      </c>
      <c r="J214" s="9">
        <f t="shared" si="50"/>
        <v>-0.35738948487660116</v>
      </c>
      <c r="K214" s="11">
        <f t="shared" si="57"/>
        <v>2.0235849056603736E-2</v>
      </c>
      <c r="L214" s="11">
        <f t="shared" si="58"/>
        <v>1.3559322033898256E-2</v>
      </c>
      <c r="M214" s="11">
        <f t="shared" si="59"/>
        <v>-2.440725244072519E-2</v>
      </c>
      <c r="N214" s="13">
        <f t="shared" si="60"/>
        <v>2.0033825133197732E-2</v>
      </c>
      <c r="O214" s="13">
        <f t="shared" si="61"/>
        <v>1.3468217050866611E-2</v>
      </c>
      <c r="P214" s="13">
        <f t="shared" si="62"/>
        <v>-2.4710046494084415E-2</v>
      </c>
      <c r="Q214" s="14">
        <f t="shared" si="51"/>
        <v>19.570230762135662</v>
      </c>
      <c r="R214" s="14">
        <f t="shared" si="52"/>
        <v>8.8692575227972874</v>
      </c>
      <c r="S214" s="14">
        <f t="shared" si="53"/>
        <v>16.539368489271997</v>
      </c>
      <c r="V214" s="30">
        <f t="shared" si="54"/>
        <v>0.71730795879717302</v>
      </c>
      <c r="W214" s="30">
        <f t="shared" si="55"/>
        <v>0.37777777777777777</v>
      </c>
      <c r="X214" s="30">
        <f t="shared" si="56"/>
        <v>6.5778517901748518E-2</v>
      </c>
    </row>
    <row r="215" spans="1:24" x14ac:dyDescent="0.35">
      <c r="A215" s="4">
        <v>43500</v>
      </c>
      <c r="B215" s="5">
        <v>210.43</v>
      </c>
      <c r="C215" s="5">
        <v>59.8</v>
      </c>
      <c r="D215" s="5">
        <v>0.69899999999999995</v>
      </c>
      <c r="E215" s="7">
        <v>254819520</v>
      </c>
      <c r="F215" s="7">
        <v>32850</v>
      </c>
      <c r="G215" s="7">
        <v>9508000</v>
      </c>
      <c r="H215" s="9">
        <f t="shared" si="48"/>
        <v>5.3491530562505325</v>
      </c>
      <c r="I215" s="9">
        <f t="shared" si="49"/>
        <v>4.0910056609565864</v>
      </c>
      <c r="J215" s="9">
        <f t="shared" si="50"/>
        <v>-0.35810453674832687</v>
      </c>
      <c r="K215" s="11">
        <f t="shared" si="57"/>
        <v>-2.7093254426926745E-2</v>
      </c>
      <c r="L215" s="11">
        <f t="shared" si="58"/>
        <v>0</v>
      </c>
      <c r="M215" s="11">
        <f t="shared" si="59"/>
        <v>-7.1479628305940813E-4</v>
      </c>
      <c r="N215" s="13">
        <f t="shared" si="60"/>
        <v>-2.7467043554678182E-2</v>
      </c>
      <c r="O215" s="13">
        <f t="shared" si="61"/>
        <v>0</v>
      </c>
      <c r="P215" s="13">
        <f t="shared" si="62"/>
        <v>-7.1505187172565246E-4</v>
      </c>
      <c r="Q215" s="14">
        <f t="shared" si="51"/>
        <v>19.356066087833135</v>
      </c>
      <c r="R215" s="14">
        <f t="shared" si="52"/>
        <v>10.399707023912757</v>
      </c>
      <c r="S215" s="14">
        <f t="shared" si="53"/>
        <v>16.067644107462222</v>
      </c>
      <c r="V215" s="30">
        <f t="shared" si="54"/>
        <v>0.69023973393690241</v>
      </c>
      <c r="W215" s="30">
        <f t="shared" si="55"/>
        <v>0.37777777777777777</v>
      </c>
      <c r="X215" s="30">
        <f t="shared" si="56"/>
        <v>6.4945878434637686E-2</v>
      </c>
    </row>
    <row r="216" spans="1:24" x14ac:dyDescent="0.35">
      <c r="A216" s="4">
        <v>43507</v>
      </c>
      <c r="B216" s="5">
        <v>208</v>
      </c>
      <c r="C216" s="5">
        <v>59.8</v>
      </c>
      <c r="D216" s="5">
        <v>0.70199999999999996</v>
      </c>
      <c r="E216" s="7">
        <v>443654570</v>
      </c>
      <c r="F216" s="7">
        <v>1540</v>
      </c>
      <c r="G216" s="7">
        <v>9151000</v>
      </c>
      <c r="H216" s="9">
        <f t="shared" si="48"/>
        <v>5.3375380797013179</v>
      </c>
      <c r="I216" s="9">
        <f t="shared" si="49"/>
        <v>4.0910056609565864</v>
      </c>
      <c r="J216" s="9">
        <f t="shared" si="50"/>
        <v>-0.353821874956326</v>
      </c>
      <c r="K216" s="11">
        <f t="shared" si="57"/>
        <v>-1.1547783110773211E-2</v>
      </c>
      <c r="L216" s="11">
        <f t="shared" si="58"/>
        <v>0</v>
      </c>
      <c r="M216" s="11">
        <f t="shared" si="59"/>
        <v>4.2918454935622361E-3</v>
      </c>
      <c r="N216" s="13">
        <f t="shared" si="60"/>
        <v>-1.1614976549214102E-2</v>
      </c>
      <c r="O216" s="13">
        <f t="shared" si="61"/>
        <v>0</v>
      </c>
      <c r="P216" s="13">
        <f t="shared" si="62"/>
        <v>4.2826617920009493E-3</v>
      </c>
      <c r="Q216" s="14">
        <f t="shared" si="51"/>
        <v>19.910556822105448</v>
      </c>
      <c r="R216" s="14">
        <f t="shared" si="52"/>
        <v>7.3395376954076745</v>
      </c>
      <c r="S216" s="14">
        <f t="shared" si="53"/>
        <v>16.029373720897514</v>
      </c>
      <c r="V216" s="30">
        <f t="shared" si="54"/>
        <v>0.67901519700679014</v>
      </c>
      <c r="W216" s="30">
        <f t="shared" si="55"/>
        <v>0.37777777777777777</v>
      </c>
      <c r="X216" s="30">
        <f t="shared" si="56"/>
        <v>6.9941715237302138E-2</v>
      </c>
    </row>
    <row r="217" spans="1:24" x14ac:dyDescent="0.35">
      <c r="A217" s="4">
        <v>43514</v>
      </c>
      <c r="B217" s="5">
        <v>205.25</v>
      </c>
      <c r="C217" s="5">
        <v>56</v>
      </c>
      <c r="D217" s="5">
        <v>0.7</v>
      </c>
      <c r="E217" s="7">
        <v>324104170</v>
      </c>
      <c r="F217" s="7">
        <v>7170</v>
      </c>
      <c r="G217" s="7">
        <v>18951000</v>
      </c>
      <c r="H217" s="9">
        <f t="shared" si="48"/>
        <v>5.3242287483325379</v>
      </c>
      <c r="I217" s="9">
        <f t="shared" si="49"/>
        <v>4.0253516907351496</v>
      </c>
      <c r="J217" s="9">
        <f t="shared" si="50"/>
        <v>-0.35667494393873245</v>
      </c>
      <c r="K217" s="11">
        <f t="shared" si="57"/>
        <v>-1.3221153846153846E-2</v>
      </c>
      <c r="L217" s="11">
        <f t="shared" si="58"/>
        <v>-6.3545150501672198E-2</v>
      </c>
      <c r="M217" s="11">
        <f t="shared" si="59"/>
        <v>-2.8490028490028517E-3</v>
      </c>
      <c r="N217" s="13">
        <f t="shared" si="60"/>
        <v>-1.330933136878038E-2</v>
      </c>
      <c r="O217" s="13">
        <f t="shared" si="61"/>
        <v>-6.5653970221436778E-2</v>
      </c>
      <c r="P217" s="13">
        <f t="shared" si="62"/>
        <v>-2.8530689824063991E-3</v>
      </c>
      <c r="Q217" s="14">
        <f t="shared" si="51"/>
        <v>19.596575534428265</v>
      </c>
      <c r="R217" s="14">
        <f t="shared" si="52"/>
        <v>8.8776609335936669</v>
      </c>
      <c r="S217" s="14">
        <f t="shared" si="53"/>
        <v>16.757367258548946</v>
      </c>
      <c r="V217" s="30">
        <f t="shared" si="54"/>
        <v>0.66631253175666305</v>
      </c>
      <c r="W217" s="30">
        <f t="shared" si="55"/>
        <v>0.29333333333333339</v>
      </c>
      <c r="X217" s="30">
        <f t="shared" si="56"/>
        <v>6.661115736885917E-2</v>
      </c>
    </row>
    <row r="218" spans="1:24" x14ac:dyDescent="0.35">
      <c r="A218" s="4">
        <v>43521</v>
      </c>
      <c r="B218" s="5">
        <v>206.54</v>
      </c>
      <c r="C218" s="5">
        <v>55.6</v>
      </c>
      <c r="D218" s="5">
        <v>0.68700000000000006</v>
      </c>
      <c r="E218" s="7">
        <v>284351400</v>
      </c>
      <c r="F218" s="7">
        <v>1950</v>
      </c>
      <c r="G218" s="7">
        <v>19332000</v>
      </c>
      <c r="H218" s="9">
        <f t="shared" si="48"/>
        <v>5.3304940982432578</v>
      </c>
      <c r="I218" s="9">
        <f t="shared" si="49"/>
        <v>4.0181832012565364</v>
      </c>
      <c r="J218" s="9">
        <f t="shared" si="50"/>
        <v>-0.37542098675978763</v>
      </c>
      <c r="K218" s="11">
        <f t="shared" si="57"/>
        <v>6.2850182704019099E-3</v>
      </c>
      <c r="L218" s="11">
        <f t="shared" si="58"/>
        <v>-7.1428571428571175E-3</v>
      </c>
      <c r="M218" s="11">
        <f t="shared" si="59"/>
        <v>-1.857142857142843E-2</v>
      </c>
      <c r="N218" s="13">
        <f t="shared" si="60"/>
        <v>6.2653499107203281E-3</v>
      </c>
      <c r="O218" s="13">
        <f t="shared" si="61"/>
        <v>-7.168489478612516E-3</v>
      </c>
      <c r="P218" s="13">
        <f t="shared" si="62"/>
        <v>-1.8746042821055221E-2</v>
      </c>
      <c r="Q218" s="14">
        <f t="shared" si="51"/>
        <v>19.465721355214722</v>
      </c>
      <c r="R218" s="14">
        <f t="shared" si="52"/>
        <v>7.5755846515577927</v>
      </c>
      <c r="S218" s="14">
        <f t="shared" si="53"/>
        <v>16.777272311947112</v>
      </c>
      <c r="V218" s="30">
        <f t="shared" si="54"/>
        <v>0.67227123654672261</v>
      </c>
      <c r="W218" s="30">
        <f t="shared" si="55"/>
        <v>0.28444444444444456</v>
      </c>
      <c r="X218" s="30">
        <f t="shared" si="56"/>
        <v>4.4962531223980064E-2</v>
      </c>
    </row>
    <row r="219" spans="1:24" x14ac:dyDescent="0.35">
      <c r="A219" s="4">
        <v>43528</v>
      </c>
      <c r="B219" s="5">
        <v>203.95</v>
      </c>
      <c r="C219" s="5">
        <v>57</v>
      </c>
      <c r="D219" s="5">
        <v>0.67800000000000005</v>
      </c>
      <c r="E219" s="7">
        <v>177103990</v>
      </c>
      <c r="F219" s="7">
        <v>2600</v>
      </c>
      <c r="G219" s="7">
        <v>11754000</v>
      </c>
      <c r="H219" s="9">
        <f t="shared" si="48"/>
        <v>5.3178748657635673</v>
      </c>
      <c r="I219" s="9">
        <f t="shared" si="49"/>
        <v>4.0430512678345503</v>
      </c>
      <c r="J219" s="9">
        <f t="shared" si="50"/>
        <v>-0.38860799104174143</v>
      </c>
      <c r="K219" s="11">
        <f t="shared" si="57"/>
        <v>-1.2539943836544996E-2</v>
      </c>
      <c r="L219" s="11">
        <f t="shared" si="58"/>
        <v>2.5179856115107889E-2</v>
      </c>
      <c r="M219" s="11">
        <f t="shared" si="59"/>
        <v>-1.3100436681222717E-2</v>
      </c>
      <c r="N219" s="13">
        <f t="shared" si="60"/>
        <v>-1.2619232479690485E-2</v>
      </c>
      <c r="O219" s="13">
        <f t="shared" si="61"/>
        <v>2.4868066578013524E-2</v>
      </c>
      <c r="P219" s="13">
        <f t="shared" si="62"/>
        <v>-1.3187004281953801E-2</v>
      </c>
      <c r="Q219" s="14">
        <f t="shared" si="51"/>
        <v>18.992247632143542</v>
      </c>
      <c r="R219" s="14">
        <f t="shared" si="52"/>
        <v>7.8632667240095735</v>
      </c>
      <c r="S219" s="14">
        <f t="shared" si="53"/>
        <v>16.279704166154733</v>
      </c>
      <c r="V219" s="30">
        <f t="shared" si="54"/>
        <v>0.66030763545660298</v>
      </c>
      <c r="W219" s="30">
        <f t="shared" si="55"/>
        <v>0.31555555555555564</v>
      </c>
      <c r="X219" s="30">
        <f t="shared" si="56"/>
        <v>2.9975020815986707E-2</v>
      </c>
    </row>
    <row r="220" spans="1:24" x14ac:dyDescent="0.35">
      <c r="A220" s="4">
        <v>43535</v>
      </c>
      <c r="B220" s="5">
        <v>203.55</v>
      </c>
      <c r="C220" s="5">
        <v>57.6</v>
      </c>
      <c r="D220" s="5">
        <v>0.67849999999999999</v>
      </c>
      <c r="E220" s="7">
        <v>193146730</v>
      </c>
      <c r="F220" s="7">
        <v>3030</v>
      </c>
      <c r="G220" s="7">
        <v>16681000</v>
      </c>
      <c r="H220" s="9">
        <f t="shared" si="48"/>
        <v>5.3159116749489881</v>
      </c>
      <c r="I220" s="9">
        <f t="shared" si="49"/>
        <v>4.0535225677018456</v>
      </c>
      <c r="J220" s="9">
        <f t="shared" si="50"/>
        <v>-0.38787079970721322</v>
      </c>
      <c r="K220" s="11">
        <f t="shared" si="57"/>
        <v>-1.961265015935167E-3</v>
      </c>
      <c r="L220" s="11">
        <f t="shared" si="58"/>
        <v>1.052631578947371E-2</v>
      </c>
      <c r="M220" s="11">
        <f t="shared" si="59"/>
        <v>7.374631268435766E-4</v>
      </c>
      <c r="N220" s="13">
        <f t="shared" si="60"/>
        <v>-1.9631908145795289E-3</v>
      </c>
      <c r="O220" s="13">
        <f t="shared" si="61"/>
        <v>1.0471299867295437E-2</v>
      </c>
      <c r="P220" s="13">
        <f t="shared" si="62"/>
        <v>7.3719133452813436E-4</v>
      </c>
      <c r="Q220" s="14">
        <f t="shared" si="51"/>
        <v>19.078960717085984</v>
      </c>
      <c r="R220" s="14">
        <f t="shared" si="52"/>
        <v>8.0163178985034147</v>
      </c>
      <c r="S220" s="14">
        <f t="shared" si="53"/>
        <v>16.629780905136194</v>
      </c>
      <c r="V220" s="30">
        <f t="shared" si="54"/>
        <v>0.6584599750565846</v>
      </c>
      <c r="W220" s="30">
        <f t="shared" si="55"/>
        <v>0.32888888888888901</v>
      </c>
      <c r="X220" s="30">
        <f t="shared" si="56"/>
        <v>3.0807660283097359E-2</v>
      </c>
    </row>
    <row r="221" spans="1:24" x14ac:dyDescent="0.35">
      <c r="A221" s="4">
        <v>43542</v>
      </c>
      <c r="B221" s="5">
        <v>207.7</v>
      </c>
      <c r="C221" s="5">
        <v>57.6</v>
      </c>
      <c r="D221" s="5">
        <v>0.6835</v>
      </c>
      <c r="E221" s="7">
        <v>260640190</v>
      </c>
      <c r="F221" s="7">
        <v>990</v>
      </c>
      <c r="G221" s="7">
        <v>27349000</v>
      </c>
      <c r="H221" s="9">
        <f t="shared" si="48"/>
        <v>5.336094730882067</v>
      </c>
      <c r="I221" s="9">
        <f t="shared" si="49"/>
        <v>4.0535225677018456</v>
      </c>
      <c r="J221" s="9">
        <f t="shared" si="50"/>
        <v>-0.38052862281813282</v>
      </c>
      <c r="K221" s="11">
        <f t="shared" si="57"/>
        <v>2.0388111029231035E-2</v>
      </c>
      <c r="L221" s="11">
        <f t="shared" si="58"/>
        <v>0</v>
      </c>
      <c r="M221" s="11">
        <f t="shared" si="59"/>
        <v>7.3691967575534329E-3</v>
      </c>
      <c r="N221" s="13">
        <f t="shared" si="60"/>
        <v>2.018305593307863E-2</v>
      </c>
      <c r="O221" s="13">
        <f t="shared" si="61"/>
        <v>0</v>
      </c>
      <c r="P221" s="13">
        <f t="shared" si="62"/>
        <v>7.3421768890805338E-3</v>
      </c>
      <c r="Q221" s="14">
        <f t="shared" si="51"/>
        <v>19.378651431792573</v>
      </c>
      <c r="R221" s="14">
        <f t="shared" si="52"/>
        <v>6.8977049431286357</v>
      </c>
      <c r="S221" s="14">
        <f t="shared" si="53"/>
        <v>17.124190523092523</v>
      </c>
      <c r="V221" s="30">
        <f t="shared" si="54"/>
        <v>0.67762945170677624</v>
      </c>
      <c r="W221" s="30">
        <f t="shared" si="55"/>
        <v>0.32888888888888901</v>
      </c>
      <c r="X221" s="30">
        <f t="shared" si="56"/>
        <v>3.9134054954204779E-2</v>
      </c>
    </row>
    <row r="222" spans="1:24" x14ac:dyDescent="0.35">
      <c r="A222" s="4">
        <v>43549</v>
      </c>
      <c r="B222" s="5">
        <v>214.42</v>
      </c>
      <c r="C222" s="5">
        <v>57.4</v>
      </c>
      <c r="D222" s="5">
        <v>0.6835</v>
      </c>
      <c r="E222" s="7">
        <v>394953330</v>
      </c>
      <c r="F222" s="7">
        <v>770</v>
      </c>
      <c r="G222" s="7">
        <v>11546000</v>
      </c>
      <c r="H222" s="9">
        <f t="shared" si="48"/>
        <v>5.3679367084280933</v>
      </c>
      <c r="I222" s="9">
        <f t="shared" si="49"/>
        <v>4.0500443033255209</v>
      </c>
      <c r="J222" s="9">
        <f t="shared" si="50"/>
        <v>-0.38052862281813282</v>
      </c>
      <c r="K222" s="11">
        <f t="shared" si="57"/>
        <v>3.2354357246027921E-2</v>
      </c>
      <c r="L222" s="11">
        <f t="shared" si="58"/>
        <v>-3.4722222222222715E-3</v>
      </c>
      <c r="M222" s="11">
        <f t="shared" si="59"/>
        <v>0</v>
      </c>
      <c r="N222" s="13">
        <f t="shared" si="60"/>
        <v>3.1841977546027009E-2</v>
      </c>
      <c r="O222" s="13">
        <f t="shared" si="61"/>
        <v>-3.47826437632492E-3</v>
      </c>
      <c r="P222" s="13">
        <f t="shared" si="62"/>
        <v>0</v>
      </c>
      <c r="Q222" s="14">
        <f t="shared" si="51"/>
        <v>19.794278163986178</v>
      </c>
      <c r="R222" s="14">
        <f t="shared" si="52"/>
        <v>6.6463905148477291</v>
      </c>
      <c r="S222" s="14">
        <f t="shared" si="53"/>
        <v>16.261849614603015</v>
      </c>
      <c r="V222" s="30">
        <f t="shared" si="54"/>
        <v>0.70867014642708659</v>
      </c>
      <c r="W222" s="30">
        <f t="shared" si="55"/>
        <v>0.32444444444444448</v>
      </c>
      <c r="X222" s="30">
        <f t="shared" si="56"/>
        <v>3.9134054954204779E-2</v>
      </c>
    </row>
    <row r="223" spans="1:24" x14ac:dyDescent="0.35">
      <c r="A223" s="4">
        <v>43556</v>
      </c>
      <c r="B223" s="5">
        <v>227.5</v>
      </c>
      <c r="C223" s="5">
        <v>57.8</v>
      </c>
      <c r="D223" s="5">
        <v>0.6925</v>
      </c>
      <c r="E223" s="7">
        <v>323788770</v>
      </c>
      <c r="F223" s="7">
        <v>3090</v>
      </c>
      <c r="G223" s="7">
        <v>13272000</v>
      </c>
      <c r="H223" s="9">
        <f t="shared" si="48"/>
        <v>5.4271502383910049</v>
      </c>
      <c r="I223" s="9">
        <f t="shared" si="49"/>
        <v>4.0569887756783318</v>
      </c>
      <c r="J223" s="9">
        <f t="shared" si="50"/>
        <v>-0.36744704092064345</v>
      </c>
      <c r="K223" s="11">
        <f t="shared" si="57"/>
        <v>6.1001772222740475E-2</v>
      </c>
      <c r="L223" s="11">
        <f t="shared" si="58"/>
        <v>6.9686411149825541E-3</v>
      </c>
      <c r="M223" s="11">
        <f t="shared" si="59"/>
        <v>1.3167520117044635E-2</v>
      </c>
      <c r="N223" s="13">
        <f t="shared" si="60"/>
        <v>5.9213529962911494E-2</v>
      </c>
      <c r="O223" s="13">
        <f t="shared" si="61"/>
        <v>6.944472352810995E-3</v>
      </c>
      <c r="P223" s="13">
        <f t="shared" si="62"/>
        <v>1.3081581897489385E-2</v>
      </c>
      <c r="Q223" s="14">
        <f t="shared" si="51"/>
        <v>19.59560191670397</v>
      </c>
      <c r="R223" s="14">
        <f t="shared" si="52"/>
        <v>8.0359263698917918</v>
      </c>
      <c r="S223" s="14">
        <f t="shared" si="53"/>
        <v>16.401167110852416</v>
      </c>
      <c r="V223" s="30">
        <f t="shared" si="54"/>
        <v>0.76908864150769085</v>
      </c>
      <c r="W223" s="30">
        <f t="shared" si="55"/>
        <v>0.33333333333333331</v>
      </c>
      <c r="X223" s="30">
        <f t="shared" si="56"/>
        <v>5.4121565362198129E-2</v>
      </c>
    </row>
    <row r="224" spans="1:24" x14ac:dyDescent="0.35">
      <c r="A224" s="4">
        <v>43563</v>
      </c>
      <c r="B224" s="5">
        <v>239.5</v>
      </c>
      <c r="C224" s="5">
        <v>56.8</v>
      </c>
      <c r="D224" s="5">
        <v>0.69799999999999995</v>
      </c>
      <c r="E224" s="7">
        <v>519300670</v>
      </c>
      <c r="F224" s="7">
        <v>19890</v>
      </c>
      <c r="G224" s="7">
        <v>6744000</v>
      </c>
      <c r="H224" s="9">
        <f t="shared" si="48"/>
        <v>5.4785534168509695</v>
      </c>
      <c r="I224" s="9">
        <f t="shared" si="49"/>
        <v>4.0395363257271057</v>
      </c>
      <c r="J224" s="9">
        <f t="shared" si="50"/>
        <v>-0.35953617621976464</v>
      </c>
      <c r="K224" s="11">
        <f t="shared" si="57"/>
        <v>5.2747252747252747E-2</v>
      </c>
      <c r="L224" s="11">
        <f t="shared" si="58"/>
        <v>-1.7301038062283738E-2</v>
      </c>
      <c r="M224" s="11">
        <f t="shared" si="59"/>
        <v>7.9422382671479417E-3</v>
      </c>
      <c r="N224" s="13">
        <f t="shared" si="60"/>
        <v>5.1403178459964852E-2</v>
      </c>
      <c r="O224" s="13">
        <f t="shared" si="61"/>
        <v>-1.7452449951226166E-2</v>
      </c>
      <c r="P224" s="13">
        <f t="shared" si="62"/>
        <v>7.9108647008787995E-3</v>
      </c>
      <c r="Q224" s="14">
        <f t="shared" si="51"/>
        <v>20.067993599012059</v>
      </c>
      <c r="R224" s="14">
        <f t="shared" si="52"/>
        <v>9.8979723718480184</v>
      </c>
      <c r="S224" s="14">
        <f t="shared" si="53"/>
        <v>15.724163778663829</v>
      </c>
      <c r="V224" s="30">
        <f t="shared" si="54"/>
        <v>0.82451845350824515</v>
      </c>
      <c r="W224" s="30">
        <f t="shared" si="55"/>
        <v>0.31111111111111112</v>
      </c>
      <c r="X224" s="30">
        <f t="shared" si="56"/>
        <v>6.3280599500416201E-2</v>
      </c>
    </row>
    <row r="225" spans="1:24" x14ac:dyDescent="0.35">
      <c r="A225" s="4">
        <v>43570</v>
      </c>
      <c r="B225" s="5">
        <v>232.6</v>
      </c>
      <c r="C225" s="5">
        <v>56</v>
      </c>
      <c r="D225" s="5">
        <v>0.6895</v>
      </c>
      <c r="E225" s="7">
        <v>272588190</v>
      </c>
      <c r="F225" s="7">
        <v>1460</v>
      </c>
      <c r="G225" s="7">
        <v>7434000</v>
      </c>
      <c r="H225" s="9">
        <f t="shared" si="48"/>
        <v>5.4493202400845639</v>
      </c>
      <c r="I225" s="9">
        <f t="shared" si="49"/>
        <v>4.0253516907351496</v>
      </c>
      <c r="J225" s="9">
        <f t="shared" si="50"/>
        <v>-0.37178858174878054</v>
      </c>
      <c r="K225" s="11">
        <f t="shared" si="57"/>
        <v>-2.8810020876826745E-2</v>
      </c>
      <c r="L225" s="11">
        <f t="shared" si="58"/>
        <v>-1.4084507042253471E-2</v>
      </c>
      <c r="M225" s="11">
        <f t="shared" si="59"/>
        <v>-1.2177650429799359E-2</v>
      </c>
      <c r="N225" s="13">
        <f t="shared" si="60"/>
        <v>-2.9233176766405865E-2</v>
      </c>
      <c r="O225" s="13">
        <f t="shared" si="61"/>
        <v>-1.4184634991956413E-2</v>
      </c>
      <c r="P225" s="13">
        <f t="shared" si="62"/>
        <v>-1.2252405529015889E-2</v>
      </c>
      <c r="Q225" s="14">
        <f t="shared" si="51"/>
        <v>19.423472752737222</v>
      </c>
      <c r="R225" s="14">
        <f t="shared" si="52"/>
        <v>7.2861917147023822</v>
      </c>
      <c r="S225" s="14">
        <f t="shared" si="53"/>
        <v>15.821574629839334</v>
      </c>
      <c r="V225" s="30">
        <f t="shared" si="54"/>
        <v>0.79264631160792642</v>
      </c>
      <c r="W225" s="30">
        <f t="shared" si="55"/>
        <v>0.29333333333333339</v>
      </c>
      <c r="X225" s="30">
        <f t="shared" si="56"/>
        <v>4.9125728559533677E-2</v>
      </c>
    </row>
    <row r="226" spans="1:24" x14ac:dyDescent="0.35">
      <c r="A226" s="4">
        <v>43577</v>
      </c>
      <c r="B226" s="5">
        <v>223.18</v>
      </c>
      <c r="C226" s="5">
        <v>56</v>
      </c>
      <c r="D226" s="5">
        <v>0.69099999999999995</v>
      </c>
      <c r="E226" s="7">
        <v>339713050</v>
      </c>
      <c r="F226" s="7">
        <v>1510</v>
      </c>
      <c r="G226" s="7">
        <v>16158000</v>
      </c>
      <c r="H226" s="9">
        <f t="shared" si="48"/>
        <v>5.4079786207575555</v>
      </c>
      <c r="I226" s="9">
        <f t="shared" si="49"/>
        <v>4.0253516907351496</v>
      </c>
      <c r="J226" s="9">
        <f t="shared" si="50"/>
        <v>-0.36961545521446726</v>
      </c>
      <c r="K226" s="11">
        <f t="shared" si="57"/>
        <v>-4.0498710232158161E-2</v>
      </c>
      <c r="L226" s="11">
        <f t="shared" si="58"/>
        <v>0</v>
      </c>
      <c r="M226" s="11">
        <f t="shared" si="59"/>
        <v>2.1754894851340766E-3</v>
      </c>
      <c r="N226" s="13">
        <f t="shared" si="60"/>
        <v>-4.1341619327008791E-2</v>
      </c>
      <c r="O226" s="13">
        <f t="shared" si="61"/>
        <v>0</v>
      </c>
      <c r="P226" s="13">
        <f t="shared" si="62"/>
        <v>2.1731265343132582E-3</v>
      </c>
      <c r="Q226" s="14">
        <f t="shared" si="51"/>
        <v>19.643611848642561</v>
      </c>
      <c r="R226" s="14">
        <f t="shared" si="52"/>
        <v>7.3198649298089702</v>
      </c>
      <c r="S226" s="14">
        <f t="shared" si="53"/>
        <v>16.597925841021791</v>
      </c>
      <c r="V226" s="30">
        <f t="shared" si="54"/>
        <v>0.74913390918749134</v>
      </c>
      <c r="W226" s="30">
        <f t="shared" si="55"/>
        <v>0.29333333333333339</v>
      </c>
      <c r="X226" s="30">
        <f t="shared" si="56"/>
        <v>5.1623646960865813E-2</v>
      </c>
    </row>
    <row r="227" spans="1:24" x14ac:dyDescent="0.35">
      <c r="A227" s="4">
        <v>43584</v>
      </c>
      <c r="B227" s="5">
        <v>232.52</v>
      </c>
      <c r="C227" s="5">
        <v>55.6</v>
      </c>
      <c r="D227" s="5">
        <v>0.70250000000000001</v>
      </c>
      <c r="E227" s="7">
        <v>196467050</v>
      </c>
      <c r="F227" s="7">
        <v>690</v>
      </c>
      <c r="G227" s="7">
        <v>5482000</v>
      </c>
      <c r="H227" s="9">
        <f t="shared" si="48"/>
        <v>5.4489762428331501</v>
      </c>
      <c r="I227" s="9">
        <f t="shared" si="49"/>
        <v>4.0181832012565364</v>
      </c>
      <c r="J227" s="9">
        <f t="shared" si="50"/>
        <v>-0.35310987777423619</v>
      </c>
      <c r="K227" s="11">
        <f t="shared" si="57"/>
        <v>4.1849628102876617E-2</v>
      </c>
      <c r="L227" s="11">
        <f t="shared" si="58"/>
        <v>-7.1428571428571175E-3</v>
      </c>
      <c r="M227" s="11">
        <f t="shared" si="59"/>
        <v>1.6642547033285191E-2</v>
      </c>
      <c r="N227" s="13">
        <f t="shared" si="60"/>
        <v>4.0997622075594681E-2</v>
      </c>
      <c r="O227" s="13">
        <f t="shared" si="61"/>
        <v>-7.168489478612516E-3</v>
      </c>
      <c r="P227" s="13">
        <f t="shared" si="62"/>
        <v>1.6505577440230998E-2</v>
      </c>
      <c r="Q227" s="14">
        <f t="shared" si="51"/>
        <v>19.096005290734606</v>
      </c>
      <c r="R227" s="14">
        <f t="shared" si="52"/>
        <v>6.5366915975913047</v>
      </c>
      <c r="S227" s="14">
        <f t="shared" si="53"/>
        <v>15.516980555844869</v>
      </c>
      <c r="V227" s="30">
        <f t="shared" si="54"/>
        <v>0.79227677952792275</v>
      </c>
      <c r="W227" s="30">
        <f t="shared" si="55"/>
        <v>0.28444444444444456</v>
      </c>
      <c r="X227" s="30">
        <f t="shared" si="56"/>
        <v>7.077435470441297E-2</v>
      </c>
    </row>
    <row r="228" spans="1:24" x14ac:dyDescent="0.35">
      <c r="A228" s="4">
        <v>43591</v>
      </c>
      <c r="B228" s="5">
        <v>227</v>
      </c>
      <c r="C228" s="5">
        <v>55</v>
      </c>
      <c r="D228" s="5">
        <v>0.70750000000000002</v>
      </c>
      <c r="E228" s="7">
        <v>181713000</v>
      </c>
      <c r="F228" s="7">
        <v>1220</v>
      </c>
      <c r="G228" s="7">
        <v>8008000</v>
      </c>
      <c r="H228" s="9">
        <f t="shared" si="48"/>
        <v>5.4249500174814029</v>
      </c>
      <c r="I228" s="9">
        <f t="shared" si="49"/>
        <v>4.0073331852324712</v>
      </c>
      <c r="J228" s="9">
        <f t="shared" si="50"/>
        <v>-0.34601764946474434</v>
      </c>
      <c r="K228" s="11">
        <f t="shared" si="57"/>
        <v>-2.3739893342508214E-2</v>
      </c>
      <c r="L228" s="11">
        <f t="shared" si="58"/>
        <v>-1.0791366906474845E-2</v>
      </c>
      <c r="M228" s="11">
        <f t="shared" si="59"/>
        <v>7.1174377224199354E-3</v>
      </c>
      <c r="N228" s="13">
        <f t="shared" si="60"/>
        <v>-2.402622535174723E-2</v>
      </c>
      <c r="O228" s="13">
        <f t="shared" si="61"/>
        <v>-1.0850016024065818E-2</v>
      </c>
      <c r="P228" s="13">
        <f t="shared" si="62"/>
        <v>7.0922283094918366E-3</v>
      </c>
      <c r="Q228" s="14">
        <f t="shared" si="51"/>
        <v>19.017939077312299</v>
      </c>
      <c r="R228" s="14">
        <f t="shared" si="52"/>
        <v>7.1066061377273027</v>
      </c>
      <c r="S228" s="14">
        <f t="shared" si="53"/>
        <v>15.895951599977193</v>
      </c>
      <c r="V228" s="30">
        <f t="shared" si="54"/>
        <v>0.76677906600766776</v>
      </c>
      <c r="W228" s="30">
        <f t="shared" si="55"/>
        <v>0.27111111111111119</v>
      </c>
      <c r="X228" s="30">
        <f t="shared" si="56"/>
        <v>7.9100749375520391E-2</v>
      </c>
    </row>
    <row r="229" spans="1:24" x14ac:dyDescent="0.35">
      <c r="A229" s="4">
        <v>43598</v>
      </c>
      <c r="B229" s="5">
        <v>226.94</v>
      </c>
      <c r="C229" s="5">
        <v>56</v>
      </c>
      <c r="D229" s="5">
        <v>0.70899999999999996</v>
      </c>
      <c r="E229" s="7">
        <v>253468100</v>
      </c>
      <c r="F229" s="7">
        <v>570</v>
      </c>
      <c r="G229" s="7">
        <v>18921000</v>
      </c>
      <c r="H229" s="9">
        <f t="shared" si="48"/>
        <v>5.4246856653628432</v>
      </c>
      <c r="I229" s="9">
        <f t="shared" si="49"/>
        <v>4.0253516907351496</v>
      </c>
      <c r="J229" s="9">
        <f t="shared" si="50"/>
        <v>-0.34389975245000959</v>
      </c>
      <c r="K229" s="11">
        <f t="shared" si="57"/>
        <v>-2.643171806167501E-4</v>
      </c>
      <c r="L229" s="11">
        <f t="shared" si="58"/>
        <v>1.8181818181818181E-2</v>
      </c>
      <c r="M229" s="11">
        <f t="shared" si="59"/>
        <v>2.1201413427561072E-3</v>
      </c>
      <c r="N229" s="13">
        <f t="shared" si="60"/>
        <v>-2.6435211855928802E-4</v>
      </c>
      <c r="O229" s="13">
        <f t="shared" si="61"/>
        <v>1.8018505502678212E-2</v>
      </c>
      <c r="P229" s="13">
        <f t="shared" si="62"/>
        <v>2.1178970147346914E-3</v>
      </c>
      <c r="Q229" s="14">
        <f t="shared" si="51"/>
        <v>19.350748534812915</v>
      </c>
      <c r="R229" s="14">
        <f t="shared" si="52"/>
        <v>6.3456363608285962</v>
      </c>
      <c r="S229" s="14">
        <f t="shared" si="53"/>
        <v>16.755782974313899</v>
      </c>
      <c r="V229" s="30">
        <f t="shared" si="54"/>
        <v>0.76650191694766501</v>
      </c>
      <c r="W229" s="30">
        <f t="shared" si="55"/>
        <v>0.29333333333333339</v>
      </c>
      <c r="X229" s="30">
        <f t="shared" si="56"/>
        <v>8.1598667776852526E-2</v>
      </c>
    </row>
    <row r="230" spans="1:24" x14ac:dyDescent="0.35">
      <c r="A230" s="4">
        <v>43605</v>
      </c>
      <c r="B230" s="5">
        <v>234.45</v>
      </c>
      <c r="C230" s="5">
        <v>56.2</v>
      </c>
      <c r="D230" s="5">
        <v>0.71099999999999997</v>
      </c>
      <c r="E230" s="7">
        <v>266139430</v>
      </c>
      <c r="F230" s="7">
        <v>950</v>
      </c>
      <c r="G230" s="7">
        <v>9956000</v>
      </c>
      <c r="H230" s="9">
        <f t="shared" si="48"/>
        <v>5.4572423455355956</v>
      </c>
      <c r="I230" s="9">
        <f t="shared" si="49"/>
        <v>4.0289167568996458</v>
      </c>
      <c r="J230" s="9">
        <f t="shared" si="50"/>
        <v>-0.3410828491788962</v>
      </c>
      <c r="K230" s="11">
        <f t="shared" si="57"/>
        <v>3.3092447342909982E-2</v>
      </c>
      <c r="L230" s="11">
        <f t="shared" si="58"/>
        <v>3.5714285714286221E-3</v>
      </c>
      <c r="M230" s="11">
        <f t="shared" si="59"/>
        <v>2.8208744710860392E-3</v>
      </c>
      <c r="N230" s="13">
        <f t="shared" si="60"/>
        <v>3.2556680172751887E-2</v>
      </c>
      <c r="O230" s="13">
        <f t="shared" si="61"/>
        <v>3.5650661644961446E-3</v>
      </c>
      <c r="P230" s="13">
        <f t="shared" si="62"/>
        <v>2.8169032711133734E-3</v>
      </c>
      <c r="Q230" s="14">
        <f t="shared" si="51"/>
        <v>19.39953090234766</v>
      </c>
      <c r="R230" s="14">
        <f t="shared" si="52"/>
        <v>6.8564619845945867</v>
      </c>
      <c r="S230" s="14">
        <f t="shared" si="53"/>
        <v>16.113685942469619</v>
      </c>
      <c r="V230" s="30">
        <f t="shared" si="54"/>
        <v>0.80119174095801182</v>
      </c>
      <c r="W230" s="30">
        <f t="shared" si="55"/>
        <v>0.29777777777777792</v>
      </c>
      <c r="X230" s="30">
        <f t="shared" si="56"/>
        <v>8.4929225645295495E-2</v>
      </c>
    </row>
    <row r="231" spans="1:24" x14ac:dyDescent="0.35">
      <c r="A231" s="4">
        <v>43612</v>
      </c>
      <c r="B231" s="5">
        <v>233.24</v>
      </c>
      <c r="C231" s="5">
        <v>56</v>
      </c>
      <c r="D231" s="5">
        <v>0.72950000000000004</v>
      </c>
      <c r="E231" s="7">
        <v>243682380</v>
      </c>
      <c r="F231" s="7">
        <v>1410</v>
      </c>
      <c r="G231" s="7">
        <v>13989000</v>
      </c>
      <c r="H231" s="9">
        <f t="shared" si="48"/>
        <v>5.4520679663539555</v>
      </c>
      <c r="I231" s="9">
        <f t="shared" si="49"/>
        <v>4.0253516907351496</v>
      </c>
      <c r="J231" s="9">
        <f t="shared" si="50"/>
        <v>-0.31539591101929665</v>
      </c>
      <c r="K231" s="11">
        <f t="shared" si="57"/>
        <v>-5.1610151418211968E-3</v>
      </c>
      <c r="L231" s="11">
        <f t="shared" si="58"/>
        <v>-3.558718861210015E-3</v>
      </c>
      <c r="M231" s="11">
        <f t="shared" si="59"/>
        <v>2.6019690576652703E-2</v>
      </c>
      <c r="N231" s="13">
        <f t="shared" si="60"/>
        <v>-5.1743791816399893E-3</v>
      </c>
      <c r="O231" s="13">
        <f t="shared" si="61"/>
        <v>-3.5650661644962569E-3</v>
      </c>
      <c r="P231" s="13">
        <f t="shared" si="62"/>
        <v>2.5686938159599618E-2</v>
      </c>
      <c r="Q231" s="14">
        <f t="shared" si="51"/>
        <v>19.311376213970849</v>
      </c>
      <c r="R231" s="14">
        <f t="shared" si="52"/>
        <v>7.2513449833722143</v>
      </c>
      <c r="S231" s="14">
        <f t="shared" si="53"/>
        <v>16.453781864458566</v>
      </c>
      <c r="V231" s="30">
        <f t="shared" si="54"/>
        <v>0.79560256824795605</v>
      </c>
      <c r="W231" s="30">
        <f t="shared" si="55"/>
        <v>0.29333333333333339</v>
      </c>
      <c r="X231" s="30">
        <f t="shared" si="56"/>
        <v>0.11573688592839303</v>
      </c>
    </row>
    <row r="232" spans="1:24" x14ac:dyDescent="0.35">
      <c r="A232" s="4">
        <v>43619</v>
      </c>
      <c r="B232" s="5">
        <v>248.28</v>
      </c>
      <c r="C232" s="5">
        <v>57.4</v>
      </c>
      <c r="D232" s="5">
        <v>0.72850000000000004</v>
      </c>
      <c r="E232" s="7">
        <v>337168150</v>
      </c>
      <c r="F232" s="7">
        <v>900</v>
      </c>
      <c r="G232" s="7">
        <v>22281000</v>
      </c>
      <c r="H232" s="9">
        <f t="shared" si="48"/>
        <v>5.5145571415454517</v>
      </c>
      <c r="I232" s="9">
        <f t="shared" si="49"/>
        <v>4.0500443033255209</v>
      </c>
      <c r="J232" s="9">
        <f t="shared" si="50"/>
        <v>-0.31676765334687745</v>
      </c>
      <c r="K232" s="11">
        <f t="shared" si="57"/>
        <v>6.4482936031555443E-2</v>
      </c>
      <c r="L232" s="11">
        <f t="shared" si="58"/>
        <v>2.4999999999999974E-2</v>
      </c>
      <c r="M232" s="11">
        <f t="shared" si="59"/>
        <v>-1.3708019191226879E-3</v>
      </c>
      <c r="N232" s="13">
        <f t="shared" si="60"/>
        <v>6.2489175191496771E-2</v>
      </c>
      <c r="O232" s="13">
        <f t="shared" si="61"/>
        <v>2.4692612590371414E-2</v>
      </c>
      <c r="P232" s="13">
        <f t="shared" si="62"/>
        <v>-1.3717423275807702E-3</v>
      </c>
      <c r="Q232" s="14">
        <f t="shared" si="51"/>
        <v>19.63609232530111</v>
      </c>
      <c r="R232" s="14">
        <f t="shared" si="52"/>
        <v>6.8023947633243109</v>
      </c>
      <c r="S232" s="14">
        <f t="shared" si="53"/>
        <v>16.919244855319544</v>
      </c>
      <c r="V232" s="30">
        <f t="shared" si="54"/>
        <v>0.86507459928865071</v>
      </c>
      <c r="W232" s="30">
        <f t="shared" si="55"/>
        <v>0.32444444444444448</v>
      </c>
      <c r="X232" s="30">
        <f t="shared" si="56"/>
        <v>0.11407160699417154</v>
      </c>
    </row>
    <row r="233" spans="1:24" x14ac:dyDescent="0.35">
      <c r="A233" s="4">
        <v>43626</v>
      </c>
      <c r="B233" s="5">
        <v>238.8</v>
      </c>
      <c r="C233" s="5">
        <v>57.4</v>
      </c>
      <c r="D233" s="5">
        <v>0.78</v>
      </c>
      <c r="E233" s="7">
        <v>256303920</v>
      </c>
      <c r="F233" s="7">
        <v>1800</v>
      </c>
      <c r="G233" s="7">
        <v>32917000</v>
      </c>
      <c r="H233" s="9">
        <f t="shared" si="48"/>
        <v>5.4756263815184472</v>
      </c>
      <c r="I233" s="9">
        <f t="shared" si="49"/>
        <v>4.0500443033255209</v>
      </c>
      <c r="J233" s="9">
        <f t="shared" si="50"/>
        <v>-0.24846135929849961</v>
      </c>
      <c r="K233" s="11">
        <f t="shared" si="57"/>
        <v>-3.8182696955050707E-2</v>
      </c>
      <c r="L233" s="11">
        <f t="shared" si="58"/>
        <v>0</v>
      </c>
      <c r="M233" s="11">
        <f t="shared" si="59"/>
        <v>7.0693205216197652E-2</v>
      </c>
      <c r="N233" s="13">
        <f t="shared" si="60"/>
        <v>-3.8930760027004921E-2</v>
      </c>
      <c r="O233" s="13">
        <f t="shared" si="61"/>
        <v>0</v>
      </c>
      <c r="P233" s="13">
        <f t="shared" si="62"/>
        <v>6.830629404837793E-2</v>
      </c>
      <c r="Q233" s="14">
        <f t="shared" si="51"/>
        <v>19.361874485794008</v>
      </c>
      <c r="R233" s="14">
        <f t="shared" si="52"/>
        <v>7.4955419438842563</v>
      </c>
      <c r="S233" s="14">
        <f t="shared" si="53"/>
        <v>17.3094997996084</v>
      </c>
      <c r="V233" s="30">
        <f t="shared" si="54"/>
        <v>0.82128504780821288</v>
      </c>
      <c r="W233" s="30">
        <f t="shared" si="55"/>
        <v>0.32444444444444448</v>
      </c>
      <c r="X233" s="30">
        <f t="shared" si="56"/>
        <v>0.19983347210657787</v>
      </c>
    </row>
    <row r="234" spans="1:24" x14ac:dyDescent="0.35">
      <c r="A234" s="4">
        <v>43633</v>
      </c>
      <c r="B234" s="5">
        <v>238.02</v>
      </c>
      <c r="C234" s="5">
        <v>57.4</v>
      </c>
      <c r="D234" s="5">
        <v>0.79049999999999998</v>
      </c>
      <c r="E234" s="7">
        <v>241969560</v>
      </c>
      <c r="F234" s="7">
        <v>1850</v>
      </c>
      <c r="G234" s="7">
        <v>81949000</v>
      </c>
      <c r="H234" s="9">
        <f t="shared" si="48"/>
        <v>5.4723547037542941</v>
      </c>
      <c r="I234" s="9">
        <f t="shared" si="49"/>
        <v>4.0500443033255209</v>
      </c>
      <c r="J234" s="9">
        <f t="shared" si="50"/>
        <v>-0.23508962233261038</v>
      </c>
      <c r="K234" s="11">
        <f t="shared" si="57"/>
        <v>-3.2663316582914621E-3</v>
      </c>
      <c r="L234" s="11">
        <f t="shared" si="58"/>
        <v>0</v>
      </c>
      <c r="M234" s="11">
        <f t="shared" si="59"/>
        <v>1.3461538461538402E-2</v>
      </c>
      <c r="N234" s="13">
        <f t="shared" si="60"/>
        <v>-3.2716777641532812E-3</v>
      </c>
      <c r="O234" s="13">
        <f t="shared" si="61"/>
        <v>0</v>
      </c>
      <c r="P234" s="13">
        <f t="shared" si="62"/>
        <v>1.3371736965889241E-2</v>
      </c>
      <c r="Q234" s="14">
        <f t="shared" si="51"/>
        <v>19.304322491085383</v>
      </c>
      <c r="R234" s="14">
        <f t="shared" si="52"/>
        <v>7.5229409180723703</v>
      </c>
      <c r="S234" s="14">
        <f t="shared" si="53"/>
        <v>18.221607660517122</v>
      </c>
      <c r="V234" s="30">
        <f t="shared" si="54"/>
        <v>0.81768211002817681</v>
      </c>
      <c r="W234" s="30">
        <f t="shared" si="55"/>
        <v>0.32444444444444448</v>
      </c>
      <c r="X234" s="30">
        <f t="shared" si="56"/>
        <v>0.21731890091590336</v>
      </c>
    </row>
    <row r="235" spans="1:24" x14ac:dyDescent="0.35">
      <c r="A235" s="4">
        <v>43640</v>
      </c>
      <c r="B235" s="5">
        <v>238.55</v>
      </c>
      <c r="C235" s="5">
        <v>59.4</v>
      </c>
      <c r="D235" s="5">
        <v>0.72199999999999998</v>
      </c>
      <c r="E235" s="7">
        <v>187563350</v>
      </c>
      <c r="F235" s="7">
        <v>7590</v>
      </c>
      <c r="G235" s="7">
        <v>47435000</v>
      </c>
      <c r="H235" s="9">
        <f t="shared" si="48"/>
        <v>5.4745789319621156</v>
      </c>
      <c r="I235" s="9">
        <f t="shared" si="49"/>
        <v>4.0842942263685993</v>
      </c>
      <c r="J235" s="9">
        <f t="shared" si="50"/>
        <v>-0.32573014008931084</v>
      </c>
      <c r="K235" s="11">
        <f t="shared" si="57"/>
        <v>2.2267036383497234E-3</v>
      </c>
      <c r="L235" s="11">
        <f t="shared" si="58"/>
        <v>3.484320557491289E-2</v>
      </c>
      <c r="M235" s="11">
        <f t="shared" si="59"/>
        <v>-8.6654016445287807E-2</v>
      </c>
      <c r="N235" s="13">
        <f t="shared" si="60"/>
        <v>2.2242282078221718E-3</v>
      </c>
      <c r="O235" s="13">
        <f t="shared" si="61"/>
        <v>3.4249923043078445E-2</v>
      </c>
      <c r="P235" s="13">
        <f t="shared" si="62"/>
        <v>-9.0640517756700498E-2</v>
      </c>
      <c r="Q235" s="14">
        <f t="shared" si="51"/>
        <v>19.049627212977317</v>
      </c>
      <c r="R235" s="14">
        <f t="shared" si="52"/>
        <v>8.9345868703896762</v>
      </c>
      <c r="S235" s="14">
        <f t="shared" si="53"/>
        <v>17.674870910809116</v>
      </c>
      <c r="V235" s="30">
        <f t="shared" si="54"/>
        <v>0.82013026005820133</v>
      </c>
      <c r="W235" s="30">
        <f t="shared" si="55"/>
        <v>0.36888888888888893</v>
      </c>
      <c r="X235" s="30">
        <f t="shared" si="56"/>
        <v>0.10324729392173181</v>
      </c>
    </row>
    <row r="236" spans="1:24" x14ac:dyDescent="0.35">
      <c r="A236" s="4">
        <v>43647</v>
      </c>
      <c r="B236" s="5">
        <v>242.83</v>
      </c>
      <c r="C236" s="5">
        <v>60</v>
      </c>
      <c r="D236" s="5">
        <v>0.73599999999999999</v>
      </c>
      <c r="E236" s="7">
        <v>165261130</v>
      </c>
      <c r="F236" s="7">
        <v>1680</v>
      </c>
      <c r="G236" s="7">
        <v>16778000</v>
      </c>
      <c r="H236" s="9">
        <f t="shared" si="48"/>
        <v>5.4923616100369719</v>
      </c>
      <c r="I236" s="9">
        <f t="shared" si="49"/>
        <v>4.0943445622221004</v>
      </c>
      <c r="J236" s="9">
        <f t="shared" si="50"/>
        <v>-0.30652516025326082</v>
      </c>
      <c r="K236" s="11">
        <f t="shared" si="57"/>
        <v>1.7941731293229936E-2</v>
      </c>
      <c r="L236" s="11">
        <f t="shared" si="58"/>
        <v>1.0101010101010124E-2</v>
      </c>
      <c r="M236" s="11">
        <f t="shared" si="59"/>
        <v>1.9390581717451543E-2</v>
      </c>
      <c r="N236" s="13">
        <f t="shared" si="60"/>
        <v>1.778267807485566E-2</v>
      </c>
      <c r="O236" s="13">
        <f t="shared" si="61"/>
        <v>1.0050335853501506E-2</v>
      </c>
      <c r="P236" s="13">
        <f t="shared" si="62"/>
        <v>1.9204979836050046E-2</v>
      </c>
      <c r="Q236" s="14">
        <f t="shared" si="51"/>
        <v>18.923037386924211</v>
      </c>
      <c r="R236" s="14">
        <f t="shared" si="52"/>
        <v>7.4265490723973047</v>
      </c>
      <c r="S236" s="14">
        <f t="shared" si="53"/>
        <v>16.635579062388377</v>
      </c>
      <c r="V236" s="30">
        <f t="shared" si="54"/>
        <v>0.839900226338399</v>
      </c>
      <c r="W236" s="30">
        <f t="shared" si="55"/>
        <v>0.3822222222222223</v>
      </c>
      <c r="X236" s="30">
        <f t="shared" si="56"/>
        <v>0.1265611990008326</v>
      </c>
    </row>
    <row r="237" spans="1:24" x14ac:dyDescent="0.35">
      <c r="A237" s="4">
        <v>43654</v>
      </c>
      <c r="B237" s="5">
        <v>237.02</v>
      </c>
      <c r="C237" s="5">
        <v>61.8</v>
      </c>
      <c r="D237" s="5">
        <v>0.72750000000000004</v>
      </c>
      <c r="E237" s="7">
        <v>177457950</v>
      </c>
      <c r="F237" s="7">
        <v>10980</v>
      </c>
      <c r="G237" s="7">
        <v>32461000</v>
      </c>
      <c r="H237" s="9">
        <f t="shared" si="48"/>
        <v>5.4681445257603025</v>
      </c>
      <c r="I237" s="9">
        <f t="shared" si="49"/>
        <v>4.1239033644636454</v>
      </c>
      <c r="J237" s="9">
        <f t="shared" si="50"/>
        <v>-0.31814127993648944</v>
      </c>
      <c r="K237" s="11">
        <f t="shared" si="57"/>
        <v>-2.3926203516863656E-2</v>
      </c>
      <c r="L237" s="11">
        <f t="shared" si="58"/>
        <v>2.9999999999999954E-2</v>
      </c>
      <c r="M237" s="11">
        <f t="shared" si="59"/>
        <v>-1.1548913043478196E-2</v>
      </c>
      <c r="N237" s="13">
        <f t="shared" si="60"/>
        <v>-2.4217084276669135E-2</v>
      </c>
      <c r="O237" s="13">
        <f t="shared" si="61"/>
        <v>2.9558802241544429E-2</v>
      </c>
      <c r="P237" s="13">
        <f t="shared" si="62"/>
        <v>-1.1616119683228556E-2</v>
      </c>
      <c r="Q237" s="14">
        <f t="shared" si="51"/>
        <v>18.994244237405724</v>
      </c>
      <c r="R237" s="14">
        <f t="shared" si="52"/>
        <v>9.3038307150635209</v>
      </c>
      <c r="S237" s="14">
        <f t="shared" si="53"/>
        <v>17.295549926723446</v>
      </c>
      <c r="V237" s="30">
        <f t="shared" si="54"/>
        <v>0.81306295902813064</v>
      </c>
      <c r="W237" s="30">
        <f t="shared" si="55"/>
        <v>0.42222222222222222</v>
      </c>
      <c r="X237" s="30">
        <f t="shared" si="56"/>
        <v>0.11240632805995006</v>
      </c>
    </row>
    <row r="238" spans="1:24" x14ac:dyDescent="0.35">
      <c r="A238" s="4">
        <v>43661</v>
      </c>
      <c r="B238" s="5">
        <v>232.85</v>
      </c>
      <c r="C238" s="5">
        <v>59.4</v>
      </c>
      <c r="D238" s="5">
        <v>0.72299999999999998</v>
      </c>
      <c r="E238" s="7">
        <v>172586260</v>
      </c>
      <c r="F238" s="7">
        <v>5220</v>
      </c>
      <c r="G238" s="7">
        <v>9752000</v>
      </c>
      <c r="H238" s="9">
        <f t="shared" si="48"/>
        <v>5.4503944694283861</v>
      </c>
      <c r="I238" s="9">
        <f t="shared" si="49"/>
        <v>4.0842942263685993</v>
      </c>
      <c r="J238" s="9">
        <f t="shared" si="50"/>
        <v>-0.32434605682337242</v>
      </c>
      <c r="K238" s="11">
        <f t="shared" si="57"/>
        <v>-1.7593452029364676E-2</v>
      </c>
      <c r="L238" s="11">
        <f t="shared" si="58"/>
        <v>-3.8834951456310655E-2</v>
      </c>
      <c r="M238" s="11">
        <f t="shared" si="59"/>
        <v>-6.1855670103093596E-3</v>
      </c>
      <c r="N238" s="13">
        <f t="shared" si="60"/>
        <v>-1.7750056331916422E-2</v>
      </c>
      <c r="O238" s="13">
        <f t="shared" si="61"/>
        <v>-3.9609138095045827E-2</v>
      </c>
      <c r="P238" s="13">
        <f t="shared" si="62"/>
        <v>-6.2047768868829815E-3</v>
      </c>
      <c r="Q238" s="14">
        <f t="shared" si="51"/>
        <v>18.96640772741938</v>
      </c>
      <c r="R238" s="14">
        <f t="shared" si="52"/>
        <v>8.560252680876685</v>
      </c>
      <c r="S238" s="14">
        <f t="shared" si="53"/>
        <v>16.092982950143245</v>
      </c>
      <c r="V238" s="30">
        <f t="shared" si="54"/>
        <v>0.79380109935793797</v>
      </c>
      <c r="W238" s="30">
        <f t="shared" si="55"/>
        <v>0.36888888888888893</v>
      </c>
      <c r="X238" s="30">
        <f t="shared" si="56"/>
        <v>0.10491257285595329</v>
      </c>
    </row>
    <row r="239" spans="1:24" x14ac:dyDescent="0.35">
      <c r="A239" s="4">
        <v>43668</v>
      </c>
      <c r="B239" s="5">
        <v>230.55</v>
      </c>
      <c r="C239" s="5">
        <v>59</v>
      </c>
      <c r="D239" s="5">
        <v>0.73599999999999999</v>
      </c>
      <c r="E239" s="7">
        <v>160675280</v>
      </c>
      <c r="F239" s="7">
        <v>1410</v>
      </c>
      <c r="G239" s="7">
        <v>9197000</v>
      </c>
      <c r="H239" s="9">
        <f t="shared" si="48"/>
        <v>5.4404677586527148</v>
      </c>
      <c r="I239" s="9">
        <f t="shared" si="49"/>
        <v>4.0775374439057197</v>
      </c>
      <c r="J239" s="9">
        <f t="shared" si="50"/>
        <v>-0.30652516025326082</v>
      </c>
      <c r="K239" s="11">
        <f t="shared" si="57"/>
        <v>-9.8776036074725484E-3</v>
      </c>
      <c r="L239" s="11">
        <f t="shared" si="58"/>
        <v>-6.7340067340067103E-3</v>
      </c>
      <c r="M239" s="11">
        <f t="shared" si="59"/>
        <v>1.7980636237897665E-2</v>
      </c>
      <c r="N239" s="13">
        <f t="shared" si="60"/>
        <v>-9.9267107756716207E-3</v>
      </c>
      <c r="O239" s="13">
        <f t="shared" si="61"/>
        <v>-6.7567824628797625E-3</v>
      </c>
      <c r="P239" s="13">
        <f t="shared" si="62"/>
        <v>1.7820896570111489E-2</v>
      </c>
      <c r="Q239" s="14">
        <f t="shared" si="51"/>
        <v>18.89489599186831</v>
      </c>
      <c r="R239" s="14">
        <f t="shared" si="52"/>
        <v>7.2513449833722143</v>
      </c>
      <c r="S239" s="14">
        <f t="shared" si="53"/>
        <v>16.034387901884834</v>
      </c>
      <c r="V239" s="30">
        <f t="shared" si="54"/>
        <v>0.78317705205783184</v>
      </c>
      <c r="W239" s="30">
        <f t="shared" si="55"/>
        <v>0.36000000000000004</v>
      </c>
      <c r="X239" s="30">
        <f t="shared" si="56"/>
        <v>0.1265611990008326</v>
      </c>
    </row>
    <row r="240" spans="1:24" x14ac:dyDescent="0.35">
      <c r="A240" s="4">
        <v>43675</v>
      </c>
      <c r="B240" s="5">
        <v>220.81</v>
      </c>
      <c r="C240" s="5">
        <v>59.8</v>
      </c>
      <c r="D240" s="5">
        <v>0.75</v>
      </c>
      <c r="E240" s="7">
        <v>254907910</v>
      </c>
      <c r="F240" s="7">
        <v>6440</v>
      </c>
      <c r="G240" s="7">
        <v>34782000</v>
      </c>
      <c r="H240" s="9">
        <f t="shared" si="48"/>
        <v>5.3973026032324585</v>
      </c>
      <c r="I240" s="9">
        <f t="shared" si="49"/>
        <v>4.0910056609565864</v>
      </c>
      <c r="J240" s="9">
        <f t="shared" si="50"/>
        <v>-0.2876820724517809</v>
      </c>
      <c r="K240" s="11">
        <f t="shared" si="57"/>
        <v>-4.2246801127738057E-2</v>
      </c>
      <c r="L240" s="11">
        <f t="shared" si="58"/>
        <v>1.3559322033898256E-2</v>
      </c>
      <c r="M240" s="11">
        <f t="shared" si="59"/>
        <v>1.9021739130434801E-2</v>
      </c>
      <c r="N240" s="13">
        <f t="shared" si="60"/>
        <v>-4.3165155420256396E-2</v>
      </c>
      <c r="O240" s="13">
        <f t="shared" si="61"/>
        <v>1.3468217050866611E-2</v>
      </c>
      <c r="P240" s="13">
        <f t="shared" si="62"/>
        <v>1.8843087801479915E-2</v>
      </c>
      <c r="Q240" s="14">
        <f t="shared" si="51"/>
        <v>19.356412900642034</v>
      </c>
      <c r="R240" s="14">
        <f t="shared" si="52"/>
        <v>8.7702838190983989</v>
      </c>
      <c r="S240" s="14">
        <f t="shared" si="53"/>
        <v>17.364610569549924</v>
      </c>
      <c r="V240" s="30">
        <f t="shared" si="54"/>
        <v>0.73818652131738183</v>
      </c>
      <c r="W240" s="30">
        <f t="shared" si="55"/>
        <v>0.37777777777777777</v>
      </c>
      <c r="X240" s="30">
        <f t="shared" si="56"/>
        <v>0.14987510407993335</v>
      </c>
    </row>
    <row r="241" spans="1:24" x14ac:dyDescent="0.35">
      <c r="A241" s="4">
        <v>43682</v>
      </c>
      <c r="B241" s="5">
        <v>220.67</v>
      </c>
      <c r="C241" s="5">
        <v>58.8</v>
      </c>
      <c r="D241" s="5">
        <v>0.749</v>
      </c>
      <c r="E241" s="7">
        <v>210418190</v>
      </c>
      <c r="F241" s="7">
        <v>5900</v>
      </c>
      <c r="G241" s="7">
        <v>42888000</v>
      </c>
      <c r="H241" s="9">
        <f t="shared" si="48"/>
        <v>5.3966683728949896</v>
      </c>
      <c r="I241" s="9">
        <f t="shared" si="49"/>
        <v>4.0741418549045809</v>
      </c>
      <c r="J241" s="9">
        <f t="shared" si="50"/>
        <v>-0.28901629546491758</v>
      </c>
      <c r="K241" s="11">
        <f t="shared" si="57"/>
        <v>-6.3402925592144727E-4</v>
      </c>
      <c r="L241" s="11">
        <f t="shared" si="58"/>
        <v>-1.6722408026755852E-2</v>
      </c>
      <c r="M241" s="11">
        <f t="shared" si="59"/>
        <v>-1.3333333333333346E-3</v>
      </c>
      <c r="N241" s="13">
        <f t="shared" si="60"/>
        <v>-6.3423033746905038E-4</v>
      </c>
      <c r="O241" s="13">
        <f t="shared" si="61"/>
        <v>-1.6863806052004805E-2</v>
      </c>
      <c r="P241" s="13">
        <f t="shared" si="62"/>
        <v>-1.3342230131366103E-3</v>
      </c>
      <c r="Q241" s="14">
        <f t="shared" si="51"/>
        <v>19.164607489463489</v>
      </c>
      <c r="R241" s="14">
        <f t="shared" si="52"/>
        <v>8.6827076298938106</v>
      </c>
      <c r="S241" s="14">
        <f t="shared" si="53"/>
        <v>17.574102624489512</v>
      </c>
      <c r="V241" s="30">
        <f t="shared" si="54"/>
        <v>0.73753984017737528</v>
      </c>
      <c r="W241" s="30">
        <f t="shared" si="55"/>
        <v>0.35555555555555557</v>
      </c>
      <c r="X241" s="30">
        <f t="shared" si="56"/>
        <v>0.14820982514571188</v>
      </c>
    </row>
    <row r="242" spans="1:24" x14ac:dyDescent="0.35">
      <c r="A242" s="4">
        <v>43689</v>
      </c>
      <c r="B242" s="5">
        <v>215.05</v>
      </c>
      <c r="C242" s="5">
        <v>58.6</v>
      </c>
      <c r="D242" s="5">
        <v>0.72499999999999998</v>
      </c>
      <c r="E242" s="7">
        <v>234320330</v>
      </c>
      <c r="F242" s="7">
        <v>1090</v>
      </c>
      <c r="G242" s="7">
        <v>26933000</v>
      </c>
      <c r="H242" s="9">
        <f t="shared" si="48"/>
        <v>5.3708705592297452</v>
      </c>
      <c r="I242" s="9">
        <f t="shared" si="49"/>
        <v>4.0707346965829672</v>
      </c>
      <c r="J242" s="9">
        <f t="shared" si="50"/>
        <v>-0.32158362412746233</v>
      </c>
      <c r="K242" s="11">
        <f t="shared" si="57"/>
        <v>-2.5467893234241069E-2</v>
      </c>
      <c r="L242" s="11">
        <f t="shared" si="58"/>
        <v>-3.4013605442176145E-3</v>
      </c>
      <c r="M242" s="11">
        <f t="shared" si="59"/>
        <v>-3.2042723631508709E-2</v>
      </c>
      <c r="N242" s="13">
        <f t="shared" si="60"/>
        <v>-2.579781366524378E-2</v>
      </c>
      <c r="O242" s="13">
        <f t="shared" si="61"/>
        <v>-3.4071583216141975E-3</v>
      </c>
      <c r="P242" s="13">
        <f t="shared" si="62"/>
        <v>-3.2567328662544755E-2</v>
      </c>
      <c r="Q242" s="14">
        <f t="shared" si="51"/>
        <v>19.272199668813247</v>
      </c>
      <c r="R242" s="14">
        <f t="shared" si="52"/>
        <v>6.9939329752231894</v>
      </c>
      <c r="S242" s="14">
        <f t="shared" si="53"/>
        <v>17.108862858509003</v>
      </c>
      <c r="V242" s="30">
        <f t="shared" si="54"/>
        <v>0.71158021155711582</v>
      </c>
      <c r="W242" s="30">
        <f t="shared" si="55"/>
        <v>0.35111111111111121</v>
      </c>
      <c r="X242" s="30">
        <f t="shared" si="56"/>
        <v>0.10824313072439626</v>
      </c>
    </row>
    <row r="243" spans="1:24" x14ac:dyDescent="0.35">
      <c r="A243" s="4">
        <v>43696</v>
      </c>
      <c r="B243" s="5">
        <v>219.5</v>
      </c>
      <c r="C243" s="5">
        <v>59.4</v>
      </c>
      <c r="D243" s="5">
        <v>0.75049999999999994</v>
      </c>
      <c r="E243" s="7">
        <v>218294470</v>
      </c>
      <c r="F243" s="7">
        <v>1000</v>
      </c>
      <c r="G243" s="7">
        <v>34629000</v>
      </c>
      <c r="H243" s="9">
        <f t="shared" si="48"/>
        <v>5.3913522325152261</v>
      </c>
      <c r="I243" s="9">
        <f t="shared" si="49"/>
        <v>4.0842942263685993</v>
      </c>
      <c r="J243" s="9">
        <f t="shared" si="50"/>
        <v>-0.28701562790862051</v>
      </c>
      <c r="K243" s="11">
        <f t="shared" si="57"/>
        <v>2.0692862125087134E-2</v>
      </c>
      <c r="L243" s="11">
        <f t="shared" si="58"/>
        <v>1.3651877133105754E-2</v>
      </c>
      <c r="M243" s="11">
        <f t="shared" si="59"/>
        <v>3.5172413793103402E-2</v>
      </c>
      <c r="N243" s="13">
        <f t="shared" si="60"/>
        <v>2.0481673285480565E-2</v>
      </c>
      <c r="O243" s="13">
        <f t="shared" si="61"/>
        <v>1.3559529785632294E-2</v>
      </c>
      <c r="P243" s="13">
        <f t="shared" si="62"/>
        <v>3.456799621884174E-2</v>
      </c>
      <c r="Q243" s="14">
        <f t="shared" si="51"/>
        <v>19.201355489087536</v>
      </c>
      <c r="R243" s="14">
        <f t="shared" si="52"/>
        <v>6.9077552789821368</v>
      </c>
      <c r="S243" s="14">
        <f t="shared" si="53"/>
        <v>17.360202039265157</v>
      </c>
      <c r="V243" s="30">
        <f t="shared" si="54"/>
        <v>0.73213543350732135</v>
      </c>
      <c r="W243" s="30">
        <f t="shared" si="55"/>
        <v>0.36888888888888893</v>
      </c>
      <c r="X243" s="30">
        <f t="shared" si="56"/>
        <v>0.150707743547044</v>
      </c>
    </row>
    <row r="244" spans="1:24" x14ac:dyDescent="0.35">
      <c r="A244" s="4">
        <v>43703</v>
      </c>
      <c r="B244" s="5">
        <v>224.2</v>
      </c>
      <c r="C244" s="5">
        <v>59.8</v>
      </c>
      <c r="D244" s="5">
        <v>0.76600000000000001</v>
      </c>
      <c r="E244" s="7">
        <v>210987040</v>
      </c>
      <c r="F244" s="7">
        <v>5770</v>
      </c>
      <c r="G244" s="7">
        <v>57570000</v>
      </c>
      <c r="H244" s="9">
        <f t="shared" si="48"/>
        <v>5.4125385106380595</v>
      </c>
      <c r="I244" s="9">
        <f t="shared" si="49"/>
        <v>4.0910056609565864</v>
      </c>
      <c r="J244" s="9">
        <f t="shared" si="50"/>
        <v>-0.26657310924154576</v>
      </c>
      <c r="K244" s="11">
        <f t="shared" si="57"/>
        <v>2.1412300683371247E-2</v>
      </c>
      <c r="L244" s="11">
        <f t="shared" si="58"/>
        <v>6.7340067340067103E-3</v>
      </c>
      <c r="M244" s="11">
        <f t="shared" si="59"/>
        <v>2.065289806795479E-2</v>
      </c>
      <c r="N244" s="13">
        <f t="shared" si="60"/>
        <v>2.1186278122833496E-2</v>
      </c>
      <c r="O244" s="13">
        <f t="shared" si="61"/>
        <v>6.7114345879867778E-3</v>
      </c>
      <c r="P244" s="13">
        <f t="shared" si="62"/>
        <v>2.0442518667074739E-2</v>
      </c>
      <c r="Q244" s="14">
        <f t="shared" si="51"/>
        <v>19.167307267752996</v>
      </c>
      <c r="R244" s="14">
        <f t="shared" si="52"/>
        <v>8.6604273595021457</v>
      </c>
      <c r="S244" s="14">
        <f t="shared" si="53"/>
        <v>17.868512156651992</v>
      </c>
      <c r="V244" s="30">
        <f t="shared" si="54"/>
        <v>0.75384544320753832</v>
      </c>
      <c r="W244" s="30">
        <f t="shared" si="55"/>
        <v>0.37777777777777777</v>
      </c>
      <c r="X244" s="30">
        <f t="shared" si="56"/>
        <v>0.17651956702747709</v>
      </c>
    </row>
    <row r="245" spans="1:24" x14ac:dyDescent="0.35">
      <c r="A245" s="4">
        <v>43710</v>
      </c>
      <c r="B245" s="5">
        <v>229.02</v>
      </c>
      <c r="C245" s="5">
        <v>60.2</v>
      </c>
      <c r="D245" s="5">
        <v>0.78249999999999997</v>
      </c>
      <c r="E245" s="7">
        <v>218009050</v>
      </c>
      <c r="F245" s="7">
        <v>5230</v>
      </c>
      <c r="G245" s="7">
        <v>32315000</v>
      </c>
      <c r="H245" s="9">
        <f t="shared" si="48"/>
        <v>5.4338093359851936</v>
      </c>
      <c r="I245" s="9">
        <f t="shared" si="49"/>
        <v>4.0976723523147758</v>
      </c>
      <c r="J245" s="9">
        <f t="shared" si="50"/>
        <v>-0.2452613565678288</v>
      </c>
      <c r="K245" s="11">
        <f t="shared" si="57"/>
        <v>2.1498661909009911E-2</v>
      </c>
      <c r="L245" s="11">
        <f t="shared" si="58"/>
        <v>6.6889632107024364E-3</v>
      </c>
      <c r="M245" s="11">
        <f t="shared" si="59"/>
        <v>2.1540469973890284E-2</v>
      </c>
      <c r="N245" s="13">
        <f t="shared" si="60"/>
        <v>2.1270825347133863E-2</v>
      </c>
      <c r="O245" s="13">
        <f t="shared" si="61"/>
        <v>6.6666913581892974E-3</v>
      </c>
      <c r="P245" s="13">
        <f t="shared" si="62"/>
        <v>2.1311752673717006E-2</v>
      </c>
      <c r="Q245" s="14">
        <f t="shared" si="51"/>
        <v>19.200047133653158</v>
      </c>
      <c r="R245" s="14">
        <f t="shared" si="52"/>
        <v>8.5621665570589691</v>
      </c>
      <c r="S245" s="14">
        <f t="shared" si="53"/>
        <v>17.291042076679133</v>
      </c>
      <c r="V245" s="30">
        <f t="shared" si="54"/>
        <v>0.77610975102776114</v>
      </c>
      <c r="W245" s="30">
        <f t="shared" si="55"/>
        <v>0.38666666666666677</v>
      </c>
      <c r="X245" s="30">
        <f t="shared" si="56"/>
        <v>0.20399666944213149</v>
      </c>
    </row>
    <row r="246" spans="1:24" x14ac:dyDescent="0.35">
      <c r="A246" s="4">
        <v>43717</v>
      </c>
      <c r="B246" s="5">
        <v>233</v>
      </c>
      <c r="C246" s="5">
        <v>59.4</v>
      </c>
      <c r="D246" s="5">
        <v>0.91149999999999998</v>
      </c>
      <c r="E246" s="7">
        <v>187207030</v>
      </c>
      <c r="F246" s="7">
        <v>2860</v>
      </c>
      <c r="G246" s="7">
        <v>196913000</v>
      </c>
      <c r="H246" s="9">
        <f t="shared" si="48"/>
        <v>5.4510384535657002</v>
      </c>
      <c r="I246" s="9">
        <f t="shared" si="49"/>
        <v>4.0842942263685993</v>
      </c>
      <c r="J246" s="9">
        <f t="shared" si="50"/>
        <v>-9.2663684863419346E-2</v>
      </c>
      <c r="K246" s="11">
        <f t="shared" si="57"/>
        <v>1.7378394900008688E-2</v>
      </c>
      <c r="L246" s="11">
        <f t="shared" si="58"/>
        <v>-1.3289036544850568E-2</v>
      </c>
      <c r="M246" s="11">
        <f t="shared" si="59"/>
        <v>0.16485623003194888</v>
      </c>
      <c r="N246" s="13">
        <f t="shared" si="60"/>
        <v>1.7229117580507054E-2</v>
      </c>
      <c r="O246" s="13">
        <f t="shared" si="61"/>
        <v>-1.3378125946176199E-2</v>
      </c>
      <c r="P246" s="13">
        <f t="shared" si="62"/>
        <v>0.15259767170440949</v>
      </c>
      <c r="Q246" s="14">
        <f t="shared" si="51"/>
        <v>19.047725674721459</v>
      </c>
      <c r="R246" s="14">
        <f t="shared" si="52"/>
        <v>7.9585769038138983</v>
      </c>
      <c r="S246" s="14">
        <f t="shared" si="53"/>
        <v>19.098272564792019</v>
      </c>
      <c r="V246" s="30">
        <f t="shared" si="54"/>
        <v>0.79449397200794492</v>
      </c>
      <c r="W246" s="30">
        <f t="shared" si="55"/>
        <v>0.36888888888888893</v>
      </c>
      <c r="X246" s="30">
        <f t="shared" si="56"/>
        <v>0.41881765195670273</v>
      </c>
    </row>
    <row r="247" spans="1:24" x14ac:dyDescent="0.35">
      <c r="A247" s="4">
        <v>43724</v>
      </c>
      <c r="B247" s="5">
        <v>232</v>
      </c>
      <c r="C247" s="5">
        <v>59.4</v>
      </c>
      <c r="D247" s="5">
        <v>0.89</v>
      </c>
      <c r="E247" s="7">
        <v>201025950</v>
      </c>
      <c r="F247" s="7">
        <v>570</v>
      </c>
      <c r="G247" s="7">
        <v>44820000</v>
      </c>
      <c r="H247" s="9">
        <f t="shared" si="48"/>
        <v>5.4467373716663099</v>
      </c>
      <c r="I247" s="9">
        <f t="shared" si="49"/>
        <v>4.0842942263685993</v>
      </c>
      <c r="J247" s="9">
        <f t="shared" si="50"/>
        <v>-0.11653381625595151</v>
      </c>
      <c r="K247" s="11">
        <f t="shared" si="57"/>
        <v>-4.2918454935622317E-3</v>
      </c>
      <c r="L247" s="11">
        <f t="shared" si="58"/>
        <v>0</v>
      </c>
      <c r="M247" s="11">
        <f t="shared" si="59"/>
        <v>-2.358749314317056E-2</v>
      </c>
      <c r="N247" s="13">
        <f t="shared" si="60"/>
        <v>-4.3010818993905854E-3</v>
      </c>
      <c r="O247" s="13">
        <f t="shared" si="61"/>
        <v>0</v>
      </c>
      <c r="P247" s="13">
        <f t="shared" si="62"/>
        <v>-2.3870131392532152E-2</v>
      </c>
      <c r="Q247" s="14">
        <f t="shared" si="51"/>
        <v>19.118944562167695</v>
      </c>
      <c r="R247" s="14">
        <f t="shared" si="52"/>
        <v>6.3456363608285962</v>
      </c>
      <c r="S247" s="14">
        <f t="shared" si="53"/>
        <v>17.618165026337056</v>
      </c>
      <c r="V247" s="30">
        <f t="shared" si="54"/>
        <v>0.78987482100789874</v>
      </c>
      <c r="W247" s="30">
        <f t="shared" si="55"/>
        <v>0.36888888888888893</v>
      </c>
      <c r="X247" s="30">
        <f t="shared" si="56"/>
        <v>0.38301415487094093</v>
      </c>
    </row>
    <row r="248" spans="1:24" x14ac:dyDescent="0.35">
      <c r="A248" s="4">
        <v>43731</v>
      </c>
      <c r="B248" s="5">
        <v>228.05</v>
      </c>
      <c r="C248" s="5">
        <v>61</v>
      </c>
      <c r="D248" s="5">
        <v>0.86950000000000005</v>
      </c>
      <c r="E248" s="7">
        <v>160386850</v>
      </c>
      <c r="F248" s="7">
        <v>4260</v>
      </c>
      <c r="G248" s="7">
        <v>22433000</v>
      </c>
      <c r="H248" s="9">
        <f t="shared" si="48"/>
        <v>5.4295649031577096</v>
      </c>
      <c r="I248" s="9">
        <f t="shared" si="49"/>
        <v>4.1108738641733114</v>
      </c>
      <c r="J248" s="9">
        <f t="shared" si="50"/>
        <v>-0.13983694518779927</v>
      </c>
      <c r="K248" s="11">
        <f t="shared" si="57"/>
        <v>-1.7025862068965468E-2</v>
      </c>
      <c r="L248" s="11">
        <f t="shared" si="58"/>
        <v>2.6936026936026959E-2</v>
      </c>
      <c r="M248" s="11">
        <f t="shared" si="59"/>
        <v>-2.3033707865168496E-2</v>
      </c>
      <c r="N248" s="13">
        <f t="shared" si="60"/>
        <v>-1.7172468508600502E-2</v>
      </c>
      <c r="O248" s="13">
        <f t="shared" si="61"/>
        <v>2.6579637804712102E-2</v>
      </c>
      <c r="P248" s="13">
        <f t="shared" si="62"/>
        <v>-2.3303128931847709E-2</v>
      </c>
      <c r="Q248" s="14">
        <f t="shared" si="51"/>
        <v>18.893099267492296</v>
      </c>
      <c r="R248" s="14">
        <f t="shared" si="52"/>
        <v>8.3570244392634159</v>
      </c>
      <c r="S248" s="14">
        <f t="shared" si="53"/>
        <v>16.926043646995442</v>
      </c>
      <c r="V248" s="30">
        <f t="shared" si="54"/>
        <v>0.77162917455771629</v>
      </c>
      <c r="W248" s="30">
        <f t="shared" si="55"/>
        <v>0.4044444444444445</v>
      </c>
      <c r="X248" s="30">
        <f t="shared" si="56"/>
        <v>0.34887593671940059</v>
      </c>
    </row>
    <row r="249" spans="1:24" x14ac:dyDescent="0.35">
      <c r="A249" s="4">
        <v>43738</v>
      </c>
      <c r="B249" s="5">
        <v>222.76</v>
      </c>
      <c r="C249" s="5">
        <v>58</v>
      </c>
      <c r="D249" s="5">
        <v>0.84899999999999998</v>
      </c>
      <c r="E249" s="7">
        <v>173139040</v>
      </c>
      <c r="F249" s="7">
        <v>2280</v>
      </c>
      <c r="G249" s="7">
        <v>9353000</v>
      </c>
      <c r="H249" s="9">
        <f t="shared" si="48"/>
        <v>5.4060949587214679</v>
      </c>
      <c r="I249" s="9">
        <f t="shared" si="49"/>
        <v>4.0604430105464191</v>
      </c>
      <c r="J249" s="9">
        <f t="shared" si="50"/>
        <v>-0.16369609267078977</v>
      </c>
      <c r="K249" s="11">
        <f t="shared" si="57"/>
        <v>-2.3196667397500637E-2</v>
      </c>
      <c r="L249" s="11">
        <f t="shared" si="58"/>
        <v>-4.9180327868852458E-2</v>
      </c>
      <c r="M249" s="11">
        <f t="shared" si="59"/>
        <v>-2.3576768257619406E-2</v>
      </c>
      <c r="N249" s="13">
        <f t="shared" si="60"/>
        <v>-2.3469944436241629E-2</v>
      </c>
      <c r="O249" s="13">
        <f t="shared" si="61"/>
        <v>-5.0430853626891967E-2</v>
      </c>
      <c r="P249" s="13">
        <f t="shared" si="62"/>
        <v>-2.3859147482990541E-2</v>
      </c>
      <c r="Q249" s="14">
        <f t="shared" si="51"/>
        <v>18.969605529090579</v>
      </c>
      <c r="R249" s="14">
        <f t="shared" si="52"/>
        <v>7.7319307219484861</v>
      </c>
      <c r="S249" s="14">
        <f t="shared" si="53"/>
        <v>16.051207705416687</v>
      </c>
      <c r="V249" s="30">
        <f t="shared" si="54"/>
        <v>0.74719386576747182</v>
      </c>
      <c r="W249" s="30">
        <f t="shared" si="55"/>
        <v>0.33777777777777784</v>
      </c>
      <c r="X249" s="30">
        <f t="shared" si="56"/>
        <v>0.31473771856786009</v>
      </c>
    </row>
    <row r="250" spans="1:24" x14ac:dyDescent="0.35">
      <c r="A250" s="4">
        <v>43745</v>
      </c>
      <c r="B250" s="5">
        <v>230.31</v>
      </c>
      <c r="C250" s="5">
        <v>60.4</v>
      </c>
      <c r="D250" s="5">
        <v>0.86650000000000005</v>
      </c>
      <c r="E250" s="7">
        <v>180103460</v>
      </c>
      <c r="F250" s="7">
        <v>3250</v>
      </c>
      <c r="G250" s="7">
        <v>18104000</v>
      </c>
      <c r="H250" s="9">
        <f t="shared" si="48"/>
        <v>5.4394262275079166</v>
      </c>
      <c r="I250" s="9">
        <f t="shared" si="49"/>
        <v>4.1009891049407692</v>
      </c>
      <c r="J250" s="9">
        <f t="shared" si="50"/>
        <v>-0.14329316982647622</v>
      </c>
      <c r="K250" s="11">
        <f t="shared" si="57"/>
        <v>3.3892978990842211E-2</v>
      </c>
      <c r="L250" s="11">
        <f t="shared" si="58"/>
        <v>4.1379310344827565E-2</v>
      </c>
      <c r="M250" s="11">
        <f t="shared" si="59"/>
        <v>2.0612485276796315E-2</v>
      </c>
      <c r="N250" s="13">
        <f t="shared" si="60"/>
        <v>3.3331268786449007E-2</v>
      </c>
      <c r="O250" s="13">
        <f t="shared" si="61"/>
        <v>4.0546094394350009E-2</v>
      </c>
      <c r="P250" s="13">
        <f t="shared" si="62"/>
        <v>2.0402922844313599E-2</v>
      </c>
      <c r="Q250" s="14">
        <f t="shared" si="51"/>
        <v>19.009042021510783</v>
      </c>
      <c r="R250" s="14">
        <f t="shared" si="52"/>
        <v>8.0864102753237823</v>
      </c>
      <c r="S250" s="14">
        <f t="shared" si="53"/>
        <v>16.711643466295509</v>
      </c>
      <c r="V250" s="30">
        <f t="shared" si="54"/>
        <v>0.7820684558178207</v>
      </c>
      <c r="W250" s="30">
        <f t="shared" si="55"/>
        <v>0.39111111111111113</v>
      </c>
      <c r="X250" s="30">
        <f t="shared" si="56"/>
        <v>0.34388009991673613</v>
      </c>
    </row>
    <row r="251" spans="1:24" x14ac:dyDescent="0.35">
      <c r="A251" s="4">
        <v>43752</v>
      </c>
      <c r="B251" s="5">
        <v>235.55</v>
      </c>
      <c r="C251" s="5">
        <v>59.6</v>
      </c>
      <c r="D251" s="5">
        <v>0.88800000000000001</v>
      </c>
      <c r="E251" s="7">
        <v>193343400</v>
      </c>
      <c r="F251" s="7">
        <v>4130</v>
      </c>
      <c r="G251" s="7">
        <v>38889000</v>
      </c>
      <c r="H251" s="9">
        <f t="shared" si="48"/>
        <v>5.46192320514605</v>
      </c>
      <c r="I251" s="9">
        <f t="shared" si="49"/>
        <v>4.0876555740713041</v>
      </c>
      <c r="J251" s="9">
        <f t="shared" si="50"/>
        <v>-0.11878353598996698</v>
      </c>
      <c r="K251" s="11">
        <f t="shared" si="57"/>
        <v>2.2751943033302979E-2</v>
      </c>
      <c r="L251" s="11">
        <f t="shared" si="58"/>
        <v>-1.3245033112582735E-2</v>
      </c>
      <c r="M251" s="11">
        <f t="shared" si="59"/>
        <v>2.4812463935372144E-2</v>
      </c>
      <c r="N251" s="13">
        <f t="shared" si="60"/>
        <v>2.2496977638133322E-2</v>
      </c>
      <c r="O251" s="13">
        <f t="shared" si="61"/>
        <v>-1.3333530869465144E-2</v>
      </c>
      <c r="P251" s="13">
        <f t="shared" si="62"/>
        <v>2.4509633836509281E-2</v>
      </c>
      <c r="Q251" s="14">
        <f t="shared" si="51"/>
        <v>19.079978440446606</v>
      </c>
      <c r="R251" s="14">
        <f t="shared" si="52"/>
        <v>8.3260326859550791</v>
      </c>
      <c r="S251" s="14">
        <f t="shared" si="53"/>
        <v>17.476221992250288</v>
      </c>
      <c r="V251" s="30">
        <f t="shared" si="54"/>
        <v>0.8062728070580627</v>
      </c>
      <c r="W251" s="30">
        <f t="shared" si="55"/>
        <v>0.37333333333333341</v>
      </c>
      <c r="X251" s="30">
        <f t="shared" si="56"/>
        <v>0.37968359700249793</v>
      </c>
    </row>
    <row r="252" spans="1:24" x14ac:dyDescent="0.35">
      <c r="A252" s="4">
        <v>43759</v>
      </c>
      <c r="B252" s="5">
        <v>240</v>
      </c>
      <c r="C252" s="5">
        <v>58.6</v>
      </c>
      <c r="D252" s="5">
        <v>0.93700000000000006</v>
      </c>
      <c r="E252" s="7">
        <v>193585600</v>
      </c>
      <c r="F252" s="7">
        <v>1360</v>
      </c>
      <c r="G252" s="7">
        <v>57994000</v>
      </c>
      <c r="H252" s="9">
        <f t="shared" si="48"/>
        <v>5.4806389233419912</v>
      </c>
      <c r="I252" s="9">
        <f t="shared" si="49"/>
        <v>4.0707346965829672</v>
      </c>
      <c r="J252" s="9">
        <f t="shared" si="50"/>
        <v>-6.5071996743714805E-2</v>
      </c>
      <c r="K252" s="11">
        <f t="shared" si="57"/>
        <v>1.8891954998938604E-2</v>
      </c>
      <c r="L252" s="11">
        <f t="shared" si="58"/>
        <v>-1.6778523489932886E-2</v>
      </c>
      <c r="M252" s="11">
        <f t="shared" si="59"/>
        <v>5.5180180180180227E-2</v>
      </c>
      <c r="N252" s="13">
        <f t="shared" si="60"/>
        <v>1.871571819594112E-2</v>
      </c>
      <c r="O252" s="13">
        <f t="shared" si="61"/>
        <v>-1.6920877488337177E-2</v>
      </c>
      <c r="P252" s="13">
        <f t="shared" si="62"/>
        <v>5.3711539246252271E-2</v>
      </c>
      <c r="Q252" s="14">
        <f t="shared" si="51"/>
        <v>19.081230349875121</v>
      </c>
      <c r="R252" s="14">
        <f t="shared" si="52"/>
        <v>7.2152399787300974</v>
      </c>
      <c r="S252" s="14">
        <f t="shared" si="53"/>
        <v>17.87585011488369</v>
      </c>
      <c r="V252" s="30">
        <f t="shared" si="54"/>
        <v>0.82682802900826824</v>
      </c>
      <c r="W252" s="30">
        <f t="shared" si="55"/>
        <v>0.35111111111111121</v>
      </c>
      <c r="X252" s="30">
        <f t="shared" si="56"/>
        <v>0.46128226477935064</v>
      </c>
    </row>
    <row r="253" spans="1:24" x14ac:dyDescent="0.35">
      <c r="A253" s="4">
        <v>43766</v>
      </c>
      <c r="B253" s="5">
        <v>236.4</v>
      </c>
      <c r="C253" s="5">
        <v>58.8</v>
      </c>
      <c r="D253" s="5">
        <v>0.95</v>
      </c>
      <c r="E253" s="7">
        <v>223686730</v>
      </c>
      <c r="F253" s="7">
        <v>1840</v>
      </c>
      <c r="G253" s="7">
        <v>69402000</v>
      </c>
      <c r="H253" s="9">
        <f t="shared" si="48"/>
        <v>5.4655252855319434</v>
      </c>
      <c r="I253" s="9">
        <f t="shared" si="49"/>
        <v>4.0741418549045809</v>
      </c>
      <c r="J253" s="9">
        <f t="shared" si="50"/>
        <v>-5.1293294387550578E-2</v>
      </c>
      <c r="K253" s="11">
        <f t="shared" si="57"/>
        <v>-1.4999999999999977E-2</v>
      </c>
      <c r="L253" s="11">
        <f t="shared" si="58"/>
        <v>3.4129692832763777E-3</v>
      </c>
      <c r="M253" s="11">
        <f t="shared" si="59"/>
        <v>1.3874066168623158E-2</v>
      </c>
      <c r="N253" s="13">
        <f t="shared" si="60"/>
        <v>-1.5113637810048184E-2</v>
      </c>
      <c r="O253" s="13">
        <f t="shared" si="61"/>
        <v>3.4071583216141346E-3</v>
      </c>
      <c r="P253" s="13">
        <f t="shared" si="62"/>
        <v>1.3778702356164255E-2</v>
      </c>
      <c r="Q253" s="14">
        <f t="shared" si="51"/>
        <v>19.225757104182275</v>
      </c>
      <c r="R253" s="14">
        <f t="shared" si="52"/>
        <v>7.5175208506030309</v>
      </c>
      <c r="S253" s="14">
        <f t="shared" si="53"/>
        <v>18.055426243505593</v>
      </c>
      <c r="V253" s="30">
        <f t="shared" si="54"/>
        <v>0.81019908540810204</v>
      </c>
      <c r="W253" s="30">
        <f t="shared" si="55"/>
        <v>0.35555555555555557</v>
      </c>
      <c r="X253" s="30">
        <f t="shared" si="56"/>
        <v>0.48293089092422975</v>
      </c>
    </row>
    <row r="254" spans="1:24" x14ac:dyDescent="0.35">
      <c r="A254" s="4">
        <v>43773</v>
      </c>
      <c r="B254" s="5">
        <v>240.17</v>
      </c>
      <c r="C254" s="5">
        <v>60</v>
      </c>
      <c r="D254" s="5">
        <v>1.0149999999999999</v>
      </c>
      <c r="E254" s="7">
        <v>152360700</v>
      </c>
      <c r="F254" s="7">
        <v>1880</v>
      </c>
      <c r="G254" s="7">
        <v>90851000</v>
      </c>
      <c r="H254" s="9">
        <f t="shared" si="48"/>
        <v>5.4813470059256719</v>
      </c>
      <c r="I254" s="9">
        <f t="shared" si="49"/>
        <v>4.0943445622221004</v>
      </c>
      <c r="J254" s="9">
        <f t="shared" si="50"/>
        <v>1.4888612493750559E-2</v>
      </c>
      <c r="K254" s="11">
        <f t="shared" si="57"/>
        <v>1.59475465313028E-2</v>
      </c>
      <c r="L254" s="11">
        <f t="shared" si="58"/>
        <v>2.0408163265306173E-2</v>
      </c>
      <c r="M254" s="11">
        <f t="shared" si="59"/>
        <v>6.8421052631578896E-2</v>
      </c>
      <c r="N254" s="13">
        <f t="shared" si="60"/>
        <v>1.5821720393728457E-2</v>
      </c>
      <c r="O254" s="13">
        <f t="shared" si="61"/>
        <v>2.0202707317519469E-2</v>
      </c>
      <c r="P254" s="13">
        <f t="shared" si="62"/>
        <v>6.6181906881301183E-2</v>
      </c>
      <c r="Q254" s="14">
        <f t="shared" si="51"/>
        <v>18.841761293945851</v>
      </c>
      <c r="R254" s="14">
        <f t="shared" si="52"/>
        <v>7.5390270558239951</v>
      </c>
      <c r="S254" s="14">
        <f t="shared" si="53"/>
        <v>18.324731359900525</v>
      </c>
      <c r="V254" s="30">
        <f t="shared" si="54"/>
        <v>0.827613284678276</v>
      </c>
      <c r="W254" s="30">
        <f t="shared" si="55"/>
        <v>0.3822222222222223</v>
      </c>
      <c r="X254" s="30">
        <f t="shared" si="56"/>
        <v>0.59117402164862598</v>
      </c>
    </row>
    <row r="255" spans="1:24" x14ac:dyDescent="0.35">
      <c r="A255" s="4">
        <v>43780</v>
      </c>
      <c r="B255" s="5">
        <v>240</v>
      </c>
      <c r="C255" s="5">
        <v>59.8</v>
      </c>
      <c r="D255" s="5">
        <v>1.0185</v>
      </c>
      <c r="E255" s="7">
        <v>159135800</v>
      </c>
      <c r="F255" s="7">
        <v>900</v>
      </c>
      <c r="G255" s="7">
        <v>46197000</v>
      </c>
      <c r="H255" s="9">
        <f t="shared" si="48"/>
        <v>5.4806389233419912</v>
      </c>
      <c r="I255" s="9">
        <f t="shared" si="49"/>
        <v>4.0910056609565864</v>
      </c>
      <c r="J255" s="9">
        <f t="shared" si="50"/>
        <v>1.8330956684723419E-2</v>
      </c>
      <c r="K255" s="11">
        <f t="shared" si="57"/>
        <v>-7.0783195236702131E-4</v>
      </c>
      <c r="L255" s="11">
        <f t="shared" si="58"/>
        <v>-3.3333333333333808E-3</v>
      </c>
      <c r="M255" s="11">
        <f t="shared" si="59"/>
        <v>3.4482758620690236E-3</v>
      </c>
      <c r="N255" s="13">
        <f t="shared" si="60"/>
        <v>-7.0808258368028668E-4</v>
      </c>
      <c r="O255" s="13">
        <f t="shared" si="61"/>
        <v>-3.3389012655147096E-3</v>
      </c>
      <c r="P255" s="13">
        <f t="shared" si="62"/>
        <v>3.4423441909729197E-3</v>
      </c>
      <c r="Q255" s="14">
        <f t="shared" si="51"/>
        <v>18.885268483709165</v>
      </c>
      <c r="R255" s="14">
        <f t="shared" si="52"/>
        <v>6.8023947633243109</v>
      </c>
      <c r="S255" s="14">
        <f t="shared" si="53"/>
        <v>17.648425418878659</v>
      </c>
      <c r="V255" s="30">
        <f t="shared" si="54"/>
        <v>0.82682802900826824</v>
      </c>
      <c r="W255" s="30">
        <f t="shared" si="55"/>
        <v>0.37777777777777777</v>
      </c>
      <c r="X255" s="30">
        <f t="shared" si="56"/>
        <v>0.59700249791840132</v>
      </c>
    </row>
    <row r="256" spans="1:24" x14ac:dyDescent="0.35">
      <c r="A256" s="4">
        <v>43787</v>
      </c>
      <c r="B256" s="5">
        <v>238.13</v>
      </c>
      <c r="C256" s="5">
        <v>59.6</v>
      </c>
      <c r="D256" s="5">
        <v>1.1315</v>
      </c>
      <c r="E256" s="7">
        <v>148422890</v>
      </c>
      <c r="F256" s="7">
        <v>5980</v>
      </c>
      <c r="G256" s="7">
        <v>96926000</v>
      </c>
      <c r="H256" s="9">
        <f t="shared" si="48"/>
        <v>5.4728167430358514</v>
      </c>
      <c r="I256" s="9">
        <f t="shared" si="49"/>
        <v>4.0876555740713041</v>
      </c>
      <c r="J256" s="9">
        <f t="shared" si="50"/>
        <v>0.12354418609145497</v>
      </c>
      <c r="K256" s="11">
        <f t="shared" si="57"/>
        <v>-7.7916666666666854E-3</v>
      </c>
      <c r="L256" s="11">
        <f t="shared" si="58"/>
        <v>-3.3444816053510994E-3</v>
      </c>
      <c r="M256" s="11">
        <f t="shared" si="59"/>
        <v>0.11094747177221403</v>
      </c>
      <c r="N256" s="13">
        <f t="shared" si="60"/>
        <v>-7.8221803061395822E-3</v>
      </c>
      <c r="O256" s="13">
        <f t="shared" si="61"/>
        <v>-3.350086885281863E-3</v>
      </c>
      <c r="P256" s="13">
        <f t="shared" si="62"/>
        <v>0.1052132294067316</v>
      </c>
      <c r="Q256" s="14">
        <f t="shared" si="51"/>
        <v>18.815576122085993</v>
      </c>
      <c r="R256" s="14">
        <f t="shared" si="52"/>
        <v>8.6961758469446782</v>
      </c>
      <c r="S256" s="14">
        <f t="shared" si="53"/>
        <v>18.389458358723655</v>
      </c>
      <c r="V256" s="30">
        <f t="shared" si="54"/>
        <v>0.81819021663818181</v>
      </c>
      <c r="W256" s="30">
        <f t="shared" si="55"/>
        <v>0.37333333333333341</v>
      </c>
      <c r="X256" s="30">
        <f t="shared" si="56"/>
        <v>0.78517901748542873</v>
      </c>
    </row>
    <row r="257" spans="1:24" x14ac:dyDescent="0.35">
      <c r="A257" s="4">
        <v>43794</v>
      </c>
      <c r="B257" s="5">
        <v>233.98</v>
      </c>
      <c r="C257" s="5">
        <v>59</v>
      </c>
      <c r="D257" s="5">
        <v>1.113</v>
      </c>
      <c r="E257" s="7">
        <v>143925930</v>
      </c>
      <c r="F257" s="7">
        <v>4570</v>
      </c>
      <c r="G257" s="7">
        <v>172669000</v>
      </c>
      <c r="H257" s="9">
        <f t="shared" si="48"/>
        <v>5.4552356416194554</v>
      </c>
      <c r="I257" s="9">
        <f t="shared" si="49"/>
        <v>4.0775374439057197</v>
      </c>
      <c r="J257" s="9">
        <f t="shared" si="50"/>
        <v>0.10705907229340778</v>
      </c>
      <c r="K257" s="11">
        <f t="shared" si="57"/>
        <v>-1.7427455591483669E-2</v>
      </c>
      <c r="L257" s="11">
        <f t="shared" si="58"/>
        <v>-1.0067114093959755E-2</v>
      </c>
      <c r="M257" s="11">
        <f t="shared" si="59"/>
        <v>-1.6349977905435228E-2</v>
      </c>
      <c r="N257" s="13">
        <f t="shared" si="60"/>
        <v>-1.7581101416396221E-2</v>
      </c>
      <c r="O257" s="13">
        <f t="shared" si="61"/>
        <v>-1.0118130165584667E-2</v>
      </c>
      <c r="P257" s="13">
        <f t="shared" si="62"/>
        <v>-1.6485113798047214E-2</v>
      </c>
      <c r="Q257" s="14">
        <f t="shared" si="51"/>
        <v>18.784809350204071</v>
      </c>
      <c r="R257" s="14">
        <f t="shared" si="52"/>
        <v>8.4272684838882501</v>
      </c>
      <c r="S257" s="14">
        <f t="shared" si="53"/>
        <v>18.966887024977854</v>
      </c>
      <c r="V257" s="30">
        <f t="shared" si="54"/>
        <v>0.79902073998799017</v>
      </c>
      <c r="W257" s="30">
        <f t="shared" si="55"/>
        <v>0.36000000000000004</v>
      </c>
      <c r="X257" s="30">
        <f t="shared" si="56"/>
        <v>0.75437135720233139</v>
      </c>
    </row>
    <row r="258" spans="1:24" x14ac:dyDescent="0.35">
      <c r="A258" s="4">
        <v>43801</v>
      </c>
      <c r="B258" s="5">
        <v>235.14</v>
      </c>
      <c r="C258" s="5">
        <v>78.599999999999994</v>
      </c>
      <c r="D258" s="5">
        <v>1.0720000000000001</v>
      </c>
      <c r="E258" s="7">
        <v>135714910</v>
      </c>
      <c r="F258" s="7">
        <v>82970</v>
      </c>
      <c r="G258" s="7">
        <v>39661000</v>
      </c>
      <c r="H258" s="9">
        <f t="shared" si="48"/>
        <v>5.460181081439595</v>
      </c>
      <c r="I258" s="9">
        <f t="shared" si="49"/>
        <v>4.3643716994351607</v>
      </c>
      <c r="J258" s="9">
        <f t="shared" si="50"/>
        <v>6.9526062648610304E-2</v>
      </c>
      <c r="K258" s="11">
        <f t="shared" si="57"/>
        <v>4.9576886913411259E-3</v>
      </c>
      <c r="L258" s="11">
        <f t="shared" si="58"/>
        <v>0.3322033898305084</v>
      </c>
      <c r="M258" s="11">
        <f t="shared" si="59"/>
        <v>-3.6837376460017904E-2</v>
      </c>
      <c r="N258" s="13">
        <f t="shared" si="60"/>
        <v>4.9454398201396682E-3</v>
      </c>
      <c r="O258" s="13">
        <f t="shared" si="61"/>
        <v>0.28683425552944131</v>
      </c>
      <c r="P258" s="13">
        <f t="shared" si="62"/>
        <v>-3.7533009644797506E-2</v>
      </c>
      <c r="Q258" s="14">
        <f t="shared" si="51"/>
        <v>18.726066993492967</v>
      </c>
      <c r="R258" s="14">
        <f t="shared" si="52"/>
        <v>11.326234375658331</v>
      </c>
      <c r="S258" s="14">
        <f t="shared" si="53"/>
        <v>17.495878895059782</v>
      </c>
      <c r="V258" s="30">
        <f t="shared" si="54"/>
        <v>0.8043789551480437</v>
      </c>
      <c r="W258" s="30">
        <f t="shared" si="55"/>
        <v>0.79555555555555546</v>
      </c>
      <c r="X258" s="30">
        <f t="shared" si="56"/>
        <v>0.68609492089925073</v>
      </c>
    </row>
    <row r="259" spans="1:24" x14ac:dyDescent="0.35">
      <c r="A259" s="4">
        <v>43808</v>
      </c>
      <c r="B259" s="5">
        <v>241.21</v>
      </c>
      <c r="C259" s="5">
        <v>76.8</v>
      </c>
      <c r="D259" s="5">
        <v>1.115</v>
      </c>
      <c r="E259" s="7">
        <v>181379200</v>
      </c>
      <c r="F259" s="7">
        <v>27570</v>
      </c>
      <c r="G259" s="7">
        <v>16382000</v>
      </c>
      <c r="H259" s="9">
        <f t="shared" ref="H259:H267" si="63">LN(B259)</f>
        <v>5.4856679233634322</v>
      </c>
      <c r="I259" s="9">
        <f t="shared" ref="I259:I267" si="64">LN(C259)</f>
        <v>4.3412046401536264</v>
      </c>
      <c r="J259" s="9">
        <f t="shared" ref="J259:J266" si="65">LN(D259)</f>
        <v>0.10885440491208208</v>
      </c>
      <c r="K259" s="11">
        <f t="shared" si="57"/>
        <v>2.5814408437526672E-2</v>
      </c>
      <c r="L259" s="11">
        <f t="shared" si="58"/>
        <v>-2.2900763358778591E-2</v>
      </c>
      <c r="M259" s="11">
        <f t="shared" si="59"/>
        <v>4.0111940298507391E-2</v>
      </c>
      <c r="N259" s="13">
        <f t="shared" si="60"/>
        <v>2.5486841923837055E-2</v>
      </c>
      <c r="O259" s="13">
        <f t="shared" si="61"/>
        <v>-2.3167059281534303E-2</v>
      </c>
      <c r="P259" s="13">
        <f t="shared" si="62"/>
        <v>3.932834226347167E-2</v>
      </c>
      <c r="Q259" s="14">
        <f t="shared" ref="Q259:Q267" si="66">LN(E259)</f>
        <v>19.016100425344352</v>
      </c>
      <c r="R259" s="14">
        <f t="shared" ref="R259:R267" si="67">LN(F259)</f>
        <v>10.224483504017842</v>
      </c>
      <c r="S259" s="14">
        <f t="shared" ref="S259:S267" si="68">LN(G259)</f>
        <v>16.611693729057684</v>
      </c>
      <c r="V259" s="30">
        <f t="shared" ref="V259:V267" si="69">(B259-$U$3)/($U$2-$U$3)</f>
        <v>0.83241720171832423</v>
      </c>
      <c r="W259" s="30">
        <f t="shared" ref="W259:W267" si="70">(C259-$U$5)/($U$4-$U$5)</f>
        <v>0.75555555555555554</v>
      </c>
      <c r="X259" s="30">
        <f t="shared" ref="X259:X267" si="71">(D259-$U$7)/($U$6-$U$7)</f>
        <v>0.75770191507077433</v>
      </c>
    </row>
    <row r="260" spans="1:24" x14ac:dyDescent="0.35">
      <c r="A260" s="4">
        <v>43815</v>
      </c>
      <c r="B260" s="5">
        <v>244.71</v>
      </c>
      <c r="C260" s="5">
        <v>79</v>
      </c>
      <c r="D260" s="5">
        <v>1.1875</v>
      </c>
      <c r="E260" s="7">
        <v>208140700</v>
      </c>
      <c r="F260" s="7">
        <v>24000</v>
      </c>
      <c r="G260" s="7">
        <v>46153000</v>
      </c>
      <c r="H260" s="9">
        <f t="shared" si="63"/>
        <v>5.500073835980599</v>
      </c>
      <c r="I260" s="9">
        <f t="shared" si="64"/>
        <v>4.3694478524670215</v>
      </c>
      <c r="J260" s="9">
        <f t="shared" si="65"/>
        <v>0.17185025692665923</v>
      </c>
      <c r="K260" s="11">
        <f t="shared" ref="K260:K267" si="72">(B260-B259)/B259</f>
        <v>1.451017785332283E-2</v>
      </c>
      <c r="L260" s="11">
        <f t="shared" ref="L260:L267" si="73">(C260-C259)/C259</f>
        <v>2.864583333333337E-2</v>
      </c>
      <c r="M260" s="11">
        <f t="shared" ref="M260:M267" si="74">(D260-D259)/D259</f>
        <v>6.5022421524663684E-2</v>
      </c>
      <c r="N260" s="13">
        <f t="shared" ref="N260:N267" si="75">LN(B260/B259)</f>
        <v>1.440591261716662E-2</v>
      </c>
      <c r="O260" s="13">
        <f t="shared" ref="O260:O267" si="76">LN(C260/C259)</f>
        <v>2.8243212313395154E-2</v>
      </c>
      <c r="P260" s="13">
        <f t="shared" ref="P260:P267" si="77">LN(D260/D259)</f>
        <v>6.2995852014577219E-2</v>
      </c>
      <c r="Q260" s="14">
        <f t="shared" si="66"/>
        <v>19.153724851289308</v>
      </c>
      <c r="R260" s="14">
        <f t="shared" si="67"/>
        <v>10.085809109330082</v>
      </c>
      <c r="S260" s="14">
        <f t="shared" si="68"/>
        <v>17.647472522217491</v>
      </c>
      <c r="V260" s="30">
        <f t="shared" si="69"/>
        <v>0.84858423021848584</v>
      </c>
      <c r="W260" s="30">
        <f t="shared" si="70"/>
        <v>0.80444444444444452</v>
      </c>
      <c r="X260" s="30">
        <f t="shared" si="71"/>
        <v>0.87843463780183184</v>
      </c>
    </row>
    <row r="261" spans="1:24" x14ac:dyDescent="0.35">
      <c r="A261" s="4">
        <v>43822</v>
      </c>
      <c r="B261" s="5">
        <v>252.06</v>
      </c>
      <c r="C261" s="5">
        <v>87.8</v>
      </c>
      <c r="D261" s="5">
        <v>1.1915</v>
      </c>
      <c r="E261" s="7">
        <v>97951950</v>
      </c>
      <c r="F261" s="7">
        <v>17470</v>
      </c>
      <c r="G261" s="7">
        <v>24105000</v>
      </c>
      <c r="H261" s="9">
        <f t="shared" si="63"/>
        <v>5.5296671544093456</v>
      </c>
      <c r="I261" s="9">
        <f t="shared" si="64"/>
        <v>4.475061500641071</v>
      </c>
      <c r="J261" s="9">
        <f t="shared" si="65"/>
        <v>0.17521301755665977</v>
      </c>
      <c r="K261" s="11">
        <f t="shared" si="72"/>
        <v>3.0035552286379771E-2</v>
      </c>
      <c r="L261" s="11">
        <f t="shared" si="73"/>
        <v>0.11139240506329111</v>
      </c>
      <c r="M261" s="11">
        <f t="shared" si="74"/>
        <v>3.3684210526315817E-3</v>
      </c>
      <c r="N261" s="13">
        <f t="shared" si="75"/>
        <v>2.9593318428746945E-2</v>
      </c>
      <c r="O261" s="13">
        <f t="shared" si="76"/>
        <v>0.10561364817404942</v>
      </c>
      <c r="P261" s="13">
        <f t="shared" si="77"/>
        <v>3.3627606300006469E-3</v>
      </c>
      <c r="Q261" s="14">
        <f t="shared" si="66"/>
        <v>18.399987610273048</v>
      </c>
      <c r="R261" s="14">
        <f t="shared" si="67"/>
        <v>9.768240403128102</v>
      </c>
      <c r="S261" s="14">
        <f t="shared" si="68"/>
        <v>16.997929845821858</v>
      </c>
      <c r="V261" s="30">
        <f t="shared" si="69"/>
        <v>0.8825349900688253</v>
      </c>
      <c r="W261" s="30">
        <f t="shared" si="70"/>
        <v>1</v>
      </c>
      <c r="X261" s="30">
        <f t="shared" si="71"/>
        <v>0.88509575353871783</v>
      </c>
    </row>
    <row r="262" spans="1:24" x14ac:dyDescent="0.35">
      <c r="A262" s="4">
        <v>43829</v>
      </c>
      <c r="B262" s="5">
        <v>255</v>
      </c>
      <c r="C262" s="5">
        <v>78.8</v>
      </c>
      <c r="D262" s="5">
        <v>1.216</v>
      </c>
      <c r="E262" s="7">
        <v>79009200</v>
      </c>
      <c r="F262" s="7">
        <v>38400</v>
      </c>
      <c r="G262" s="7">
        <v>15668000</v>
      </c>
      <c r="H262" s="9">
        <f t="shared" si="63"/>
        <v>5.5412635451584258</v>
      </c>
      <c r="I262" s="9">
        <f t="shared" si="64"/>
        <v>4.3669129968638334</v>
      </c>
      <c r="J262" s="9">
        <f t="shared" si="65"/>
        <v>0.19556678354397525</v>
      </c>
      <c r="K262" s="11">
        <f t="shared" si="72"/>
        <v>1.1663889550107108E-2</v>
      </c>
      <c r="L262" s="11">
        <f t="shared" si="73"/>
        <v>-0.10250569476082005</v>
      </c>
      <c r="M262" s="11">
        <f t="shared" si="74"/>
        <v>2.0562316407889188E-2</v>
      </c>
      <c r="N262" s="13">
        <f t="shared" si="75"/>
        <v>1.1596390749080445E-2</v>
      </c>
      <c r="O262" s="13">
        <f t="shared" si="76"/>
        <v>-0.10814850377723755</v>
      </c>
      <c r="P262" s="13">
        <f t="shared" si="77"/>
        <v>2.0353765987315479E-2</v>
      </c>
      <c r="Q262" s="14">
        <f t="shared" si="66"/>
        <v>18.185074859347061</v>
      </c>
      <c r="R262" s="14">
        <f t="shared" si="67"/>
        <v>10.555812738575819</v>
      </c>
      <c r="S262" s="14">
        <f t="shared" si="68"/>
        <v>16.56713097376786</v>
      </c>
      <c r="V262" s="30">
        <f t="shared" si="69"/>
        <v>0.89611529400896106</v>
      </c>
      <c r="W262" s="30">
        <f t="shared" si="70"/>
        <v>0.8</v>
      </c>
      <c r="X262" s="30">
        <f t="shared" si="71"/>
        <v>0.9258950874271441</v>
      </c>
    </row>
    <row r="263" spans="1:24" x14ac:dyDescent="0.35">
      <c r="A263" s="4">
        <v>43836</v>
      </c>
      <c r="B263" s="5">
        <v>258.19</v>
      </c>
      <c r="C263" s="5">
        <v>77.400000000000006</v>
      </c>
      <c r="D263" s="5">
        <v>1.2605</v>
      </c>
      <c r="E263" s="7">
        <v>120345950</v>
      </c>
      <c r="F263" s="7">
        <v>8450</v>
      </c>
      <c r="G263" s="7">
        <v>36507000</v>
      </c>
      <c r="H263" s="9">
        <f t="shared" si="63"/>
        <v>5.5536957479956044</v>
      </c>
      <c r="I263" s="9">
        <f t="shared" si="64"/>
        <v>4.3489867805956814</v>
      </c>
      <c r="J263" s="9">
        <f t="shared" si="65"/>
        <v>0.23150846764583743</v>
      </c>
      <c r="K263" s="11">
        <f t="shared" si="72"/>
        <v>1.2509803921568618E-2</v>
      </c>
      <c r="L263" s="11">
        <f t="shared" si="73"/>
        <v>-1.7766497461928828E-2</v>
      </c>
      <c r="M263" s="11">
        <f t="shared" si="74"/>
        <v>3.6595394736842091E-2</v>
      </c>
      <c r="N263" s="13">
        <f t="shared" si="75"/>
        <v>1.2432202837178103E-2</v>
      </c>
      <c r="O263" s="13">
        <f t="shared" si="76"/>
        <v>-1.7926216268151895E-2</v>
      </c>
      <c r="P263" s="13">
        <f t="shared" si="77"/>
        <v>3.5941684101862131E-2</v>
      </c>
      <c r="Q263" s="14">
        <f t="shared" si="66"/>
        <v>18.605881069778345</v>
      </c>
      <c r="R263" s="14">
        <f t="shared" si="67"/>
        <v>9.041921720351219</v>
      </c>
      <c r="S263" s="14">
        <f t="shared" si="68"/>
        <v>17.413014580987046</v>
      </c>
      <c r="V263" s="30">
        <f t="shared" si="69"/>
        <v>0.91085038569910848</v>
      </c>
      <c r="W263" s="30">
        <f t="shared" si="70"/>
        <v>0.76888888888888907</v>
      </c>
      <c r="X263" s="30">
        <f t="shared" si="71"/>
        <v>1</v>
      </c>
    </row>
    <row r="264" spans="1:24" x14ac:dyDescent="0.35">
      <c r="A264" s="4">
        <v>43843</v>
      </c>
      <c r="B264" s="5">
        <v>262.5</v>
      </c>
      <c r="C264" s="5">
        <v>75.599999999999994</v>
      </c>
      <c r="D264" s="5">
        <v>1.2015</v>
      </c>
      <c r="E264" s="7">
        <v>191503600</v>
      </c>
      <c r="F264" s="7">
        <v>9410</v>
      </c>
      <c r="G264" s="7">
        <v>50977000</v>
      </c>
      <c r="H264" s="9">
        <f t="shared" si="63"/>
        <v>5.5702510820316782</v>
      </c>
      <c r="I264" s="9">
        <f t="shared" si="64"/>
        <v>4.3254562831854875</v>
      </c>
      <c r="J264" s="9">
        <f t="shared" si="65"/>
        <v>0.18357077619438655</v>
      </c>
      <c r="K264" s="11">
        <f t="shared" si="72"/>
        <v>1.6693132964096215E-2</v>
      </c>
      <c r="L264" s="11">
        <f t="shared" si="73"/>
        <v>-2.3255813953488517E-2</v>
      </c>
      <c r="M264" s="11">
        <f t="shared" si="74"/>
        <v>-4.6806822689408917E-2</v>
      </c>
      <c r="N264" s="13">
        <f t="shared" si="75"/>
        <v>1.6555334036074128E-2</v>
      </c>
      <c r="O264" s="13">
        <f t="shared" si="76"/>
        <v>-2.3530497410194272E-2</v>
      </c>
      <c r="P264" s="13">
        <f t="shared" si="77"/>
        <v>-4.7937691451450888E-2</v>
      </c>
      <c r="Q264" s="14">
        <f t="shared" si="66"/>
        <v>19.070417165363889</v>
      </c>
      <c r="R264" s="14">
        <f t="shared" si="67"/>
        <v>9.149528232579426</v>
      </c>
      <c r="S264" s="14">
        <f t="shared" si="68"/>
        <v>17.746885108574201</v>
      </c>
      <c r="V264" s="30">
        <f t="shared" si="69"/>
        <v>0.93075892650930758</v>
      </c>
      <c r="W264" s="30">
        <f t="shared" si="70"/>
        <v>0.72888888888888881</v>
      </c>
      <c r="X264" s="30">
        <f t="shared" si="71"/>
        <v>0.90174854288093265</v>
      </c>
    </row>
    <row r="265" spans="1:24" x14ac:dyDescent="0.35">
      <c r="A265" s="4">
        <v>43850</v>
      </c>
      <c r="B265" s="5">
        <v>265.49</v>
      </c>
      <c r="C265" s="5">
        <v>71.8</v>
      </c>
      <c r="D265" s="5">
        <v>1.1555</v>
      </c>
      <c r="E265" s="7">
        <v>180106560</v>
      </c>
      <c r="F265" s="7">
        <v>72360</v>
      </c>
      <c r="G265" s="7">
        <v>67070000</v>
      </c>
      <c r="H265" s="9">
        <f t="shared" si="63"/>
        <v>5.5815771751892305</v>
      </c>
      <c r="I265" s="9">
        <f t="shared" si="64"/>
        <v>4.2738844760541781</v>
      </c>
      <c r="J265" s="9">
        <f t="shared" si="65"/>
        <v>0.14453315073229833</v>
      </c>
      <c r="K265" s="11">
        <f t="shared" si="72"/>
        <v>1.1390476190476225E-2</v>
      </c>
      <c r="L265" s="11">
        <f t="shared" si="73"/>
        <v>-5.0264550264550234E-2</v>
      </c>
      <c r="M265" s="11">
        <f t="shared" si="74"/>
        <v>-3.8285476487723714E-2</v>
      </c>
      <c r="N265" s="13">
        <f t="shared" si="75"/>
        <v>1.1326093157551809E-2</v>
      </c>
      <c r="O265" s="13">
        <f t="shared" si="76"/>
        <v>-5.1571807131308781E-2</v>
      </c>
      <c r="P265" s="13">
        <f t="shared" si="77"/>
        <v>-3.9037625462088242E-2</v>
      </c>
      <c r="Q265" s="14">
        <f t="shared" si="66"/>
        <v>19.009059233691612</v>
      </c>
      <c r="R265" s="14">
        <f t="shared" si="67"/>
        <v>11.189408939509232</v>
      </c>
      <c r="S265" s="14">
        <f t="shared" si="68"/>
        <v>18.021247408075919</v>
      </c>
      <c r="V265" s="30">
        <f t="shared" si="69"/>
        <v>0.9445701879994457</v>
      </c>
      <c r="W265" s="30">
        <f t="shared" si="70"/>
        <v>0.64444444444444449</v>
      </c>
      <c r="X265" s="30">
        <f t="shared" si="71"/>
        <v>0.82514571190674435</v>
      </c>
    </row>
    <row r="266" spans="1:24" x14ac:dyDescent="0.35">
      <c r="A266" s="4">
        <v>43857</v>
      </c>
      <c r="B266" s="5">
        <v>252.2</v>
      </c>
      <c r="C266" s="5">
        <v>72.2</v>
      </c>
      <c r="D266" s="5">
        <v>1.2490000000000001</v>
      </c>
      <c r="E266" s="7">
        <v>219329570</v>
      </c>
      <c r="F266" s="7">
        <v>23550</v>
      </c>
      <c r="G266" s="7">
        <v>76054000</v>
      </c>
      <c r="H266" s="9">
        <f t="shared" si="63"/>
        <v>5.5302224235308195</v>
      </c>
      <c r="I266" s="9">
        <f t="shared" si="64"/>
        <v>4.2794400458987809</v>
      </c>
      <c r="J266" s="9">
        <f t="shared" si="65"/>
        <v>0.22234323114344071</v>
      </c>
      <c r="K266" s="11">
        <f t="shared" si="72"/>
        <v>-5.0058382613281181E-2</v>
      </c>
      <c r="L266" s="11">
        <f t="shared" si="73"/>
        <v>5.5710306406686035E-3</v>
      </c>
      <c r="M266" s="11">
        <f t="shared" si="74"/>
        <v>8.091735179575954E-2</v>
      </c>
      <c r="N266" s="13">
        <f t="shared" si="75"/>
        <v>-5.1354751658411198E-2</v>
      </c>
      <c r="O266" s="13">
        <f t="shared" si="76"/>
        <v>5.555569844602184E-3</v>
      </c>
      <c r="P266" s="13">
        <f t="shared" si="77"/>
        <v>7.7810080411142374E-2</v>
      </c>
      <c r="Q266" s="14">
        <f t="shared" si="66"/>
        <v>19.206086042419571</v>
      </c>
      <c r="R266" s="14">
        <f t="shared" si="67"/>
        <v>10.066881099444563</v>
      </c>
      <c r="S266" s="14">
        <f t="shared" si="68"/>
        <v>18.146954172262078</v>
      </c>
      <c r="V266" s="30">
        <f t="shared" si="69"/>
        <v>0.88318167120883173</v>
      </c>
      <c r="W266" s="30">
        <f t="shared" si="70"/>
        <v>0.65333333333333343</v>
      </c>
      <c r="X266" s="30">
        <f t="shared" si="71"/>
        <v>0.98084929225645323</v>
      </c>
    </row>
    <row r="267" spans="1:24" x14ac:dyDescent="0.35">
      <c r="A267" s="4">
        <v>43864</v>
      </c>
      <c r="B267" s="5">
        <v>254.3</v>
      </c>
      <c r="C267" s="5">
        <v>73.8</v>
      </c>
      <c r="D267" s="5">
        <v>1.2064999999999999</v>
      </c>
      <c r="E267" s="7">
        <v>247114000</v>
      </c>
      <c r="F267" s="7">
        <v>6620</v>
      </c>
      <c r="G267" s="7">
        <v>39070000</v>
      </c>
      <c r="H267" s="9">
        <f t="shared" si="63"/>
        <v>5.5385146724280743</v>
      </c>
      <c r="I267" s="9">
        <f t="shared" si="64"/>
        <v>4.3013587316064266</v>
      </c>
      <c r="J267" s="9">
        <f>LN(D267)</f>
        <v>0.1877236060829493</v>
      </c>
      <c r="K267" s="11">
        <f t="shared" si="72"/>
        <v>8.3267248215702725E-3</v>
      </c>
      <c r="L267" s="11">
        <f t="shared" si="73"/>
        <v>2.2160664819944519E-2</v>
      </c>
      <c r="M267" s="11">
        <f t="shared" si="74"/>
        <v>-3.4027221777422095E-2</v>
      </c>
      <c r="N267" s="13">
        <f t="shared" si="75"/>
        <v>8.2922488972549599E-3</v>
      </c>
      <c r="O267" s="13">
        <f t="shared" si="76"/>
        <v>2.1918685707646275E-2</v>
      </c>
      <c r="P267" s="13">
        <f t="shared" si="77"/>
        <v>-3.4619625060491446E-2</v>
      </c>
      <c r="Q267" s="14">
        <f t="shared" si="66"/>
        <v>19.325360326577673</v>
      </c>
      <c r="R267" s="14">
        <f t="shared" si="67"/>
        <v>8.7978506489310533</v>
      </c>
      <c r="S267" s="14">
        <f t="shared" si="68"/>
        <v>17.480865467031254</v>
      </c>
      <c r="V267" s="30">
        <f t="shared" si="69"/>
        <v>0.89288188830892878</v>
      </c>
      <c r="W267" s="30">
        <f t="shared" si="70"/>
        <v>0.68888888888888888</v>
      </c>
      <c r="X267" s="30">
        <f t="shared" si="71"/>
        <v>0.91007493755203983</v>
      </c>
    </row>
    <row r="268" spans="1:24" x14ac:dyDescent="0.35">
      <c r="A268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E428-8E76-4F6F-98AE-EFEE36EC2A92}">
  <dimension ref="A1:L266"/>
  <sheetViews>
    <sheetView topLeftCell="A262" zoomScale="80" zoomScaleNormal="80" workbookViewId="0">
      <selection activeCell="P22" sqref="P22"/>
    </sheetView>
  </sheetViews>
  <sheetFormatPr defaultRowHeight="14.5" x14ac:dyDescent="0.35"/>
  <cols>
    <col min="1" max="1" width="15" customWidth="1"/>
    <col min="7" max="7" width="12.1796875" customWidth="1"/>
    <col min="9" max="9" width="14.08984375" customWidth="1"/>
    <col min="11" max="11" width="12.26953125" customWidth="1"/>
  </cols>
  <sheetData>
    <row r="1" spans="1:12" x14ac:dyDescent="0.35">
      <c r="A1" s="36" t="s">
        <v>8</v>
      </c>
      <c r="B1" s="3" t="s">
        <v>23</v>
      </c>
      <c r="C1" s="3" t="s">
        <v>24</v>
      </c>
      <c r="D1" s="3" t="s">
        <v>25</v>
      </c>
      <c r="H1" s="3" t="s">
        <v>6</v>
      </c>
      <c r="I1" s="3" t="s">
        <v>10</v>
      </c>
      <c r="J1" s="3" t="s">
        <v>12</v>
      </c>
    </row>
    <row r="2" spans="1:12" x14ac:dyDescent="0.35">
      <c r="A2" s="4">
        <v>43199</v>
      </c>
      <c r="B2" s="30">
        <v>-0.22659630377633364</v>
      </c>
      <c r="C2" s="30">
        <v>-2.7445976608747803E-2</v>
      </c>
      <c r="D2" s="30">
        <v>-6.3923865983654168E-2</v>
      </c>
      <c r="G2" s="30" t="s">
        <v>52</v>
      </c>
      <c r="H2" s="30">
        <f>_xlfn.QUARTILE.INC(B2:B268,1)</f>
        <v>-1.5351178655761022E-2</v>
      </c>
      <c r="I2" s="30">
        <f>_xlfn.QUARTILE.INC(C2:C268,1)</f>
        <v>-1.7452449951226166E-2</v>
      </c>
      <c r="J2" s="30">
        <f>_xlfn.QUARTILE.INC(D2:D268,1)</f>
        <v>-1.7116941940697752E-2</v>
      </c>
    </row>
    <row r="3" spans="1:12" x14ac:dyDescent="0.35">
      <c r="A3" s="4">
        <v>43297</v>
      </c>
      <c r="B3" s="30">
        <v>-0.11764164908895938</v>
      </c>
      <c r="C3" s="30">
        <v>0</v>
      </c>
      <c r="D3" s="30">
        <v>3.1476132102017503E-2</v>
      </c>
      <c r="G3" s="30" t="s">
        <v>53</v>
      </c>
      <c r="H3" s="30">
        <f>_xlfn.QUARTILE.INC(B2:B268,3)</f>
        <v>2.5167170139379347E-2</v>
      </c>
      <c r="I3" s="30">
        <f>_xlfn.QUARTILE.INC(C2:C268,3)</f>
        <v>1.7699577099400857E-2</v>
      </c>
      <c r="J3" s="30">
        <f>_xlfn.QUARTILE.INC(D2:D268,3)</f>
        <v>1.6465263015515791E-2</v>
      </c>
    </row>
    <row r="4" spans="1:12" x14ac:dyDescent="0.35">
      <c r="A4" s="4">
        <v>42380</v>
      </c>
      <c r="B4" s="30">
        <v>-0.10415662867778493</v>
      </c>
      <c r="C4" s="30">
        <v>-4.3986148184249771E-2</v>
      </c>
      <c r="D4" s="30">
        <v>-5.6089466651043585E-2</v>
      </c>
    </row>
    <row r="5" spans="1:12" x14ac:dyDescent="0.35">
      <c r="A5" s="4">
        <v>42086</v>
      </c>
      <c r="B5" s="30">
        <v>-9.3818755217654856E-2</v>
      </c>
      <c r="C5" s="30">
        <v>-2.022245380767809E-3</v>
      </c>
      <c r="D5" s="30">
        <v>-3.3738139631850003E-2</v>
      </c>
      <c r="G5" s="2" t="s">
        <v>54</v>
      </c>
      <c r="H5" s="2">
        <f>H2-1.5*(H3-H2)</f>
        <v>-7.6128701848471564E-2</v>
      </c>
      <c r="I5" s="2">
        <f>I2-1.5*(I3-I2)</f>
        <v>-7.0180490527166697E-2</v>
      </c>
      <c r="J5" s="2">
        <f>J2-1.5*(J3-J2)</f>
        <v>-6.7490249375018074E-2</v>
      </c>
    </row>
    <row r="6" spans="1:12" x14ac:dyDescent="0.35">
      <c r="A6" s="4">
        <v>43318</v>
      </c>
      <c r="B6" s="30">
        <v>-8.2753961028912373E-2</v>
      </c>
      <c r="C6" s="30">
        <v>0</v>
      </c>
      <c r="D6" s="30">
        <v>-1.4025475354504434E-2</v>
      </c>
      <c r="G6" s="2" t="s">
        <v>55</v>
      </c>
      <c r="H6" s="2">
        <f>H3+1.5*(H3-H2)</f>
        <v>8.59446933320899E-2</v>
      </c>
      <c r="I6" s="2">
        <f>I3+1.5*(I3-I2)</f>
        <v>7.0427617675341392E-2</v>
      </c>
      <c r="J6" s="2">
        <f>J3+1.5*(J3-J2)</f>
        <v>6.6838570449836099E-2</v>
      </c>
    </row>
    <row r="7" spans="1:12" x14ac:dyDescent="0.35">
      <c r="A7" s="4">
        <v>43374</v>
      </c>
      <c r="B7" s="30">
        <v>-8.2603528535210122E-2</v>
      </c>
      <c r="C7" s="30">
        <v>3.0459207484708439E-2</v>
      </c>
      <c r="D7" s="30">
        <v>5.689915777678676E-3</v>
      </c>
    </row>
    <row r="8" spans="1:12" ht="15" thickBot="1" x14ac:dyDescent="0.4">
      <c r="A8" s="4">
        <v>42835</v>
      </c>
      <c r="B8" s="30">
        <v>-7.8887472888018478E-2</v>
      </c>
      <c r="C8" s="30">
        <v>1.6433857437300632E-3</v>
      </c>
      <c r="D8" s="30">
        <v>-2.2941569242406732E-2</v>
      </c>
    </row>
    <row r="9" spans="1:12" x14ac:dyDescent="0.35">
      <c r="A9" s="4">
        <v>42072</v>
      </c>
      <c r="B9" s="30">
        <v>-7.6284137181509601E-2</v>
      </c>
      <c r="C9" s="30">
        <v>-2.5697345495284404E-2</v>
      </c>
      <c r="D9" s="30">
        <v>1.8182319083190547E-2</v>
      </c>
      <c r="G9" s="19" t="s">
        <v>23</v>
      </c>
      <c r="H9" s="19"/>
      <c r="I9" s="19" t="s">
        <v>24</v>
      </c>
      <c r="J9" s="19"/>
      <c r="K9" s="19" t="s">
        <v>25</v>
      </c>
      <c r="L9" s="19"/>
    </row>
    <row r="10" spans="1:12" x14ac:dyDescent="0.35">
      <c r="A10" s="4">
        <v>43171</v>
      </c>
      <c r="B10" s="30">
        <v>-6.9552282948659575E-2</v>
      </c>
      <c r="C10" s="30">
        <v>-1.5666116744399352E-2</v>
      </c>
      <c r="D10" s="30">
        <v>3.742986278834297E-3</v>
      </c>
      <c r="G10" s="17"/>
      <c r="H10" s="17"/>
      <c r="I10" s="17"/>
      <c r="J10" s="17"/>
      <c r="K10" s="17"/>
      <c r="L10" s="17"/>
    </row>
    <row r="11" spans="1:12" x14ac:dyDescent="0.35">
      <c r="A11" s="4">
        <v>42205</v>
      </c>
      <c r="B11" s="30">
        <v>-6.9494283492555972E-2</v>
      </c>
      <c r="C11" s="30">
        <v>-2.8355225755125009E-2</v>
      </c>
      <c r="D11" s="30">
        <v>-1.212136053234485E-2</v>
      </c>
      <c r="G11" s="17" t="s">
        <v>35</v>
      </c>
      <c r="H11" s="17">
        <v>5.2595996335128492E-3</v>
      </c>
      <c r="I11" s="17" t="s">
        <v>35</v>
      </c>
      <c r="J11" s="17">
        <v>2.0383343996711843E-3</v>
      </c>
      <c r="K11" s="17" t="s">
        <v>35</v>
      </c>
      <c r="L11" s="17">
        <v>8.3808179642926316E-5</v>
      </c>
    </row>
    <row r="12" spans="1:12" x14ac:dyDescent="0.35">
      <c r="A12" s="4">
        <v>42233</v>
      </c>
      <c r="B12" s="30">
        <v>-6.3365846993133537E-2</v>
      </c>
      <c r="C12" s="30">
        <v>-6.5430985889359475E-3</v>
      </c>
      <c r="D12" s="30">
        <v>0</v>
      </c>
      <c r="G12" s="17" t="s">
        <v>36</v>
      </c>
      <c r="H12" s="17">
        <v>2.4676170860350932E-3</v>
      </c>
      <c r="I12" s="17" t="s">
        <v>36</v>
      </c>
      <c r="J12" s="17">
        <v>2.2721098885193445E-3</v>
      </c>
      <c r="K12" s="17" t="s">
        <v>36</v>
      </c>
      <c r="L12" s="17">
        <v>2.1791553592917954E-3</v>
      </c>
    </row>
    <row r="13" spans="1:12" x14ac:dyDescent="0.35">
      <c r="A13" s="4">
        <v>43234</v>
      </c>
      <c r="B13" s="30">
        <v>-5.9066782764183041E-2</v>
      </c>
      <c r="C13" s="30">
        <v>1.3468217050866611E-2</v>
      </c>
      <c r="D13" s="30">
        <v>-1.4855100990924184E-2</v>
      </c>
      <c r="G13" s="17" t="s">
        <v>37</v>
      </c>
      <c r="H13" s="17">
        <v>7.2277031214532635E-3</v>
      </c>
      <c r="I13" s="17" t="s">
        <v>37</v>
      </c>
      <c r="J13" s="17">
        <v>0</v>
      </c>
      <c r="K13" s="17" t="s">
        <v>37</v>
      </c>
      <c r="L13" s="17">
        <v>-2.2446698538238618E-3</v>
      </c>
    </row>
    <row r="14" spans="1:12" x14ac:dyDescent="0.35">
      <c r="A14" s="4">
        <v>42898</v>
      </c>
      <c r="B14" s="30">
        <v>-5.8283562197908506E-2</v>
      </c>
      <c r="C14" s="30">
        <v>-5.770831762064673E-2</v>
      </c>
      <c r="D14" s="30">
        <v>-6.3700776905186218E-2</v>
      </c>
      <c r="G14" s="17" t="s">
        <v>38</v>
      </c>
      <c r="H14" s="17" t="e">
        <v>#N/A</v>
      </c>
      <c r="I14" s="17" t="s">
        <v>38</v>
      </c>
      <c r="J14" s="17">
        <v>0</v>
      </c>
      <c r="K14" s="17" t="s">
        <v>38</v>
      </c>
      <c r="L14" s="17">
        <v>0</v>
      </c>
    </row>
    <row r="15" spans="1:12" x14ac:dyDescent="0.35">
      <c r="A15" s="4">
        <v>43444</v>
      </c>
      <c r="B15" s="30">
        <v>-5.3073464203364125E-2</v>
      </c>
      <c r="C15" s="30">
        <v>-4.6365920557925537E-2</v>
      </c>
      <c r="D15" s="30">
        <v>-5.229746697277265E-3</v>
      </c>
      <c r="G15" s="17" t="s">
        <v>39</v>
      </c>
      <c r="H15" s="17">
        <v>4.0169895843435617E-2</v>
      </c>
      <c r="I15" s="17" t="s">
        <v>39</v>
      </c>
      <c r="J15" s="17">
        <v>3.6987269249830514E-2</v>
      </c>
      <c r="K15" s="17" t="s">
        <v>39</v>
      </c>
      <c r="L15" s="17">
        <v>3.5474079144940336E-2</v>
      </c>
    </row>
    <row r="16" spans="1:12" x14ac:dyDescent="0.35">
      <c r="A16" s="4">
        <v>43857</v>
      </c>
      <c r="B16" s="30">
        <v>-5.1354751658411198E-2</v>
      </c>
      <c r="C16" s="30">
        <v>5.555569844602184E-3</v>
      </c>
      <c r="D16" s="30">
        <v>7.7810080411142374E-2</v>
      </c>
      <c r="G16" s="17" t="s">
        <v>40</v>
      </c>
      <c r="H16" s="17">
        <v>1.6136205320724658E-3</v>
      </c>
      <c r="I16" s="17" t="s">
        <v>40</v>
      </c>
      <c r="J16" s="17">
        <v>1.3680580865594579E-3</v>
      </c>
      <c r="K16" s="17" t="s">
        <v>40</v>
      </c>
      <c r="L16" s="17">
        <v>1.258410291181491E-3</v>
      </c>
    </row>
    <row r="17" spans="1:12" x14ac:dyDescent="0.35">
      <c r="A17" s="4">
        <v>42877</v>
      </c>
      <c r="B17" s="30">
        <v>-4.9589915400578138E-2</v>
      </c>
      <c r="C17" s="30">
        <v>-2.8710105882431367E-2</v>
      </c>
      <c r="D17" s="30">
        <v>-3.3901551675681339E-2</v>
      </c>
      <c r="G17" s="17" t="s">
        <v>41</v>
      </c>
      <c r="H17" s="17">
        <v>4.7496220081029481</v>
      </c>
      <c r="I17" s="17" t="s">
        <v>41</v>
      </c>
      <c r="J17" s="17">
        <v>14.258559252614564</v>
      </c>
      <c r="K17" s="17" t="s">
        <v>41</v>
      </c>
      <c r="L17" s="17">
        <v>5.6665583167922389</v>
      </c>
    </row>
    <row r="18" spans="1:12" x14ac:dyDescent="0.35">
      <c r="A18" s="4">
        <v>43332</v>
      </c>
      <c r="B18" s="30">
        <v>-4.9531668242757024E-2</v>
      </c>
      <c r="C18" s="30">
        <v>-1.8622512098001798E-2</v>
      </c>
      <c r="D18" s="30">
        <v>-2.0000666706669543E-2</v>
      </c>
      <c r="G18" s="17" t="s">
        <v>42</v>
      </c>
      <c r="H18" s="17">
        <v>-0.58330958177798686</v>
      </c>
      <c r="I18" s="17" t="s">
        <v>42</v>
      </c>
      <c r="J18" s="17">
        <v>2.1858782913602117</v>
      </c>
      <c r="K18" s="17" t="s">
        <v>42</v>
      </c>
      <c r="L18" s="17">
        <v>0.34757129997507968</v>
      </c>
    </row>
    <row r="19" spans="1:12" x14ac:dyDescent="0.35">
      <c r="A19" s="4">
        <v>42772</v>
      </c>
      <c r="B19" s="30">
        <v>-4.8934018014174151E-2</v>
      </c>
      <c r="C19" s="30">
        <v>-2.3324672566409004E-2</v>
      </c>
      <c r="D19" s="30">
        <v>-3.5529421154486512E-2</v>
      </c>
      <c r="G19" s="17" t="s">
        <v>43</v>
      </c>
      <c r="H19" s="17">
        <v>0.37690686717223687</v>
      </c>
      <c r="I19" s="17" t="s">
        <v>43</v>
      </c>
      <c r="J19" s="17">
        <v>0.39498275930667887</v>
      </c>
      <c r="K19" s="17" t="s">
        <v>43</v>
      </c>
      <c r="L19" s="17">
        <v>0.33430903423938774</v>
      </c>
    </row>
    <row r="20" spans="1:12" x14ac:dyDescent="0.35">
      <c r="A20" s="4">
        <v>42345</v>
      </c>
      <c r="B20" s="30">
        <v>-4.8717386613997875E-2</v>
      </c>
      <c r="C20" s="30">
        <v>3.7325957612686346E-2</v>
      </c>
      <c r="D20" s="30">
        <v>-3.9920212695374498E-3</v>
      </c>
      <c r="G20" s="17" t="s">
        <v>44</v>
      </c>
      <c r="H20" s="17">
        <v>-0.22659630377633364</v>
      </c>
      <c r="I20" s="17" t="s">
        <v>44</v>
      </c>
      <c r="J20" s="17">
        <v>-0.10814850377723755</v>
      </c>
      <c r="K20" s="17" t="s">
        <v>44</v>
      </c>
      <c r="L20" s="17">
        <v>-0.16251892949777494</v>
      </c>
    </row>
    <row r="21" spans="1:12" x14ac:dyDescent="0.35">
      <c r="A21" s="4">
        <v>42030</v>
      </c>
      <c r="B21" s="30">
        <v>-4.6852554572724206E-2</v>
      </c>
      <c r="C21" s="30">
        <v>7.9355658522498124E-2</v>
      </c>
      <c r="D21" s="30">
        <v>-1.8349138668196541E-2</v>
      </c>
      <c r="G21" s="17" t="s">
        <v>45</v>
      </c>
      <c r="H21" s="17">
        <v>0.15031056339590324</v>
      </c>
      <c r="I21" s="17" t="s">
        <v>45</v>
      </c>
      <c r="J21" s="17">
        <v>0.28683425552944131</v>
      </c>
      <c r="K21" s="17" t="s">
        <v>45</v>
      </c>
      <c r="L21" s="17">
        <v>0.17179010474161283</v>
      </c>
    </row>
    <row r="22" spans="1:12" x14ac:dyDescent="0.35">
      <c r="A22" s="4">
        <v>42891</v>
      </c>
      <c r="B22" s="30">
        <v>-4.5635542323461932E-2</v>
      </c>
      <c r="C22" s="30">
        <v>3.8099846232270383E-2</v>
      </c>
      <c r="D22" s="30">
        <v>2.2883305180122159E-3</v>
      </c>
      <c r="G22" s="17" t="s">
        <v>46</v>
      </c>
      <c r="H22" s="17">
        <v>1.393793902880905</v>
      </c>
      <c r="I22" s="17" t="s">
        <v>46</v>
      </c>
      <c r="J22" s="17">
        <v>0.54015861591286385</v>
      </c>
      <c r="K22" s="17" t="s">
        <v>46</v>
      </c>
      <c r="L22" s="17">
        <v>2.2209167605375474E-2</v>
      </c>
    </row>
    <row r="23" spans="1:12" x14ac:dyDescent="0.35">
      <c r="A23" s="4">
        <v>42373</v>
      </c>
      <c r="B23" s="30">
        <v>-4.4528076688758376E-2</v>
      </c>
      <c r="C23" s="30">
        <v>6.3446221738962263E-2</v>
      </c>
      <c r="D23" s="30">
        <v>2.6317308317373358E-2</v>
      </c>
      <c r="G23" s="17" t="s">
        <v>47</v>
      </c>
      <c r="H23" s="17">
        <v>265</v>
      </c>
      <c r="I23" s="17" t="s">
        <v>47</v>
      </c>
      <c r="J23" s="17">
        <v>265</v>
      </c>
      <c r="K23" s="17" t="s">
        <v>47</v>
      </c>
      <c r="L23" s="17">
        <v>265</v>
      </c>
    </row>
    <row r="24" spans="1:12" ht="15" thickBot="1" x14ac:dyDescent="0.4">
      <c r="A24" s="4">
        <v>42674</v>
      </c>
      <c r="B24" s="30">
        <v>-4.4192839233540823E-2</v>
      </c>
      <c r="C24" s="30">
        <v>2.6317308317373358E-2</v>
      </c>
      <c r="D24" s="30">
        <v>-4.4943895878393264E-3</v>
      </c>
      <c r="G24" s="18" t="s">
        <v>48</v>
      </c>
      <c r="H24" s="18">
        <v>4.858714592464509E-3</v>
      </c>
      <c r="I24" s="18" t="s">
        <v>48</v>
      </c>
      <c r="J24" s="18">
        <v>4.4737627784746372E-3</v>
      </c>
      <c r="K24" s="18" t="s">
        <v>48</v>
      </c>
      <c r="L24" s="18">
        <v>4.290736193779017E-3</v>
      </c>
    </row>
    <row r="25" spans="1:12" x14ac:dyDescent="0.35">
      <c r="A25" s="4">
        <v>43675</v>
      </c>
      <c r="B25" s="30">
        <v>-4.3165155420256396E-2</v>
      </c>
      <c r="C25" s="30">
        <v>1.3468217050866611E-2</v>
      </c>
      <c r="D25" s="30">
        <v>1.8843087801479915E-2</v>
      </c>
    </row>
    <row r="26" spans="1:12" x14ac:dyDescent="0.35">
      <c r="A26" s="4">
        <v>42800</v>
      </c>
      <c r="B26" s="30">
        <v>-4.2877024356391881E-2</v>
      </c>
      <c r="C26" s="30">
        <v>2.6964361638355201E-2</v>
      </c>
      <c r="D26" s="30">
        <v>1.1287959773851355E-2</v>
      </c>
    </row>
    <row r="27" spans="1:12" x14ac:dyDescent="0.35">
      <c r="A27" s="4">
        <v>43388</v>
      </c>
      <c r="B27" s="30">
        <v>-4.2865606771374618E-2</v>
      </c>
      <c r="C27" s="30">
        <v>3.0459207484708439E-2</v>
      </c>
      <c r="D27" s="30">
        <v>8.6580627431145311E-3</v>
      </c>
    </row>
    <row r="28" spans="1:12" x14ac:dyDescent="0.35">
      <c r="A28" s="4">
        <v>42639</v>
      </c>
      <c r="B28" s="30">
        <v>-4.1509799760933996E-2</v>
      </c>
      <c r="C28" s="30">
        <v>3.4803922194692097E-2</v>
      </c>
      <c r="D28" s="30">
        <v>3.1039859375910123E-3</v>
      </c>
    </row>
    <row r="29" spans="1:12" x14ac:dyDescent="0.35">
      <c r="A29" s="4">
        <v>43577</v>
      </c>
      <c r="B29" s="30">
        <v>-4.1341619327008791E-2</v>
      </c>
      <c r="C29" s="30">
        <v>0</v>
      </c>
      <c r="D29" s="30">
        <v>2.1731265343132582E-3</v>
      </c>
    </row>
    <row r="30" spans="1:12" x14ac:dyDescent="0.35">
      <c r="A30" s="4">
        <v>42156</v>
      </c>
      <c r="B30" s="30">
        <v>-4.0113628690535509E-2</v>
      </c>
      <c r="C30" s="30">
        <v>-6.6152391187192048E-3</v>
      </c>
      <c r="D30" s="30">
        <v>-3.4289073478632193E-2</v>
      </c>
    </row>
    <row r="31" spans="1:12" x14ac:dyDescent="0.35">
      <c r="A31" s="4">
        <v>43346</v>
      </c>
      <c r="B31" s="30">
        <v>-3.9792305052238935E-2</v>
      </c>
      <c r="C31" s="30">
        <v>-1.8416726786231151E-2</v>
      </c>
      <c r="D31" s="30">
        <v>-1.7291497110060994E-2</v>
      </c>
    </row>
    <row r="32" spans="1:12" x14ac:dyDescent="0.35">
      <c r="A32" s="4">
        <v>43626</v>
      </c>
      <c r="B32" s="30">
        <v>-3.8930760027004921E-2</v>
      </c>
      <c r="C32" s="30">
        <v>0</v>
      </c>
      <c r="D32" s="30">
        <v>6.830629404837793E-2</v>
      </c>
    </row>
    <row r="33" spans="1:4" x14ac:dyDescent="0.35">
      <c r="A33" s="4">
        <v>42534</v>
      </c>
      <c r="B33" s="30">
        <v>-3.6617363238223309E-2</v>
      </c>
      <c r="C33" s="30">
        <v>-8.8692377407796601E-3</v>
      </c>
      <c r="D33" s="30">
        <v>1.2518218357403138E-2</v>
      </c>
    </row>
    <row r="34" spans="1:4" x14ac:dyDescent="0.35">
      <c r="A34" s="4">
        <v>42065</v>
      </c>
      <c r="B34" s="30">
        <v>-3.5670180131500077E-2</v>
      </c>
      <c r="C34" s="30">
        <v>-3.3267100982939057E-2</v>
      </c>
      <c r="D34" s="30">
        <v>-3.6039936483196693E-2</v>
      </c>
    </row>
    <row r="35" spans="1:4" x14ac:dyDescent="0.35">
      <c r="A35" s="4">
        <v>42744</v>
      </c>
      <c r="B35" s="30">
        <v>-3.4509816210688313E-2</v>
      </c>
      <c r="C35" s="30">
        <v>5.6338177182560642E-3</v>
      </c>
      <c r="D35" s="30">
        <v>-6.4377904748485299E-3</v>
      </c>
    </row>
    <row r="36" spans="1:4" x14ac:dyDescent="0.35">
      <c r="A36" s="4">
        <v>43255</v>
      </c>
      <c r="B36" s="30">
        <v>-3.4215080444514039E-2</v>
      </c>
      <c r="C36" s="30">
        <v>3.0930300691358773E-2</v>
      </c>
      <c r="D36" s="30">
        <v>2.7739268827252244E-3</v>
      </c>
    </row>
    <row r="37" spans="1:4" x14ac:dyDescent="0.35">
      <c r="A37" s="4">
        <v>43185</v>
      </c>
      <c r="B37" s="30">
        <v>-3.2704584725580833E-2</v>
      </c>
      <c r="C37" s="30">
        <v>1.7256259674698574E-3</v>
      </c>
      <c r="D37" s="30">
        <v>-1.2903404835907954E-2</v>
      </c>
    </row>
    <row r="38" spans="1:4" x14ac:dyDescent="0.35">
      <c r="A38" s="4">
        <v>43311</v>
      </c>
      <c r="B38" s="30">
        <v>-3.2548907214881823E-2</v>
      </c>
      <c r="C38" s="30">
        <v>-1.7699577099400975E-2</v>
      </c>
      <c r="D38" s="30">
        <v>-2.0676132838427303E-2</v>
      </c>
    </row>
    <row r="39" spans="1:4" x14ac:dyDescent="0.35">
      <c r="A39" s="4">
        <v>42625</v>
      </c>
      <c r="B39" s="30">
        <v>-3.0812886429534905E-2</v>
      </c>
      <c r="C39" s="30">
        <v>-4.6708997965607381E-2</v>
      </c>
      <c r="D39" s="30">
        <v>7.0380796761799605E-2</v>
      </c>
    </row>
    <row r="40" spans="1:4" x14ac:dyDescent="0.35">
      <c r="A40" s="4">
        <v>42450</v>
      </c>
      <c r="B40" s="30">
        <v>-2.979904462056561E-2</v>
      </c>
      <c r="C40" s="30">
        <v>-8.3857933762739589E-3</v>
      </c>
      <c r="D40" s="30">
        <v>-4.9140148024289293E-3</v>
      </c>
    </row>
    <row r="41" spans="1:4" x14ac:dyDescent="0.35">
      <c r="A41" s="4">
        <v>43570</v>
      </c>
      <c r="B41" s="30">
        <v>-2.9233176766405865E-2</v>
      </c>
      <c r="C41" s="30">
        <v>-1.4184634991956413E-2</v>
      </c>
      <c r="D41" s="30">
        <v>-1.2252405529015889E-2</v>
      </c>
    </row>
    <row r="42" spans="1:4" x14ac:dyDescent="0.35">
      <c r="A42" s="4">
        <v>42821</v>
      </c>
      <c r="B42" s="30">
        <v>-2.9109110030049078E-2</v>
      </c>
      <c r="C42" s="30">
        <v>-3.2841106189242332E-2</v>
      </c>
      <c r="D42" s="30">
        <v>-1.0972678669475556E-2</v>
      </c>
    </row>
    <row r="43" spans="1:4" x14ac:dyDescent="0.35">
      <c r="A43" s="4">
        <v>42765</v>
      </c>
      <c r="B43" s="30">
        <v>-2.9033565733355533E-2</v>
      </c>
      <c r="C43" s="30">
        <v>2.1850832948108297E-2</v>
      </c>
      <c r="D43" s="30">
        <v>4.2395558967685765E-2</v>
      </c>
    </row>
    <row r="44" spans="1:4" x14ac:dyDescent="0.35">
      <c r="A44" s="4">
        <v>43066</v>
      </c>
      <c r="B44" s="30">
        <v>-2.8923039469250476E-2</v>
      </c>
      <c r="C44" s="30">
        <v>-7.5047256540676927E-3</v>
      </c>
      <c r="D44" s="30">
        <v>-1.6607736399660525E-2</v>
      </c>
    </row>
    <row r="45" spans="1:4" x14ac:dyDescent="0.35">
      <c r="A45" s="4">
        <v>43136</v>
      </c>
      <c r="B45" s="30">
        <v>-2.8419625452167779E-2</v>
      </c>
      <c r="C45" s="30">
        <v>-7.0422826254129232E-3</v>
      </c>
      <c r="D45" s="30">
        <v>-2.6539555234612263E-2</v>
      </c>
    </row>
    <row r="46" spans="1:4" x14ac:dyDescent="0.35">
      <c r="A46" s="4">
        <v>43500</v>
      </c>
      <c r="B46" s="30">
        <v>-2.7467043554678182E-2</v>
      </c>
      <c r="C46" s="30">
        <v>0</v>
      </c>
      <c r="D46" s="30">
        <v>-7.1505187172565246E-4</v>
      </c>
    </row>
    <row r="47" spans="1:4" x14ac:dyDescent="0.35">
      <c r="A47" s="4">
        <v>42597</v>
      </c>
      <c r="B47" s="30">
        <v>-2.6522898948902019E-2</v>
      </c>
      <c r="C47" s="30">
        <v>0</v>
      </c>
      <c r="D47" s="30">
        <v>-1.8056783747242615E-2</v>
      </c>
    </row>
    <row r="48" spans="1:4" x14ac:dyDescent="0.35">
      <c r="A48" s="4">
        <v>42331</v>
      </c>
      <c r="B48" s="30">
        <v>-2.5963223762010212E-2</v>
      </c>
      <c r="C48" s="30">
        <v>-4.1355185681913945E-2</v>
      </c>
      <c r="D48" s="30">
        <v>-5.4616747317900463E-2</v>
      </c>
    </row>
    <row r="49" spans="1:4" x14ac:dyDescent="0.35">
      <c r="A49" s="4">
        <v>43689</v>
      </c>
      <c r="B49" s="30">
        <v>-2.579781366524378E-2</v>
      </c>
      <c r="C49" s="30">
        <v>-3.4071583216141975E-3</v>
      </c>
      <c r="D49" s="30">
        <v>-3.2567328662544755E-2</v>
      </c>
    </row>
    <row r="50" spans="1:4" x14ac:dyDescent="0.35">
      <c r="A50" s="4">
        <v>42408</v>
      </c>
      <c r="B50" s="30">
        <v>-2.4474015085370251E-2</v>
      </c>
      <c r="C50" s="30">
        <v>4.3010818993907017E-3</v>
      </c>
      <c r="D50" s="30">
        <v>-1.3140793561058368E-2</v>
      </c>
    </row>
    <row r="51" spans="1:4" x14ac:dyDescent="0.35">
      <c r="A51" s="4">
        <v>43654</v>
      </c>
      <c r="B51" s="30">
        <v>-2.4217084276669135E-2</v>
      </c>
      <c r="C51" s="30">
        <v>2.9558802241544429E-2</v>
      </c>
      <c r="D51" s="30">
        <v>-1.1616119683228556E-2</v>
      </c>
    </row>
    <row r="52" spans="1:4" x14ac:dyDescent="0.35">
      <c r="A52" s="4">
        <v>43591</v>
      </c>
      <c r="B52" s="30">
        <v>-2.402622535174723E-2</v>
      </c>
      <c r="C52" s="30">
        <v>-1.0850016024065818E-2</v>
      </c>
      <c r="D52" s="30">
        <v>7.0922283094918366E-3</v>
      </c>
    </row>
    <row r="53" spans="1:4" x14ac:dyDescent="0.35">
      <c r="A53" s="4">
        <v>42492</v>
      </c>
      <c r="B53" s="30">
        <v>-2.3835028174973068E-2</v>
      </c>
      <c r="C53" s="30">
        <v>1.7021687569430524E-2</v>
      </c>
      <c r="D53" s="30">
        <v>-4.8239360308528229E-3</v>
      </c>
    </row>
    <row r="54" spans="1:4" x14ac:dyDescent="0.35">
      <c r="A54" s="4">
        <v>43738</v>
      </c>
      <c r="B54" s="30">
        <v>-2.3469944436241629E-2</v>
      </c>
      <c r="C54" s="30">
        <v>-5.0430853626891967E-2</v>
      </c>
      <c r="D54" s="30">
        <v>-2.3859147482990541E-2</v>
      </c>
    </row>
    <row r="55" spans="1:4" x14ac:dyDescent="0.35">
      <c r="A55" s="4">
        <v>43087</v>
      </c>
      <c r="B55" s="30">
        <v>-2.272571405413918E-2</v>
      </c>
      <c r="C55" s="30">
        <v>2.527210310071511E-2</v>
      </c>
      <c r="D55" s="30">
        <v>3.1343250565711335E-2</v>
      </c>
    </row>
    <row r="56" spans="1:4" x14ac:dyDescent="0.35">
      <c r="A56" s="4">
        <v>42884</v>
      </c>
      <c r="B56" s="30">
        <v>-2.2402144995791396E-2</v>
      </c>
      <c r="C56" s="30">
        <v>0</v>
      </c>
      <c r="D56" s="30">
        <v>3.4423441909726986E-3</v>
      </c>
    </row>
    <row r="57" spans="1:4" x14ac:dyDescent="0.35">
      <c r="A57" s="4">
        <v>42128</v>
      </c>
      <c r="B57" s="30">
        <v>-1.8373220256619294E-2</v>
      </c>
      <c r="C57" s="30">
        <v>-2.8049303809899555E-2</v>
      </c>
      <c r="D57" s="30">
        <v>-5.449604767564703E-3</v>
      </c>
    </row>
    <row r="58" spans="1:4" x14ac:dyDescent="0.35">
      <c r="A58" s="4">
        <v>43024</v>
      </c>
      <c r="B58" s="30">
        <v>-1.8025908550513114E-2</v>
      </c>
      <c r="C58" s="30">
        <v>-1.5971945566052113E-2</v>
      </c>
      <c r="D58" s="30">
        <v>-3.456565311228095E-2</v>
      </c>
    </row>
    <row r="59" spans="1:4" x14ac:dyDescent="0.35">
      <c r="A59" s="4">
        <v>43661</v>
      </c>
      <c r="B59" s="30">
        <v>-1.7750056331916422E-2</v>
      </c>
      <c r="C59" s="30">
        <v>-3.9609138095045827E-2</v>
      </c>
      <c r="D59" s="30">
        <v>-6.2047768868829815E-3</v>
      </c>
    </row>
    <row r="60" spans="1:4" x14ac:dyDescent="0.35">
      <c r="A60" s="4">
        <v>42016</v>
      </c>
      <c r="B60" s="30">
        <v>-1.7747687833339434E-2</v>
      </c>
      <c r="C60" s="30">
        <v>3.4289073478632165E-2</v>
      </c>
      <c r="D60" s="30">
        <v>-5.666003356549127E-2</v>
      </c>
    </row>
    <row r="61" spans="1:4" x14ac:dyDescent="0.35">
      <c r="A61" s="4">
        <v>43794</v>
      </c>
      <c r="B61" s="30">
        <v>-1.7581101416396221E-2</v>
      </c>
      <c r="C61" s="30">
        <v>-1.0118130165584667E-2</v>
      </c>
      <c r="D61" s="30">
        <v>-1.6485113798047214E-2</v>
      </c>
    </row>
    <row r="62" spans="1:4" x14ac:dyDescent="0.35">
      <c r="A62" s="4">
        <v>43731</v>
      </c>
      <c r="B62" s="30">
        <v>-1.7172468508600502E-2</v>
      </c>
      <c r="C62" s="30">
        <v>2.6579637804712102E-2</v>
      </c>
      <c r="D62" s="30">
        <v>-2.3303128931847709E-2</v>
      </c>
    </row>
    <row r="63" spans="1:4" x14ac:dyDescent="0.35">
      <c r="A63" s="4">
        <v>43430</v>
      </c>
      <c r="B63" s="30">
        <v>-1.6867253965241635E-2</v>
      </c>
      <c r="C63" s="30">
        <v>-2.2472855852058628E-2</v>
      </c>
      <c r="D63" s="30">
        <v>-1.4792902105891703E-3</v>
      </c>
    </row>
    <row r="64" spans="1:4" x14ac:dyDescent="0.35">
      <c r="A64" s="4">
        <v>43157</v>
      </c>
      <c r="B64" s="30">
        <v>-1.6313101316179971E-2</v>
      </c>
      <c r="C64" s="30">
        <v>-1.7346058122083075E-3</v>
      </c>
      <c r="D64" s="30">
        <v>-4.9627893421290139E-3</v>
      </c>
    </row>
    <row r="65" spans="1:4" x14ac:dyDescent="0.35">
      <c r="A65" s="4">
        <v>42723</v>
      </c>
      <c r="B65" s="30">
        <v>-1.5940056384042972E-2</v>
      </c>
      <c r="C65" s="30">
        <v>7.8807885536801972E-2</v>
      </c>
      <c r="D65" s="30">
        <v>-0.16251892949777494</v>
      </c>
    </row>
    <row r="66" spans="1:4" x14ac:dyDescent="0.35">
      <c r="A66" s="4">
        <v>42275</v>
      </c>
      <c r="B66" s="30">
        <v>-1.5729301908543918E-2</v>
      </c>
      <c r="C66" s="30">
        <v>6.7340321813441194E-3</v>
      </c>
      <c r="D66" s="30">
        <v>-1.8237587549780901E-2</v>
      </c>
    </row>
    <row r="67" spans="1:4" x14ac:dyDescent="0.35">
      <c r="A67" s="4">
        <v>43262</v>
      </c>
      <c r="B67" s="30">
        <v>-1.5357207685957053E-2</v>
      </c>
      <c r="C67" s="30">
        <v>5.0633019565466345E-3</v>
      </c>
      <c r="D67" s="30">
        <v>-3.0944803849421599E-2</v>
      </c>
    </row>
    <row r="68" spans="1:4" x14ac:dyDescent="0.35">
      <c r="A68" s="4">
        <v>43395</v>
      </c>
      <c r="B68" s="30">
        <v>-1.5351178655761022E-2</v>
      </c>
      <c r="C68" s="30">
        <v>2.6317308317373358E-2</v>
      </c>
      <c r="D68" s="30">
        <v>-1.885480076362946E-2</v>
      </c>
    </row>
    <row r="69" spans="1:4" x14ac:dyDescent="0.35">
      <c r="A69" s="4">
        <v>43766</v>
      </c>
      <c r="B69" s="30">
        <v>-1.5113637810048184E-2</v>
      </c>
      <c r="C69" s="30">
        <v>3.4071583216141346E-3</v>
      </c>
      <c r="D69" s="30">
        <v>1.3778702356164255E-2</v>
      </c>
    </row>
    <row r="70" spans="1:4" x14ac:dyDescent="0.35">
      <c r="A70" s="4">
        <v>42961</v>
      </c>
      <c r="B70" s="30">
        <v>-1.4932205422984473E-2</v>
      </c>
      <c r="C70" s="30">
        <v>7.9464171354246799E-2</v>
      </c>
      <c r="D70" s="30">
        <v>3.8221212820197879E-2</v>
      </c>
    </row>
    <row r="71" spans="1:4" x14ac:dyDescent="0.35">
      <c r="A71" s="4">
        <v>42737</v>
      </c>
      <c r="B71" s="30">
        <v>-1.4886592293771058E-2</v>
      </c>
      <c r="C71" s="30">
        <v>0.15062582598382265</v>
      </c>
      <c r="D71" s="30">
        <v>4.0376460986487332E-2</v>
      </c>
    </row>
    <row r="72" spans="1:4" x14ac:dyDescent="0.35">
      <c r="A72" s="4">
        <v>42338</v>
      </c>
      <c r="B72" s="30">
        <v>-1.4451118538174598E-2</v>
      </c>
      <c r="C72" s="30">
        <v>-6.6889881507965401E-3</v>
      </c>
      <c r="D72" s="30">
        <v>-1.7116941940697752E-2</v>
      </c>
    </row>
    <row r="73" spans="1:4" x14ac:dyDescent="0.35">
      <c r="A73" s="4">
        <v>42170</v>
      </c>
      <c r="B73" s="30">
        <v>-1.3739720689678365E-2</v>
      </c>
      <c r="C73" s="30">
        <v>4.3956114730381293E-3</v>
      </c>
      <c r="D73" s="30">
        <v>2.2599831917240992E-2</v>
      </c>
    </row>
    <row r="74" spans="1:4" x14ac:dyDescent="0.35">
      <c r="A74" s="4">
        <v>42653</v>
      </c>
      <c r="B74" s="30">
        <v>-1.3605652055778709E-2</v>
      </c>
      <c r="C74" s="30">
        <v>-2.4292692569044587E-2</v>
      </c>
      <c r="D74" s="30">
        <v>-1.0672459890771759E-2</v>
      </c>
    </row>
    <row r="75" spans="1:4" x14ac:dyDescent="0.35">
      <c r="A75" s="4">
        <v>42177</v>
      </c>
      <c r="B75" s="30">
        <v>-1.3506114141322108E-2</v>
      </c>
      <c r="C75" s="30">
        <v>8.7336799687546315E-3</v>
      </c>
      <c r="D75" s="30">
        <v>-2.2599831917240919E-2</v>
      </c>
    </row>
    <row r="76" spans="1:4" x14ac:dyDescent="0.35">
      <c r="A76" s="4">
        <v>43514</v>
      </c>
      <c r="B76" s="30">
        <v>-1.330933136878038E-2</v>
      </c>
      <c r="C76" s="30">
        <v>-6.5653970221436778E-2</v>
      </c>
      <c r="D76" s="30">
        <v>-2.8530689824063991E-3</v>
      </c>
    </row>
    <row r="77" spans="1:4" x14ac:dyDescent="0.35">
      <c r="A77" s="4">
        <v>42079</v>
      </c>
      <c r="B77" s="30">
        <v>-1.2901491324700965E-2</v>
      </c>
      <c r="C77" s="30">
        <v>7.1159719572041799E-2</v>
      </c>
      <c r="D77" s="30">
        <v>-5.0819248396213115E-2</v>
      </c>
    </row>
    <row r="78" spans="1:4" x14ac:dyDescent="0.35">
      <c r="A78" s="4">
        <v>43528</v>
      </c>
      <c r="B78" s="30">
        <v>-1.2619232479690485E-2</v>
      </c>
      <c r="C78" s="30">
        <v>2.4868066578013524E-2</v>
      </c>
      <c r="D78" s="30">
        <v>-1.3187004281953801E-2</v>
      </c>
    </row>
    <row r="79" spans="1:4" x14ac:dyDescent="0.35">
      <c r="A79" s="4">
        <v>42520</v>
      </c>
      <c r="B79" s="30">
        <v>-1.2160729944239406E-2</v>
      </c>
      <c r="C79" s="30">
        <v>-1.7021687569430524E-2</v>
      </c>
      <c r="D79" s="30">
        <v>1.6465263015515791E-2</v>
      </c>
    </row>
    <row r="80" spans="1:4" x14ac:dyDescent="0.35">
      <c r="A80" s="4">
        <v>43507</v>
      </c>
      <c r="B80" s="30">
        <v>-1.1614976549214102E-2</v>
      </c>
      <c r="C80" s="30">
        <v>0</v>
      </c>
      <c r="D80" s="30">
        <v>4.2826617920009493E-3</v>
      </c>
    </row>
    <row r="81" spans="1:4" x14ac:dyDescent="0.35">
      <c r="A81" s="4">
        <v>42247</v>
      </c>
      <c r="B81" s="30">
        <v>-1.1560822401075971E-2</v>
      </c>
      <c r="C81" s="30">
        <v>1.092907053219023E-2</v>
      </c>
      <c r="D81" s="30">
        <v>-3.9891329027301969E-2</v>
      </c>
    </row>
    <row r="82" spans="1:4" x14ac:dyDescent="0.35">
      <c r="A82" s="4">
        <v>43038</v>
      </c>
      <c r="B82" s="30">
        <v>-1.1543029281674812E-2</v>
      </c>
      <c r="C82" s="30">
        <v>5.1679701584425976E-3</v>
      </c>
      <c r="D82" s="30">
        <v>-1.0708014272472212E-2</v>
      </c>
    </row>
    <row r="83" spans="1:4" x14ac:dyDescent="0.35">
      <c r="A83" s="4">
        <v>42149</v>
      </c>
      <c r="B83" s="30">
        <v>-1.1498266687373023E-2</v>
      </c>
      <c r="C83" s="30">
        <v>-2.6031838717946981E-2</v>
      </c>
      <c r="D83" s="30">
        <v>-1.6713480973740667E-2</v>
      </c>
    </row>
    <row r="84" spans="1:4" x14ac:dyDescent="0.35">
      <c r="A84" s="4">
        <v>43241</v>
      </c>
      <c r="B84" s="30">
        <v>-9.9503308531679793E-3</v>
      </c>
      <c r="C84" s="30">
        <v>1.6708441648177223E-3</v>
      </c>
      <c r="D84" s="30">
        <v>-1.6461277054071962E-2</v>
      </c>
    </row>
    <row r="85" spans="1:4" x14ac:dyDescent="0.35">
      <c r="A85" s="4">
        <v>43668</v>
      </c>
      <c r="B85" s="30">
        <v>-9.9267107756716207E-3</v>
      </c>
      <c r="C85" s="30">
        <v>-6.7567824628797625E-3</v>
      </c>
      <c r="D85" s="30">
        <v>1.7820896570111489E-2</v>
      </c>
    </row>
    <row r="86" spans="1:4" x14ac:dyDescent="0.35">
      <c r="A86" s="4">
        <v>43423</v>
      </c>
      <c r="B86" s="30">
        <v>-9.8850915881404152E-3</v>
      </c>
      <c r="C86" s="30">
        <v>3.1796529173798056E-3</v>
      </c>
      <c r="D86" s="30">
        <v>-1.2486390651382646E-2</v>
      </c>
    </row>
    <row r="87" spans="1:4" x14ac:dyDescent="0.35">
      <c r="A87" s="4">
        <v>42688</v>
      </c>
      <c r="B87" s="30">
        <v>-9.6830574853678138E-3</v>
      </c>
      <c r="C87" s="30">
        <v>5.9530649494225936E-2</v>
      </c>
      <c r="D87" s="30">
        <v>-2.8107527690440611E-2</v>
      </c>
    </row>
    <row r="88" spans="1:4" x14ac:dyDescent="0.35">
      <c r="A88" s="4">
        <v>42142</v>
      </c>
      <c r="B88" s="30">
        <v>-9.3708851733068661E-3</v>
      </c>
      <c r="C88" s="30">
        <v>2.1436235432513691E-3</v>
      </c>
      <c r="D88" s="30">
        <v>5.5401803756153509E-3</v>
      </c>
    </row>
    <row r="89" spans="1:4" x14ac:dyDescent="0.35">
      <c r="A89" s="4">
        <v>43787</v>
      </c>
      <c r="B89" s="30">
        <v>-7.8221803061395822E-3</v>
      </c>
      <c r="C89" s="30">
        <v>-3.350086885281863E-3</v>
      </c>
      <c r="D89" s="30">
        <v>0.1052132294067316</v>
      </c>
    </row>
    <row r="90" spans="1:4" x14ac:dyDescent="0.35">
      <c r="A90" s="4">
        <v>42317</v>
      </c>
      <c r="B90" s="30">
        <v>-7.3604257838773418E-3</v>
      </c>
      <c r="C90" s="30">
        <v>3.9712637406867833E-2</v>
      </c>
      <c r="D90" s="30">
        <v>-4.7155137917277719E-2</v>
      </c>
    </row>
    <row r="91" spans="1:4" x14ac:dyDescent="0.35">
      <c r="A91" s="4">
        <v>42268</v>
      </c>
      <c r="B91" s="30">
        <v>-7.0446227400083189E-3</v>
      </c>
      <c r="C91" s="30">
        <v>-2.2497197340154416E-3</v>
      </c>
      <c r="D91" s="30">
        <v>-2.9675768146116666E-2</v>
      </c>
    </row>
    <row r="92" spans="1:4" x14ac:dyDescent="0.35">
      <c r="A92" s="4">
        <v>42793</v>
      </c>
      <c r="B92" s="30">
        <v>-6.7291333303695113E-3</v>
      </c>
      <c r="C92" s="30">
        <v>-4.4032270150503282E-2</v>
      </c>
      <c r="D92" s="30">
        <v>-3.4486176071169203E-2</v>
      </c>
    </row>
    <row r="93" spans="1:4" x14ac:dyDescent="0.35">
      <c r="A93" s="4">
        <v>42996</v>
      </c>
      <c r="B93" s="30">
        <v>-6.3779116012377228E-3</v>
      </c>
      <c r="C93" s="30">
        <v>-3.5153004417896136E-2</v>
      </c>
      <c r="D93" s="30">
        <v>1.2450641878787961E-2</v>
      </c>
    </row>
    <row r="94" spans="1:4" x14ac:dyDescent="0.35">
      <c r="A94" s="4">
        <v>42702</v>
      </c>
      <c r="B94" s="30">
        <v>-6.0045214181915982E-3</v>
      </c>
      <c r="C94" s="30">
        <v>-2.6859269050268413E-2</v>
      </c>
      <c r="D94" s="30">
        <v>2.0432038817205934E-2</v>
      </c>
    </row>
    <row r="95" spans="1:4" x14ac:dyDescent="0.35">
      <c r="A95" s="4">
        <v>42135</v>
      </c>
      <c r="B95" s="30">
        <v>-5.9780981755080667E-3</v>
      </c>
      <c r="C95" s="30">
        <v>1.9502243231441101E-2</v>
      </c>
      <c r="D95" s="30">
        <v>-1.6529301951210582E-2</v>
      </c>
    </row>
    <row r="96" spans="1:4" x14ac:dyDescent="0.35">
      <c r="A96" s="4">
        <v>42457</v>
      </c>
      <c r="B96" s="30">
        <v>-5.3304050482941142E-3</v>
      </c>
      <c r="C96" s="30">
        <v>1.6701849617931353E-2</v>
      </c>
      <c r="D96" s="30">
        <v>-4.9382816405825663E-3</v>
      </c>
    </row>
    <row r="97" spans="1:4" x14ac:dyDescent="0.35">
      <c r="A97" s="4">
        <v>43612</v>
      </c>
      <c r="B97" s="30">
        <v>-5.1743791816399893E-3</v>
      </c>
      <c r="C97" s="30">
        <v>-3.5650661644962569E-3</v>
      </c>
      <c r="D97" s="30">
        <v>2.5686938159599618E-2</v>
      </c>
    </row>
    <row r="98" spans="1:4" x14ac:dyDescent="0.35">
      <c r="A98" s="4">
        <v>43724</v>
      </c>
      <c r="B98" s="30">
        <v>-4.3010818993905854E-3</v>
      </c>
      <c r="C98" s="30">
        <v>0</v>
      </c>
      <c r="D98" s="30">
        <v>-2.3870131392532152E-2</v>
      </c>
    </row>
    <row r="99" spans="1:4" x14ac:dyDescent="0.35">
      <c r="A99" s="4">
        <v>43108</v>
      </c>
      <c r="B99" s="30">
        <v>-3.5688082383160094E-3</v>
      </c>
      <c r="C99" s="30">
        <v>4.4850566165351713E-2</v>
      </c>
      <c r="D99" s="30">
        <v>-1.6882787038750929E-2</v>
      </c>
    </row>
    <row r="100" spans="1:4" x14ac:dyDescent="0.35">
      <c r="A100" s="4">
        <v>42583</v>
      </c>
      <c r="B100" s="30">
        <v>-3.3112613036560315E-3</v>
      </c>
      <c r="C100" s="30">
        <v>3.7740327982846898E-2</v>
      </c>
      <c r="D100" s="30">
        <v>-8.528836347520323E-3</v>
      </c>
    </row>
    <row r="101" spans="1:4" x14ac:dyDescent="0.35">
      <c r="A101" s="4">
        <v>43633</v>
      </c>
      <c r="B101" s="30">
        <v>-3.2716777641532812E-3</v>
      </c>
      <c r="C101" s="30">
        <v>0</v>
      </c>
      <c r="D101" s="30">
        <v>1.3371736965889241E-2</v>
      </c>
    </row>
    <row r="102" spans="1:4" x14ac:dyDescent="0.35">
      <c r="A102" s="4">
        <v>43073</v>
      </c>
      <c r="B102" s="30">
        <v>-2.7577494364552E-3</v>
      </c>
      <c r="C102" s="30">
        <v>-7.5614727005764749E-3</v>
      </c>
      <c r="D102" s="30">
        <v>-2.4214258120594627E-2</v>
      </c>
    </row>
    <row r="103" spans="1:4" x14ac:dyDescent="0.35">
      <c r="A103" s="4">
        <v>43458</v>
      </c>
      <c r="B103" s="30">
        <v>-2.6267135636687707E-3</v>
      </c>
      <c r="C103" s="30">
        <v>1.3605652055778678E-2</v>
      </c>
      <c r="D103" s="30">
        <v>-7.5728894190869108E-4</v>
      </c>
    </row>
    <row r="104" spans="1:4" x14ac:dyDescent="0.35">
      <c r="A104" s="4">
        <v>42569</v>
      </c>
      <c r="B104" s="30">
        <v>-2.319513942233386E-3</v>
      </c>
      <c r="C104" s="30">
        <v>1.3513719166722855E-2</v>
      </c>
      <c r="D104" s="30">
        <v>3.315220731690055E-2</v>
      </c>
    </row>
    <row r="105" spans="1:4" x14ac:dyDescent="0.35">
      <c r="A105" s="4">
        <v>43535</v>
      </c>
      <c r="B105" s="30">
        <v>-1.9631908145795289E-3</v>
      </c>
      <c r="C105" s="30">
        <v>1.0471299867295437E-2</v>
      </c>
      <c r="D105" s="30">
        <v>7.3719133452813436E-4</v>
      </c>
    </row>
    <row r="106" spans="1:4" x14ac:dyDescent="0.35">
      <c r="A106" s="4">
        <v>42366</v>
      </c>
      <c r="B106" s="30">
        <v>-7.8973350600052743E-4</v>
      </c>
      <c r="C106" s="30">
        <v>-4.3573053689558126E-3</v>
      </c>
      <c r="D106" s="30">
        <v>0</v>
      </c>
    </row>
    <row r="107" spans="1:4" x14ac:dyDescent="0.35">
      <c r="A107" s="4">
        <v>43780</v>
      </c>
      <c r="B107" s="30">
        <v>-7.0808258368028668E-4</v>
      </c>
      <c r="C107" s="30">
        <v>-3.3389012655147096E-3</v>
      </c>
      <c r="D107" s="30">
        <v>3.4423441909729197E-3</v>
      </c>
    </row>
    <row r="108" spans="1:4" x14ac:dyDescent="0.35">
      <c r="A108" s="4">
        <v>43682</v>
      </c>
      <c r="B108" s="30">
        <v>-6.3423033746905038E-4</v>
      </c>
      <c r="C108" s="30">
        <v>-1.6863806052004805E-2</v>
      </c>
      <c r="D108" s="30">
        <v>-1.3342230131366103E-3</v>
      </c>
    </row>
    <row r="109" spans="1:4" x14ac:dyDescent="0.35">
      <c r="A109" s="4">
        <v>43598</v>
      </c>
      <c r="B109" s="30">
        <v>-2.6435211855928802E-4</v>
      </c>
      <c r="C109" s="30">
        <v>1.8018505502678212E-2</v>
      </c>
      <c r="D109" s="30">
        <v>2.1178970147346914E-3</v>
      </c>
    </row>
    <row r="110" spans="1:4" x14ac:dyDescent="0.35">
      <c r="A110" s="4">
        <v>42779</v>
      </c>
      <c r="B110" s="30">
        <v>-6.0424786265687625E-5</v>
      </c>
      <c r="C110" s="30">
        <v>-6.8676865796219372E-2</v>
      </c>
      <c r="D110" s="30">
        <v>-1.2789156116321223E-2</v>
      </c>
    </row>
    <row r="111" spans="1:4" x14ac:dyDescent="0.35">
      <c r="A111" s="4">
        <v>43248</v>
      </c>
      <c r="B111" s="30">
        <v>0</v>
      </c>
      <c r="C111" s="30">
        <v>-4.4375881400709832E-2</v>
      </c>
      <c r="D111" s="30">
        <v>-4.158010148663677E-3</v>
      </c>
    </row>
    <row r="112" spans="1:4" x14ac:dyDescent="0.35">
      <c r="A112" s="4">
        <v>42786</v>
      </c>
      <c r="B112" s="30">
        <v>1.2084592159701689E-4</v>
      </c>
      <c r="C112" s="30">
        <v>2.6501940745506627E-2</v>
      </c>
      <c r="D112" s="30">
        <v>-6.9548218733697219E-3</v>
      </c>
    </row>
    <row r="113" spans="1:4" x14ac:dyDescent="0.35">
      <c r="A113" s="4">
        <v>42303</v>
      </c>
      <c r="B113" s="30">
        <v>8.8407564604479915E-4</v>
      </c>
      <c r="C113" s="30">
        <v>6.6298585386695818E-3</v>
      </c>
      <c r="D113" s="30">
        <v>3.0771658666753472E-2</v>
      </c>
    </row>
    <row r="114" spans="1:4" x14ac:dyDescent="0.35">
      <c r="A114" s="4">
        <v>42184</v>
      </c>
      <c r="B114" s="30">
        <v>9.9101020356674578E-4</v>
      </c>
      <c r="C114" s="30">
        <v>-2.197890671877523E-2</v>
      </c>
      <c r="D114" s="30">
        <v>-3.4887259000440665E-2</v>
      </c>
    </row>
    <row r="115" spans="1:4" x14ac:dyDescent="0.35">
      <c r="A115" s="4">
        <v>42254</v>
      </c>
      <c r="B115" s="30">
        <v>1.8911257831171811E-3</v>
      </c>
      <c r="C115" s="30">
        <v>-1.3129291441792736E-2</v>
      </c>
      <c r="D115" s="30">
        <v>5.7971176843259146E-3</v>
      </c>
    </row>
    <row r="116" spans="1:4" x14ac:dyDescent="0.35">
      <c r="A116" s="4">
        <v>43640</v>
      </c>
      <c r="B116" s="30">
        <v>2.2242282078221718E-3</v>
      </c>
      <c r="C116" s="30">
        <v>3.4249923043078445E-2</v>
      </c>
      <c r="D116" s="30">
        <v>-9.0640517756700498E-2</v>
      </c>
    </row>
    <row r="117" spans="1:4" x14ac:dyDescent="0.35">
      <c r="A117" s="4">
        <v>42436</v>
      </c>
      <c r="B117" s="30">
        <v>2.4742280663515004E-3</v>
      </c>
      <c r="C117" s="30">
        <v>2.0898649194592365E-3</v>
      </c>
      <c r="D117" s="30">
        <v>3.0077455237277954E-2</v>
      </c>
    </row>
    <row r="118" spans="1:4" x14ac:dyDescent="0.35">
      <c r="A118" s="4">
        <v>42226</v>
      </c>
      <c r="B118" s="30">
        <v>3.0949361984845243E-3</v>
      </c>
      <c r="C118" s="30">
        <v>2.17627942259567E-3</v>
      </c>
      <c r="D118" s="30">
        <v>-6.0060240602119218E-3</v>
      </c>
    </row>
    <row r="119" spans="1:4" x14ac:dyDescent="0.35">
      <c r="A119" s="4">
        <v>42548</v>
      </c>
      <c r="B119" s="30">
        <v>3.3676364848380792E-3</v>
      </c>
      <c r="C119" s="30">
        <v>-3.2186686495901444E-2</v>
      </c>
      <c r="D119" s="30">
        <v>-5.5834874257005684E-3</v>
      </c>
    </row>
    <row r="120" spans="1:4" x14ac:dyDescent="0.35">
      <c r="A120" s="4">
        <v>42499</v>
      </c>
      <c r="B120" s="30">
        <v>3.5579864600029155E-3</v>
      </c>
      <c r="C120" s="30">
        <v>-2.3480267608842472E-2</v>
      </c>
      <c r="D120" s="30">
        <v>-1.2652236903709001E-2</v>
      </c>
    </row>
    <row r="121" spans="1:4" x14ac:dyDescent="0.35">
      <c r="A121" s="4">
        <v>42856</v>
      </c>
      <c r="B121" s="30">
        <v>3.6253816143170577E-3</v>
      </c>
      <c r="C121" s="30">
        <v>-1.5943650397136001E-2</v>
      </c>
      <c r="D121" s="30">
        <v>-1.9105659079585606E-2</v>
      </c>
    </row>
    <row r="122" spans="1:4" x14ac:dyDescent="0.35">
      <c r="A122" s="4">
        <v>42555</v>
      </c>
      <c r="B122" s="30">
        <v>4.1750601166954861E-3</v>
      </c>
      <c r="C122" s="30">
        <v>7.2103293901343901E-2</v>
      </c>
      <c r="D122" s="30">
        <v>-1.6939987241382449E-2</v>
      </c>
    </row>
    <row r="123" spans="1:4" x14ac:dyDescent="0.35">
      <c r="A123" s="4">
        <v>42933</v>
      </c>
      <c r="B123" s="30">
        <v>4.3276729057820278E-3</v>
      </c>
      <c r="C123" s="30">
        <v>5.7971176843259146E-3</v>
      </c>
      <c r="D123" s="30">
        <v>-3.5566131148471155E-3</v>
      </c>
    </row>
    <row r="124" spans="1:4" x14ac:dyDescent="0.35">
      <c r="A124" s="4">
        <v>43801</v>
      </c>
      <c r="B124" s="30">
        <v>4.9454398201396682E-3</v>
      </c>
      <c r="C124" s="30">
        <v>0.28683425552944131</v>
      </c>
      <c r="D124" s="30">
        <v>-3.7533009644797506E-2</v>
      </c>
    </row>
    <row r="125" spans="1:4" x14ac:dyDescent="0.35">
      <c r="A125" s="4">
        <v>43437</v>
      </c>
      <c r="B125" s="30">
        <v>5.1926802368212205E-3</v>
      </c>
      <c r="C125" s="30">
        <v>3.2414939241710229E-3</v>
      </c>
      <c r="D125" s="30">
        <v>-6.6840204285717143E-3</v>
      </c>
    </row>
    <row r="126" spans="1:4" x14ac:dyDescent="0.35">
      <c r="A126" s="4">
        <v>42667</v>
      </c>
      <c r="B126" s="30">
        <v>5.2415952276730973E-3</v>
      </c>
      <c r="C126" s="30">
        <v>9.5694510161506725E-3</v>
      </c>
      <c r="D126" s="30">
        <v>1.1217051092001736E-3</v>
      </c>
    </row>
    <row r="127" spans="1:4" x14ac:dyDescent="0.35">
      <c r="A127" s="4">
        <v>42590</v>
      </c>
      <c r="B127" s="30">
        <v>5.4648874052540741E-3</v>
      </c>
      <c r="C127" s="30">
        <v>2.1552558385734281E-2</v>
      </c>
      <c r="D127" s="30">
        <v>1.6985546365743807E-2</v>
      </c>
    </row>
    <row r="128" spans="1:4" x14ac:dyDescent="0.35">
      <c r="A128" s="4">
        <v>42191</v>
      </c>
      <c r="B128" s="30">
        <v>5.5034358901180185E-3</v>
      </c>
      <c r="C128" s="30">
        <v>-1.7937700686667207E-2</v>
      </c>
      <c r="D128" s="30">
        <v>-1.7910926566530219E-2</v>
      </c>
    </row>
    <row r="129" spans="1:4" x14ac:dyDescent="0.35">
      <c r="A129" s="4">
        <v>43164</v>
      </c>
      <c r="B129" s="30">
        <v>5.8436981489109214E-3</v>
      </c>
      <c r="C129" s="30">
        <v>5.19481687710393E-3</v>
      </c>
      <c r="D129" s="30">
        <v>-4.9875415110390512E-3</v>
      </c>
    </row>
    <row r="130" spans="1:4" x14ac:dyDescent="0.35">
      <c r="A130" s="4">
        <v>43521</v>
      </c>
      <c r="B130" s="30">
        <v>6.2653499107203281E-3</v>
      </c>
      <c r="C130" s="30">
        <v>-7.168489478612516E-3</v>
      </c>
      <c r="D130" s="30">
        <v>-1.8746042821055221E-2</v>
      </c>
    </row>
    <row r="131" spans="1:4" x14ac:dyDescent="0.35">
      <c r="A131" s="4">
        <v>42352</v>
      </c>
      <c r="B131" s="30">
        <v>6.7018934844012617E-3</v>
      </c>
      <c r="C131" s="30">
        <v>-1.7391742711869107E-2</v>
      </c>
      <c r="D131" s="30">
        <v>3.9920212695374567E-3</v>
      </c>
    </row>
    <row r="132" spans="1:4" x14ac:dyDescent="0.35">
      <c r="A132" s="4">
        <v>42506</v>
      </c>
      <c r="B132" s="30">
        <v>6.8321457675771108E-3</v>
      </c>
      <c r="C132" s="30">
        <v>1.2875714360045367E-2</v>
      </c>
      <c r="D132" s="30">
        <v>4.885207566049341E-3</v>
      </c>
    </row>
    <row r="133" spans="1:4" x14ac:dyDescent="0.35">
      <c r="A133" s="4">
        <v>42870</v>
      </c>
      <c r="B133" s="30">
        <v>6.9525193148818835E-3</v>
      </c>
      <c r="C133" s="30">
        <v>-1.1257154524634447E-2</v>
      </c>
      <c r="D133" s="30">
        <v>-8.8214356822855791E-2</v>
      </c>
    </row>
    <row r="134" spans="1:4" x14ac:dyDescent="0.35">
      <c r="A134" s="4">
        <v>42401</v>
      </c>
      <c r="B134" s="30">
        <v>7.2277031214532635E-3</v>
      </c>
      <c r="C134" s="30">
        <v>-2.1528533611010897E-3</v>
      </c>
      <c r="D134" s="30">
        <v>1.8445845790751432E-2</v>
      </c>
    </row>
    <row r="135" spans="1:4" x14ac:dyDescent="0.35">
      <c r="A135" s="4">
        <v>43864</v>
      </c>
      <c r="B135" s="30">
        <v>8.2922488972549599E-3</v>
      </c>
      <c r="C135" s="30">
        <v>2.1918685707646275E-2</v>
      </c>
      <c r="D135" s="30">
        <v>-3.4619625060491446E-2</v>
      </c>
    </row>
    <row r="136" spans="1:4" x14ac:dyDescent="0.35">
      <c r="A136" s="4">
        <v>43339</v>
      </c>
      <c r="B136" s="30">
        <v>8.8855133572084532E-3</v>
      </c>
      <c r="C136" s="30">
        <v>2.9631797606371149E-2</v>
      </c>
      <c r="D136" s="30">
        <v>1.0050335853501506E-2</v>
      </c>
    </row>
    <row r="137" spans="1:4" x14ac:dyDescent="0.35">
      <c r="A137" s="4">
        <v>43010</v>
      </c>
      <c r="B137" s="30">
        <v>9.469914751070254E-3</v>
      </c>
      <c r="C137" s="30">
        <v>-4.4059989794030543E-2</v>
      </c>
      <c r="D137" s="30">
        <v>9.0294067193941573E-3</v>
      </c>
    </row>
    <row r="138" spans="1:4" x14ac:dyDescent="0.35">
      <c r="A138" s="4">
        <v>42576</v>
      </c>
      <c r="B138" s="30">
        <v>9.7491293923416336E-3</v>
      </c>
      <c r="C138" s="30">
        <v>-1.1248712535870653E-2</v>
      </c>
      <c r="D138" s="30">
        <v>2.3631604533277038E-2</v>
      </c>
    </row>
    <row r="139" spans="1:4" x14ac:dyDescent="0.35">
      <c r="A139" s="4">
        <v>43451</v>
      </c>
      <c r="B139" s="30">
        <v>1.0007616074426413E-2</v>
      </c>
      <c r="C139" s="30">
        <v>-1.0221554071538139E-2</v>
      </c>
      <c r="D139" s="30">
        <v>-1.0542266312024545E-2</v>
      </c>
    </row>
    <row r="140" spans="1:4" x14ac:dyDescent="0.35">
      <c r="A140" s="4">
        <v>42912</v>
      </c>
      <c r="B140" s="30">
        <v>1.028694907975825E-2</v>
      </c>
      <c r="C140" s="30">
        <v>-1.7291497110060994E-2</v>
      </c>
      <c r="D140" s="30">
        <v>-2.2500949290837791E-2</v>
      </c>
    </row>
    <row r="141" spans="1:4" x14ac:dyDescent="0.35">
      <c r="A141" s="4">
        <v>43059</v>
      </c>
      <c r="B141" s="30">
        <v>1.0360502681430503E-2</v>
      </c>
      <c r="C141" s="30">
        <v>-1.668249995993602E-2</v>
      </c>
      <c r="D141" s="30">
        <v>1.0644689511414007E-2</v>
      </c>
    </row>
    <row r="142" spans="1:4" x14ac:dyDescent="0.35">
      <c r="A142" s="4">
        <v>42828</v>
      </c>
      <c r="B142" s="30">
        <v>1.0520187908801302E-2</v>
      </c>
      <c r="C142" s="30">
        <v>-3.3956374734273591E-2</v>
      </c>
      <c r="D142" s="30">
        <v>-2.7454698464409826E-2</v>
      </c>
    </row>
    <row r="143" spans="1:4" x14ac:dyDescent="0.35">
      <c r="A143" s="4">
        <v>42611</v>
      </c>
      <c r="B143" s="30">
        <v>1.1159531140159709E-2</v>
      </c>
      <c r="C143" s="30">
        <v>3.9879366231596325E-2</v>
      </c>
      <c r="D143" s="30">
        <v>-2.9569208122948609E-2</v>
      </c>
    </row>
    <row r="144" spans="1:4" x14ac:dyDescent="0.35">
      <c r="A144" s="4">
        <v>43850</v>
      </c>
      <c r="B144" s="30">
        <v>1.1326093157551809E-2</v>
      </c>
      <c r="C144" s="30">
        <v>-5.1571807131308781E-2</v>
      </c>
      <c r="D144" s="30">
        <v>-3.9037625462088242E-2</v>
      </c>
    </row>
    <row r="145" spans="1:4" x14ac:dyDescent="0.35">
      <c r="A145" s="4">
        <v>42863</v>
      </c>
      <c r="B145" s="30">
        <v>1.139442612796833E-2</v>
      </c>
      <c r="C145" s="30">
        <v>-4.3802622658392888E-2</v>
      </c>
      <c r="D145" s="30">
        <v>-2.0325210249223578E-3</v>
      </c>
    </row>
    <row r="146" spans="1:4" x14ac:dyDescent="0.35">
      <c r="A146" s="4">
        <v>42660</v>
      </c>
      <c r="B146" s="30">
        <v>1.1451929322611933E-2</v>
      </c>
      <c r="C146" s="30">
        <v>6.351340572232593E-2</v>
      </c>
      <c r="D146" s="30">
        <v>-4.4988387214781933E-2</v>
      </c>
    </row>
    <row r="147" spans="1:4" x14ac:dyDescent="0.35">
      <c r="A147" s="4">
        <v>43829</v>
      </c>
      <c r="B147" s="30">
        <v>1.1596390749080445E-2</v>
      </c>
      <c r="C147" s="30">
        <v>-0.10814850377723755</v>
      </c>
      <c r="D147" s="30">
        <v>2.0353765987315479E-2</v>
      </c>
    </row>
    <row r="148" spans="1:4" x14ac:dyDescent="0.35">
      <c r="A148" s="4">
        <v>43017</v>
      </c>
      <c r="B148" s="30">
        <v>1.1878083540431576E-2</v>
      </c>
      <c r="C148" s="30">
        <v>2.3153304974716821E-2</v>
      </c>
      <c r="D148" s="30">
        <v>-7.8962621222255051E-3</v>
      </c>
    </row>
    <row r="149" spans="1:4" x14ac:dyDescent="0.35">
      <c r="A149" s="4">
        <v>42982</v>
      </c>
      <c r="B149" s="30">
        <v>1.2068878733676451E-2</v>
      </c>
      <c r="C149" s="30">
        <v>-1.5398080111121606E-2</v>
      </c>
      <c r="D149" s="30">
        <v>-2.2446698538238618E-3</v>
      </c>
    </row>
    <row r="150" spans="1:4" x14ac:dyDescent="0.35">
      <c r="A150" s="4">
        <v>42730</v>
      </c>
      <c r="B150" s="30">
        <v>1.2195273093818206E-2</v>
      </c>
      <c r="C150" s="30">
        <v>3.2894766503987053E-3</v>
      </c>
      <c r="D150" s="30">
        <v>-3.3351893061383505E-3</v>
      </c>
    </row>
    <row r="151" spans="1:4" x14ac:dyDescent="0.35">
      <c r="A151" s="4">
        <v>43836</v>
      </c>
      <c r="B151" s="30">
        <v>1.2432202837178103E-2</v>
      </c>
      <c r="C151" s="30">
        <v>-1.7926216268151895E-2</v>
      </c>
      <c r="D151" s="30">
        <v>3.5941684101862131E-2</v>
      </c>
    </row>
    <row r="152" spans="1:4" x14ac:dyDescent="0.35">
      <c r="A152" s="4">
        <v>43192</v>
      </c>
      <c r="B152" s="30">
        <v>1.2501877408061296E-2</v>
      </c>
      <c r="C152" s="30">
        <v>1.878791386563327E-2</v>
      </c>
      <c r="D152" s="30">
        <v>-1.4388737452099669E-2</v>
      </c>
    </row>
    <row r="153" spans="1:4" x14ac:dyDescent="0.35">
      <c r="A153" s="4">
        <v>42954</v>
      </c>
      <c r="B153" s="30">
        <v>1.3576193070049527E-2</v>
      </c>
      <c r="C153" s="30">
        <v>-3.7523496185503527E-3</v>
      </c>
      <c r="D153" s="30">
        <v>-7.0588528396246884E-3</v>
      </c>
    </row>
    <row r="154" spans="1:4" x14ac:dyDescent="0.35">
      <c r="A154" s="4">
        <v>43290</v>
      </c>
      <c r="B154" s="30">
        <v>1.3755254551498786E-2</v>
      </c>
      <c r="C154" s="30">
        <v>0</v>
      </c>
      <c r="D154" s="30">
        <v>-8.6831225734608809E-3</v>
      </c>
    </row>
    <row r="155" spans="1:4" x14ac:dyDescent="0.35">
      <c r="A155" s="4">
        <v>42107</v>
      </c>
      <c r="B155" s="30">
        <v>1.3889112160667093E-2</v>
      </c>
      <c r="C155" s="30">
        <v>-4.3017385083690816E-2</v>
      </c>
      <c r="D155" s="30">
        <v>-5.0377940299571808E-3</v>
      </c>
    </row>
    <row r="156" spans="1:4" x14ac:dyDescent="0.35">
      <c r="A156" s="4">
        <v>43815</v>
      </c>
      <c r="B156" s="30">
        <v>1.440591261716662E-2</v>
      </c>
      <c r="C156" s="30">
        <v>2.8243212313395154E-2</v>
      </c>
      <c r="D156" s="30">
        <v>6.2995852014577219E-2</v>
      </c>
    </row>
    <row r="157" spans="1:4" x14ac:dyDescent="0.35">
      <c r="A157" s="4">
        <v>42527</v>
      </c>
      <c r="B157" s="30">
        <v>1.4410449678254994E-2</v>
      </c>
      <c r="C157" s="30">
        <v>-2.8293508642611976E-2</v>
      </c>
      <c r="D157" s="30">
        <v>-8.6831225734607699E-3</v>
      </c>
    </row>
    <row r="158" spans="1:4" x14ac:dyDescent="0.35">
      <c r="A158" s="4">
        <v>42121</v>
      </c>
      <c r="B158" s="30">
        <v>1.5067432122119926E-2</v>
      </c>
      <c r="C158" s="30">
        <v>-2.1053409197832381E-2</v>
      </c>
      <c r="D158" s="30">
        <v>-4.2559614418795889E-2</v>
      </c>
    </row>
    <row r="159" spans="1:4" x14ac:dyDescent="0.35">
      <c r="A159" s="4">
        <v>42989</v>
      </c>
      <c r="B159" s="30">
        <v>1.5268287210081411E-2</v>
      </c>
      <c r="C159" s="30">
        <v>-1.7256259674698364E-3</v>
      </c>
      <c r="D159" s="30">
        <v>-1.3574869091068874E-2</v>
      </c>
    </row>
    <row r="160" spans="1:4" x14ac:dyDescent="0.35">
      <c r="A160" s="4">
        <v>42058</v>
      </c>
      <c r="B160" s="30">
        <v>1.5399215757880917E-2</v>
      </c>
      <c r="C160" s="30">
        <v>-1.8237587549780901E-2</v>
      </c>
      <c r="D160" s="30">
        <v>3.6039936483196658E-2</v>
      </c>
    </row>
    <row r="161" spans="1:4" x14ac:dyDescent="0.35">
      <c r="A161" s="4">
        <v>42751</v>
      </c>
      <c r="B161" s="30">
        <v>1.5584418424825499E-2</v>
      </c>
      <c r="C161" s="30">
        <v>-5.930877444029415E-2</v>
      </c>
      <c r="D161" s="30">
        <v>2.4456295977526715E-2</v>
      </c>
    </row>
    <row r="162" spans="1:4" x14ac:dyDescent="0.35">
      <c r="A162" s="4">
        <v>43773</v>
      </c>
      <c r="B162" s="30">
        <v>1.5821720393728457E-2</v>
      </c>
      <c r="C162" s="30">
        <v>2.0202707317519469E-2</v>
      </c>
      <c r="D162" s="30">
        <v>6.6181906881301183E-2</v>
      </c>
    </row>
    <row r="163" spans="1:4" x14ac:dyDescent="0.35">
      <c r="A163" s="4">
        <v>43031</v>
      </c>
      <c r="B163" s="30">
        <v>1.5834992330076268E-2</v>
      </c>
      <c r="C163" s="30">
        <v>3.5153004417896094E-2</v>
      </c>
      <c r="D163" s="30">
        <v>-9.4229201345052607E-3</v>
      </c>
    </row>
    <row r="164" spans="1:4" x14ac:dyDescent="0.35">
      <c r="A164" s="4">
        <v>42478</v>
      </c>
      <c r="B164" s="30">
        <v>1.6213200713722214E-2</v>
      </c>
      <c r="C164" s="30">
        <v>-2.5425098365810056E-2</v>
      </c>
      <c r="D164" s="30">
        <v>3.3704526751391253E-2</v>
      </c>
    </row>
    <row r="165" spans="1:4" x14ac:dyDescent="0.35">
      <c r="A165" s="4">
        <v>43409</v>
      </c>
      <c r="B165" s="30">
        <v>1.6222835506887384E-2</v>
      </c>
      <c r="C165" s="30">
        <v>-9.7561749453645725E-3</v>
      </c>
      <c r="D165" s="30">
        <v>-2.1708522533012291E-2</v>
      </c>
    </row>
    <row r="166" spans="1:4" x14ac:dyDescent="0.35">
      <c r="A166" s="4">
        <v>43276</v>
      </c>
      <c r="B166" s="30">
        <v>1.6511718007949636E-2</v>
      </c>
      <c r="C166" s="30">
        <v>-2.6202372394024072E-2</v>
      </c>
      <c r="D166" s="30">
        <v>1.309109604687942E-2</v>
      </c>
    </row>
    <row r="167" spans="1:4" x14ac:dyDescent="0.35">
      <c r="A167" s="4">
        <v>43220</v>
      </c>
      <c r="B167" s="30">
        <v>1.6543886758217469E-2</v>
      </c>
      <c r="C167" s="30">
        <v>1.0221554071538009E-2</v>
      </c>
      <c r="D167" s="30">
        <v>1.2170535620255114E-2</v>
      </c>
    </row>
    <row r="168" spans="1:4" x14ac:dyDescent="0.35">
      <c r="A168" s="4">
        <v>43843</v>
      </c>
      <c r="B168" s="30">
        <v>1.6555334036074128E-2</v>
      </c>
      <c r="C168" s="30">
        <v>-2.3530497410194272E-2</v>
      </c>
      <c r="D168" s="30">
        <v>-4.7937691451450888E-2</v>
      </c>
    </row>
    <row r="169" spans="1:4" x14ac:dyDescent="0.35">
      <c r="A169" s="4">
        <v>43094</v>
      </c>
      <c r="B169" s="30">
        <v>1.6837223836230465E-2</v>
      </c>
      <c r="C169" s="30">
        <v>-2.7101929777791269E-2</v>
      </c>
      <c r="D169" s="30">
        <v>2.7059148114005775E-2</v>
      </c>
    </row>
    <row r="170" spans="1:4" x14ac:dyDescent="0.35">
      <c r="A170" s="4">
        <v>43486</v>
      </c>
      <c r="B170" s="30">
        <v>1.6935044630998482E-2</v>
      </c>
      <c r="C170" s="30">
        <v>5.2185753170570247E-2</v>
      </c>
      <c r="D170" s="30">
        <v>1.5460603106378279E-2</v>
      </c>
    </row>
    <row r="171" spans="1:4" x14ac:dyDescent="0.35">
      <c r="A171" s="4">
        <v>43717</v>
      </c>
      <c r="B171" s="30">
        <v>1.7229117580507054E-2</v>
      </c>
      <c r="C171" s="30">
        <v>-1.3378125946176199E-2</v>
      </c>
      <c r="D171" s="30">
        <v>0.15259767170440949</v>
      </c>
    </row>
    <row r="172" spans="1:4" x14ac:dyDescent="0.35">
      <c r="A172" s="4">
        <v>42905</v>
      </c>
      <c r="B172" s="30">
        <v>1.7289479779171415E-2</v>
      </c>
      <c r="C172" s="30">
        <v>3.8839833316263957E-2</v>
      </c>
      <c r="D172" s="30">
        <v>-1.472419239393645E-2</v>
      </c>
    </row>
    <row r="173" spans="1:4" x14ac:dyDescent="0.35">
      <c r="A173" s="4">
        <v>42975</v>
      </c>
      <c r="B173" s="30">
        <v>1.7300044285006155E-2</v>
      </c>
      <c r="C173" s="30">
        <v>9.6159436755580044E-2</v>
      </c>
      <c r="D173" s="30">
        <v>-4.1718453567292278E-2</v>
      </c>
    </row>
    <row r="174" spans="1:4" x14ac:dyDescent="0.35">
      <c r="A174" s="4">
        <v>43416</v>
      </c>
      <c r="B174" s="30">
        <v>1.7772169745797668E-2</v>
      </c>
      <c r="C174" s="30">
        <v>2.5807883955872503E-2</v>
      </c>
      <c r="D174" s="30">
        <v>2.1921820982210511E-3</v>
      </c>
    </row>
    <row r="175" spans="1:4" x14ac:dyDescent="0.35">
      <c r="A175" s="4">
        <v>43647</v>
      </c>
      <c r="B175" s="30">
        <v>1.778267807485566E-2</v>
      </c>
      <c r="C175" s="30">
        <v>1.0050335853501506E-2</v>
      </c>
      <c r="D175" s="30">
        <v>1.9204979836050046E-2</v>
      </c>
    </row>
    <row r="176" spans="1:4" x14ac:dyDescent="0.35">
      <c r="A176" s="4">
        <v>43325</v>
      </c>
      <c r="B176" s="30">
        <v>1.8100041643617937E-2</v>
      </c>
      <c r="C176" s="30">
        <v>-3.2670782289548707E-2</v>
      </c>
      <c r="D176" s="30">
        <v>-1.413427797146964E-3</v>
      </c>
    </row>
    <row r="177" spans="1:4" x14ac:dyDescent="0.35">
      <c r="A177" s="4">
        <v>43122</v>
      </c>
      <c r="B177" s="30">
        <v>1.8592833076615925E-2</v>
      </c>
      <c r="C177" s="30">
        <v>8.3682496705165792E-3</v>
      </c>
      <c r="D177" s="30">
        <v>-1.1648224962930943E-3</v>
      </c>
    </row>
    <row r="178" spans="1:4" x14ac:dyDescent="0.35">
      <c r="A178" s="4">
        <v>43759</v>
      </c>
      <c r="B178" s="30">
        <v>1.871571819594112E-2</v>
      </c>
      <c r="C178" s="30">
        <v>-1.6920877488337177E-2</v>
      </c>
      <c r="D178" s="30">
        <v>5.3711539246252271E-2</v>
      </c>
    </row>
    <row r="179" spans="1:4" x14ac:dyDescent="0.35">
      <c r="A179" s="4">
        <v>42261</v>
      </c>
      <c r="B179" s="30">
        <v>1.8717123952937991E-2</v>
      </c>
      <c r="C179" s="30">
        <v>-2.0022915875107704E-2</v>
      </c>
      <c r="D179" s="30">
        <v>-1.1628037995119099E-2</v>
      </c>
    </row>
    <row r="180" spans="1:4" x14ac:dyDescent="0.35">
      <c r="A180" s="4">
        <v>42485</v>
      </c>
      <c r="B180" s="30">
        <v>1.8791402617026522E-2</v>
      </c>
      <c r="C180" s="30">
        <v>0</v>
      </c>
      <c r="D180" s="30">
        <v>0.17179010474161283</v>
      </c>
    </row>
    <row r="181" spans="1:4" x14ac:dyDescent="0.35">
      <c r="A181" s="4">
        <v>43115</v>
      </c>
      <c r="B181" s="30">
        <v>1.9575802125861606E-2</v>
      </c>
      <c r="C181" s="30">
        <v>4.2925044717033844E-2</v>
      </c>
      <c r="D181" s="30">
        <v>-2.5288703951924195E-2</v>
      </c>
    </row>
    <row r="182" spans="1:4" x14ac:dyDescent="0.35">
      <c r="A182" s="4">
        <v>43493</v>
      </c>
      <c r="B182" s="30">
        <v>2.0033825133197732E-2</v>
      </c>
      <c r="C182" s="30">
        <v>1.3468217050866611E-2</v>
      </c>
      <c r="D182" s="30">
        <v>-2.4710046494084415E-2</v>
      </c>
    </row>
    <row r="183" spans="1:4" x14ac:dyDescent="0.35">
      <c r="A183" s="4">
        <v>42940</v>
      </c>
      <c r="B183" s="30">
        <v>2.0153353847960583E-2</v>
      </c>
      <c r="C183" s="30">
        <v>-1.553429296218412E-2</v>
      </c>
      <c r="D183" s="30">
        <v>2.8104894320108521E-2</v>
      </c>
    </row>
    <row r="184" spans="1:4" x14ac:dyDescent="0.35">
      <c r="A184" s="4">
        <v>43542</v>
      </c>
      <c r="B184" s="30">
        <v>2.018305593307863E-2</v>
      </c>
      <c r="C184" s="30">
        <v>0</v>
      </c>
      <c r="D184" s="30">
        <v>7.3421768890805338E-3</v>
      </c>
    </row>
    <row r="185" spans="1:4" x14ac:dyDescent="0.35">
      <c r="A185" s="4">
        <v>43696</v>
      </c>
      <c r="B185" s="30">
        <v>2.0481673285480565E-2</v>
      </c>
      <c r="C185" s="30">
        <v>1.3559529785632294E-2</v>
      </c>
      <c r="D185" s="30">
        <v>3.456799621884174E-2</v>
      </c>
    </row>
    <row r="186" spans="1:4" x14ac:dyDescent="0.35">
      <c r="A186" s="4">
        <v>42814</v>
      </c>
      <c r="B186" s="30">
        <v>2.0696535100776455E-2</v>
      </c>
      <c r="C186" s="30">
        <v>-7.6628727455691371E-3</v>
      </c>
      <c r="D186" s="30">
        <v>-4.0821994520255166E-2</v>
      </c>
    </row>
    <row r="187" spans="1:4" x14ac:dyDescent="0.35">
      <c r="A187" s="4">
        <v>43703</v>
      </c>
      <c r="B187" s="30">
        <v>2.1186278122833496E-2</v>
      </c>
      <c r="C187" s="30">
        <v>6.7114345879867778E-3</v>
      </c>
      <c r="D187" s="30">
        <v>2.0442518667074739E-2</v>
      </c>
    </row>
    <row r="188" spans="1:4" x14ac:dyDescent="0.35">
      <c r="A188" s="4">
        <v>43710</v>
      </c>
      <c r="B188" s="30">
        <v>2.1270825347133863E-2</v>
      </c>
      <c r="C188" s="30">
        <v>6.6666913581892974E-3</v>
      </c>
      <c r="D188" s="30">
        <v>2.1311752673717006E-2</v>
      </c>
    </row>
    <row r="189" spans="1:4" x14ac:dyDescent="0.35">
      <c r="A189" s="4">
        <v>42296</v>
      </c>
      <c r="B189" s="30">
        <v>2.1568696658455202E-2</v>
      </c>
      <c r="C189" s="30">
        <v>-8.8300794482720369E-3</v>
      </c>
      <c r="D189" s="30">
        <v>-6.2305497506360864E-3</v>
      </c>
    </row>
    <row r="190" spans="1:4" x14ac:dyDescent="0.35">
      <c r="A190" s="4">
        <v>43304</v>
      </c>
      <c r="B190" s="30">
        <v>2.2070395399242521E-2</v>
      </c>
      <c r="C190" s="30">
        <v>1.7699577099400857E-2</v>
      </c>
      <c r="D190" s="30">
        <v>3.1880731851290346E-2</v>
      </c>
    </row>
    <row r="191" spans="1:4" x14ac:dyDescent="0.35">
      <c r="A191" s="4">
        <v>43752</v>
      </c>
      <c r="B191" s="30">
        <v>2.2496977638133322E-2</v>
      </c>
      <c r="C191" s="30">
        <v>-1.3333530869465144E-2</v>
      </c>
      <c r="D191" s="30">
        <v>2.4509633836509281E-2</v>
      </c>
    </row>
    <row r="192" spans="1:4" x14ac:dyDescent="0.35">
      <c r="A192" s="4">
        <v>43178</v>
      </c>
      <c r="B192" s="30">
        <v>2.2581293375885568E-2</v>
      </c>
      <c r="C192" s="30">
        <v>1.5666116744399456E-2</v>
      </c>
      <c r="D192" s="30">
        <v>-2.9060794263124256E-2</v>
      </c>
    </row>
    <row r="193" spans="1:4" x14ac:dyDescent="0.35">
      <c r="A193" s="4">
        <v>42807</v>
      </c>
      <c r="B193" s="30">
        <v>2.2910149995759108E-2</v>
      </c>
      <c r="C193" s="30">
        <v>2.4730781257717036E-2</v>
      </c>
      <c r="D193" s="30">
        <v>6.8992871486951421E-2</v>
      </c>
    </row>
    <row r="194" spans="1:4" x14ac:dyDescent="0.35">
      <c r="A194" s="4">
        <v>42646</v>
      </c>
      <c r="B194" s="30">
        <v>2.3123990086664367E-2</v>
      </c>
      <c r="C194" s="30">
        <v>6.0180723255629448E-3</v>
      </c>
      <c r="D194" s="30">
        <v>-2.7226812700214039E-2</v>
      </c>
    </row>
    <row r="195" spans="1:4" x14ac:dyDescent="0.35">
      <c r="A195" s="4">
        <v>43269</v>
      </c>
      <c r="B195" s="30">
        <v>2.3928086559248857E-2</v>
      </c>
      <c r="C195" s="30">
        <v>-2.3851215822179909E-2</v>
      </c>
      <c r="D195" s="30">
        <v>-2.4585475472614454E-2</v>
      </c>
    </row>
    <row r="196" spans="1:4" x14ac:dyDescent="0.35">
      <c r="A196" s="4">
        <v>43381</v>
      </c>
      <c r="B196" s="30">
        <v>2.4536252649469736E-2</v>
      </c>
      <c r="C196" s="30">
        <v>-3.0459207484708459E-2</v>
      </c>
      <c r="D196" s="30">
        <v>-2.1506205220963619E-2</v>
      </c>
    </row>
    <row r="197" spans="1:4" x14ac:dyDescent="0.35">
      <c r="A197" s="4">
        <v>42716</v>
      </c>
      <c r="B197" s="30">
        <v>2.4683986980648696E-2</v>
      </c>
      <c r="C197" s="30">
        <v>1.980262729617973E-2</v>
      </c>
      <c r="D197" s="30">
        <v>9.079209982953583E-2</v>
      </c>
    </row>
    <row r="198" spans="1:4" x14ac:dyDescent="0.35">
      <c r="A198" s="4">
        <v>43360</v>
      </c>
      <c r="B198" s="30">
        <v>2.4755941725478171E-2</v>
      </c>
      <c r="C198" s="30">
        <v>0.14310084364067324</v>
      </c>
      <c r="D198" s="30">
        <v>2.8818463748889502E-3</v>
      </c>
    </row>
    <row r="199" spans="1:4" x14ac:dyDescent="0.35">
      <c r="A199" s="4">
        <v>43465</v>
      </c>
      <c r="B199" s="30">
        <v>2.4862793047520322E-2</v>
      </c>
      <c r="C199" s="30">
        <v>2.6668247082161273E-2</v>
      </c>
      <c r="D199" s="30">
        <v>3.7807228399059311E-3</v>
      </c>
    </row>
    <row r="200" spans="1:4" x14ac:dyDescent="0.35">
      <c r="A200" s="4">
        <v>43003</v>
      </c>
      <c r="B200" s="30">
        <v>2.5167170139379347E-2</v>
      </c>
      <c r="C200" s="30">
        <v>3.6878630385365992E-2</v>
      </c>
      <c r="D200" s="30">
        <v>-7.9051795071132611E-3</v>
      </c>
    </row>
    <row r="201" spans="1:4" x14ac:dyDescent="0.35">
      <c r="A201" s="4">
        <v>43080</v>
      </c>
      <c r="B201" s="30">
        <v>2.5212546434708723E-2</v>
      </c>
      <c r="C201" s="30">
        <v>3.7248253880618781E-2</v>
      </c>
      <c r="D201" s="30">
        <v>3.8466280827796143E-2</v>
      </c>
    </row>
    <row r="202" spans="1:4" x14ac:dyDescent="0.35">
      <c r="A202" s="4">
        <v>42359</v>
      </c>
      <c r="B202" s="30">
        <v>2.5282385840892256E-2</v>
      </c>
      <c r="C202" s="30">
        <v>8.7336799687546315E-3</v>
      </c>
      <c r="D202" s="30">
        <v>-3.9920212695374498E-3</v>
      </c>
    </row>
    <row r="203" spans="1:4" x14ac:dyDescent="0.35">
      <c r="A203" s="4">
        <v>43808</v>
      </c>
      <c r="B203" s="30">
        <v>2.5486841923837055E-2</v>
      </c>
      <c r="C203" s="30">
        <v>-2.3167059281534303E-2</v>
      </c>
      <c r="D203" s="30">
        <v>3.932834226347167E-2</v>
      </c>
    </row>
    <row r="204" spans="1:4" x14ac:dyDescent="0.35">
      <c r="A204" s="4">
        <v>42429</v>
      </c>
      <c r="B204" s="30">
        <v>2.5555449173096548E-2</v>
      </c>
      <c r="C204" s="30">
        <v>3.188367840522198E-2</v>
      </c>
      <c r="D204" s="30">
        <v>1.2804272245987749E-2</v>
      </c>
    </row>
    <row r="205" spans="1:4" x14ac:dyDescent="0.35">
      <c r="A205" s="4">
        <v>42947</v>
      </c>
      <c r="B205" s="30">
        <v>2.5842156583848929E-2</v>
      </c>
      <c r="C205" s="30">
        <v>4.4026248756490458E-2</v>
      </c>
      <c r="D205" s="30">
        <v>-1.5125361070756104E-2</v>
      </c>
    </row>
    <row r="206" spans="1:4" x14ac:dyDescent="0.35">
      <c r="A206" s="4">
        <v>42212</v>
      </c>
      <c r="B206" s="30">
        <v>2.5920890820029612E-2</v>
      </c>
      <c r="C206" s="30">
        <v>3.6920588614048074E-2</v>
      </c>
      <c r="D206" s="30">
        <v>-1.8462062839735331E-2</v>
      </c>
    </row>
    <row r="207" spans="1:4" x14ac:dyDescent="0.35">
      <c r="A207" s="4">
        <v>42219</v>
      </c>
      <c r="B207" s="30">
        <v>2.5940021008615886E-2</v>
      </c>
      <c r="C207" s="30">
        <v>-2.1552558385734191E-2</v>
      </c>
      <c r="D207" s="30">
        <v>3.6589447432291963E-2</v>
      </c>
    </row>
    <row r="208" spans="1:4" x14ac:dyDescent="0.35">
      <c r="A208" s="4">
        <v>42163</v>
      </c>
      <c r="B208" s="30">
        <v>2.7104201801941275E-2</v>
      </c>
      <c r="C208" s="30">
        <v>4.4150182091166933E-3</v>
      </c>
      <c r="D208" s="30">
        <v>1.7291497110061043E-2</v>
      </c>
    </row>
    <row r="209" spans="1:4" x14ac:dyDescent="0.35">
      <c r="A209" s="4">
        <v>42562</v>
      </c>
      <c r="B209" s="30">
        <v>2.7228042438734713E-2</v>
      </c>
      <c r="C209" s="30">
        <v>-4.2181614036294675E-2</v>
      </c>
      <c r="D209" s="30">
        <v>1.357486909106885E-2</v>
      </c>
    </row>
    <row r="210" spans="1:4" x14ac:dyDescent="0.35">
      <c r="A210" s="4">
        <v>42443</v>
      </c>
      <c r="B210" s="30">
        <v>2.833357449201902E-2</v>
      </c>
      <c r="C210" s="30">
        <v>0</v>
      </c>
      <c r="D210" s="30">
        <v>7.38010729762246E-3</v>
      </c>
    </row>
    <row r="211" spans="1:4" x14ac:dyDescent="0.35">
      <c r="A211" s="4">
        <v>43822</v>
      </c>
      <c r="B211" s="30">
        <v>2.9593318428746945E-2</v>
      </c>
      <c r="C211" s="30">
        <v>0.10561364817404942</v>
      </c>
      <c r="D211" s="30">
        <v>3.3627606300006469E-3</v>
      </c>
    </row>
    <row r="212" spans="1:4" x14ac:dyDescent="0.35">
      <c r="A212" s="4">
        <v>43472</v>
      </c>
      <c r="B212" s="30">
        <v>2.9966913963089838E-2</v>
      </c>
      <c r="C212" s="30">
        <v>-6.6006840313520242E-3</v>
      </c>
      <c r="D212" s="30">
        <v>2.3126730080018375E-2</v>
      </c>
    </row>
    <row r="213" spans="1:4" x14ac:dyDescent="0.35">
      <c r="A213" s="4">
        <v>42632</v>
      </c>
      <c r="B213" s="30">
        <v>3.0153038170687457E-2</v>
      </c>
      <c r="C213" s="30">
        <v>-2.0811662038246232E-3</v>
      </c>
      <c r="D213" s="30">
        <v>-6.5185979884695613E-2</v>
      </c>
    </row>
    <row r="214" spans="1:4" x14ac:dyDescent="0.35">
      <c r="A214" s="4">
        <v>43227</v>
      </c>
      <c r="B214" s="30">
        <v>3.088965519195918E-2</v>
      </c>
      <c r="C214" s="30">
        <v>0</v>
      </c>
      <c r="D214" s="30">
        <v>2.6845653706689828E-3</v>
      </c>
    </row>
    <row r="215" spans="1:4" x14ac:dyDescent="0.35">
      <c r="A215" s="4">
        <v>42289</v>
      </c>
      <c r="B215" s="30">
        <v>3.1559220180518877E-2</v>
      </c>
      <c r="C215" s="30">
        <v>3.3522692038643644E-2</v>
      </c>
      <c r="D215" s="30">
        <v>0</v>
      </c>
    </row>
    <row r="216" spans="1:4" x14ac:dyDescent="0.35">
      <c r="A216" s="4">
        <v>42618</v>
      </c>
      <c r="B216" s="30">
        <v>3.1629546336090913E-2</v>
      </c>
      <c r="C216" s="30">
        <v>3.6367644170874791E-2</v>
      </c>
      <c r="D216" s="30">
        <v>2.8528083614538031E-2</v>
      </c>
    </row>
    <row r="217" spans="1:4" x14ac:dyDescent="0.35">
      <c r="A217" s="4">
        <v>43549</v>
      </c>
      <c r="B217" s="30">
        <v>3.1841977546027009E-2</v>
      </c>
      <c r="C217" s="30">
        <v>-3.47826437632492E-3</v>
      </c>
      <c r="D217" s="30">
        <v>0</v>
      </c>
    </row>
    <row r="218" spans="1:4" x14ac:dyDescent="0.35">
      <c r="A218" s="4">
        <v>43605</v>
      </c>
      <c r="B218" s="30">
        <v>3.2556680172751887E-2</v>
      </c>
      <c r="C218" s="30">
        <v>3.5650661644961446E-3</v>
      </c>
      <c r="D218" s="30">
        <v>2.8169032711133734E-3</v>
      </c>
    </row>
    <row r="219" spans="1:4" x14ac:dyDescent="0.35">
      <c r="A219" s="4">
        <v>43745</v>
      </c>
      <c r="B219" s="30">
        <v>3.3331268786449007E-2</v>
      </c>
      <c r="C219" s="30">
        <v>4.0546094394350009E-2</v>
      </c>
      <c r="D219" s="30">
        <v>2.0402922844313599E-2</v>
      </c>
    </row>
    <row r="220" spans="1:4" x14ac:dyDescent="0.35">
      <c r="A220" s="4">
        <v>42849</v>
      </c>
      <c r="B220" s="30">
        <v>3.4548834675782604E-2</v>
      </c>
      <c r="C220" s="30">
        <v>-1.914766941413408E-2</v>
      </c>
      <c r="D220" s="30">
        <v>5.6338501641746599E-2</v>
      </c>
    </row>
    <row r="221" spans="1:4" x14ac:dyDescent="0.35">
      <c r="A221" s="4">
        <v>43052</v>
      </c>
      <c r="B221" s="30">
        <v>3.5867158032508471E-2</v>
      </c>
      <c r="C221" s="30">
        <v>-7.2662600375913836E-2</v>
      </c>
      <c r="D221" s="30">
        <v>-3.5608346230090694E-3</v>
      </c>
    </row>
    <row r="222" spans="1:4" x14ac:dyDescent="0.35">
      <c r="A222" s="4">
        <v>42541</v>
      </c>
      <c r="B222" s="30">
        <v>3.5868018879442493E-2</v>
      </c>
      <c r="C222" s="30">
        <v>-1.571300566455611E-2</v>
      </c>
      <c r="D222" s="30">
        <v>-0.15160209609671169</v>
      </c>
    </row>
    <row r="223" spans="1:4" x14ac:dyDescent="0.35">
      <c r="A223" s="4">
        <v>42422</v>
      </c>
      <c r="B223" s="30">
        <v>3.6911634141398281E-2</v>
      </c>
      <c r="C223" s="30">
        <v>-8.602203582663415E-3</v>
      </c>
      <c r="D223" s="30">
        <v>2.0834086902842053E-2</v>
      </c>
    </row>
    <row r="224" spans="1:4" x14ac:dyDescent="0.35">
      <c r="A224" s="4">
        <v>42310</v>
      </c>
      <c r="B224" s="30">
        <v>3.8570483531325341E-2</v>
      </c>
      <c r="C224" s="30">
        <v>3.2505570404931308E-2</v>
      </c>
      <c r="D224" s="30">
        <v>0</v>
      </c>
    </row>
    <row r="225" spans="1:4" x14ac:dyDescent="0.35">
      <c r="A225" s="4">
        <v>43150</v>
      </c>
      <c r="B225" s="30">
        <v>3.8573691985798665E-2</v>
      </c>
      <c r="C225" s="30">
        <v>2.6340416614408564E-2</v>
      </c>
      <c r="D225" s="30">
        <v>-2.4721891453890368E-3</v>
      </c>
    </row>
    <row r="226" spans="1:4" x14ac:dyDescent="0.35">
      <c r="A226" s="4">
        <v>42023</v>
      </c>
      <c r="B226" s="30">
        <v>3.8916647671368348E-2</v>
      </c>
      <c r="C226" s="30">
        <v>6.7189502487447882E-3</v>
      </c>
      <c r="D226" s="30">
        <v>-1.3544225107757149E-2</v>
      </c>
    </row>
    <row r="227" spans="1:4" x14ac:dyDescent="0.35">
      <c r="A227" s="4">
        <v>43283</v>
      </c>
      <c r="B227" s="30">
        <v>3.9176604911649274E-2</v>
      </c>
      <c r="C227" s="30">
        <v>-8.8889474172460393E-3</v>
      </c>
      <c r="D227" s="30">
        <v>2.8860048891348514E-3</v>
      </c>
    </row>
    <row r="228" spans="1:4" x14ac:dyDescent="0.35">
      <c r="A228" s="4">
        <v>42464</v>
      </c>
      <c r="B228" s="30">
        <v>3.9745115594557651E-2</v>
      </c>
      <c r="C228" s="30">
        <v>1.2345835822299362E-2</v>
      </c>
      <c r="D228" s="30">
        <v>4.9497127790251873E-2</v>
      </c>
    </row>
    <row r="229" spans="1:4" x14ac:dyDescent="0.35">
      <c r="A229" s="4">
        <v>43129</v>
      </c>
      <c r="B229" s="30">
        <v>4.0932109914822455E-2</v>
      </c>
      <c r="C229" s="30">
        <v>-5.1293294387550578E-2</v>
      </c>
      <c r="D229" s="30">
        <v>-2.1202207650603051E-2</v>
      </c>
    </row>
    <row r="230" spans="1:4" x14ac:dyDescent="0.35">
      <c r="A230" s="4">
        <v>43584</v>
      </c>
      <c r="B230" s="30">
        <v>4.0997622075594681E-2</v>
      </c>
      <c r="C230" s="30">
        <v>-7.168489478612516E-3</v>
      </c>
      <c r="D230" s="30">
        <v>1.6505577440230998E-2</v>
      </c>
    </row>
    <row r="231" spans="1:4" x14ac:dyDescent="0.35">
      <c r="A231" s="4">
        <v>43213</v>
      </c>
      <c r="B231" s="30">
        <v>4.2900071563173089E-2</v>
      </c>
      <c r="C231" s="30">
        <v>6.8728792877620504E-3</v>
      </c>
      <c r="D231" s="30">
        <v>2.4794658613216274E-2</v>
      </c>
    </row>
    <row r="232" spans="1:4" x14ac:dyDescent="0.35">
      <c r="A232" s="4">
        <v>42114</v>
      </c>
      <c r="B232" s="30">
        <v>4.385188252884941E-2</v>
      </c>
      <c r="C232" s="30">
        <v>5.3488684950986222E-2</v>
      </c>
      <c r="D232" s="30">
        <v>-3.077165866675366E-2</v>
      </c>
    </row>
    <row r="233" spans="1:4" x14ac:dyDescent="0.35">
      <c r="A233" s="4">
        <v>42919</v>
      </c>
      <c r="B233" s="30">
        <v>4.4138146711845593E-2</v>
      </c>
      <c r="C233" s="30">
        <v>3.9891329027302025E-2</v>
      </c>
      <c r="D233" s="30">
        <v>3.4786116085415389E-2</v>
      </c>
    </row>
    <row r="234" spans="1:4" x14ac:dyDescent="0.35">
      <c r="A234" s="4">
        <v>42037</v>
      </c>
      <c r="B234" s="30">
        <v>4.4677965334299567E-2</v>
      </c>
      <c r="C234" s="30">
        <v>-6.2047768868828696E-3</v>
      </c>
      <c r="D234" s="30">
        <v>-2.3420274208098613E-2</v>
      </c>
    </row>
    <row r="235" spans="1:4" x14ac:dyDescent="0.35">
      <c r="A235" s="4">
        <v>42387</v>
      </c>
      <c r="B235" s="30">
        <v>4.7332211106255691E-2</v>
      </c>
      <c r="C235" s="30">
        <v>-3.2647077836666143E-2</v>
      </c>
      <c r="D235" s="30">
        <v>2.8437935320533625E-2</v>
      </c>
    </row>
    <row r="236" spans="1:4" x14ac:dyDescent="0.35">
      <c r="A236" s="4">
        <v>43367</v>
      </c>
      <c r="B236" s="30">
        <v>4.9813705712219172E-2</v>
      </c>
      <c r="C236" s="30">
        <v>-3.0459207484708459E-2</v>
      </c>
      <c r="D236" s="30">
        <v>8.5960414697980377E-3</v>
      </c>
    </row>
    <row r="237" spans="1:4" x14ac:dyDescent="0.35">
      <c r="A237" s="4">
        <v>43206</v>
      </c>
      <c r="B237" s="30">
        <v>5.0765553789119282E-2</v>
      </c>
      <c r="C237" s="30">
        <v>8.6580627431145311E-3</v>
      </c>
      <c r="D237" s="30">
        <v>6.9979291876446368E-3</v>
      </c>
    </row>
    <row r="238" spans="1:4" x14ac:dyDescent="0.35">
      <c r="A238" s="4">
        <v>43563</v>
      </c>
      <c r="B238" s="30">
        <v>5.1403178459964852E-2</v>
      </c>
      <c r="C238" s="30">
        <v>-1.7452449951226166E-2</v>
      </c>
      <c r="D238" s="30">
        <v>7.9108647008787995E-3</v>
      </c>
    </row>
    <row r="239" spans="1:4" x14ac:dyDescent="0.35">
      <c r="A239" s="4">
        <v>42394</v>
      </c>
      <c r="B239" s="30">
        <v>5.3204036063464667E-2</v>
      </c>
      <c r="C239" s="30">
        <v>2.8355225755125005E-2</v>
      </c>
      <c r="D239" s="30">
        <v>3.9973404326203938E-3</v>
      </c>
    </row>
    <row r="240" spans="1:4" x14ac:dyDescent="0.35">
      <c r="A240" s="4">
        <v>42471</v>
      </c>
      <c r="B240" s="30">
        <v>5.4961725718581711E-2</v>
      </c>
      <c r="C240" s="30">
        <v>-2.2751756983416069E-2</v>
      </c>
      <c r="D240" s="30">
        <v>-3.5398267051240623E-3</v>
      </c>
    </row>
    <row r="241" spans="1:4" x14ac:dyDescent="0.35">
      <c r="A241" s="4">
        <v>42051</v>
      </c>
      <c r="B241" s="30">
        <v>5.7119067771599426E-2</v>
      </c>
      <c r="C241" s="30">
        <v>1.6194685919980606E-2</v>
      </c>
      <c r="D241" s="30">
        <v>-7.0826052568612283E-2</v>
      </c>
    </row>
    <row r="242" spans="1:4" x14ac:dyDescent="0.35">
      <c r="A242" s="4">
        <v>43479</v>
      </c>
      <c r="B242" s="30">
        <v>5.746324542286077E-2</v>
      </c>
      <c r="C242" s="30">
        <v>-7.5637414205619952E-2</v>
      </c>
      <c r="D242" s="30">
        <v>4.0467949552846424E-2</v>
      </c>
    </row>
    <row r="243" spans="1:4" x14ac:dyDescent="0.35">
      <c r="A243" s="4">
        <v>43101</v>
      </c>
      <c r="B243" s="30">
        <v>5.7799613398280346E-2</v>
      </c>
      <c r="C243" s="30">
        <v>-1.8331810816609605E-3</v>
      </c>
      <c r="D243" s="30">
        <v>-3.3426214966898373E-3</v>
      </c>
    </row>
    <row r="244" spans="1:4" x14ac:dyDescent="0.35">
      <c r="A244" s="4">
        <v>42926</v>
      </c>
      <c r="B244" s="30">
        <v>5.8953157038768307E-2</v>
      </c>
      <c r="C244" s="30">
        <v>-3.9891329027301969E-2</v>
      </c>
      <c r="D244" s="30">
        <v>3.125254350410453E-2</v>
      </c>
    </row>
    <row r="245" spans="1:4" x14ac:dyDescent="0.35">
      <c r="A245" s="4">
        <v>43556</v>
      </c>
      <c r="B245" s="30">
        <v>5.9213529962911494E-2</v>
      </c>
      <c r="C245" s="30">
        <v>6.944472352810995E-3</v>
      </c>
      <c r="D245" s="30">
        <v>1.3081581897489385E-2</v>
      </c>
    </row>
    <row r="246" spans="1:4" x14ac:dyDescent="0.35">
      <c r="A246" s="4">
        <v>42681</v>
      </c>
      <c r="B246" s="30">
        <v>5.9556780835624393E-2</v>
      </c>
      <c r="C246" s="30">
        <v>-1.8570107472127711E-3</v>
      </c>
      <c r="D246" s="30">
        <v>1.5642777070453542E-2</v>
      </c>
    </row>
    <row r="247" spans="1:4" x14ac:dyDescent="0.35">
      <c r="A247" s="4">
        <v>42198</v>
      </c>
      <c r="B247" s="30">
        <v>6.0872931244364104E-2</v>
      </c>
      <c r="C247" s="30">
        <v>5.0727523509658222E-2</v>
      </c>
      <c r="D247" s="30">
        <v>0</v>
      </c>
    </row>
    <row r="248" spans="1:4" x14ac:dyDescent="0.35">
      <c r="A248" s="4">
        <v>43402</v>
      </c>
      <c r="B248" s="30">
        <v>6.2118468098199445E-2</v>
      </c>
      <c r="C248" s="30">
        <v>3.2414939241710229E-3</v>
      </c>
      <c r="D248" s="30">
        <v>2.2440319126226484E-2</v>
      </c>
    </row>
    <row r="249" spans="1:4" x14ac:dyDescent="0.35">
      <c r="A249" s="4">
        <v>42709</v>
      </c>
      <c r="B249" s="30">
        <v>6.2379668023473979E-2</v>
      </c>
      <c r="C249" s="30">
        <v>-1.816530926397894E-3</v>
      </c>
      <c r="D249" s="30">
        <v>8.4010624550391405E-2</v>
      </c>
    </row>
    <row r="250" spans="1:4" x14ac:dyDescent="0.35">
      <c r="A250" s="4">
        <v>43619</v>
      </c>
      <c r="B250" s="30">
        <v>6.2489175191496771E-2</v>
      </c>
      <c r="C250" s="30">
        <v>2.4692612590371414E-2</v>
      </c>
      <c r="D250" s="30">
        <v>-1.3717423275807702E-3</v>
      </c>
    </row>
    <row r="251" spans="1:4" x14ac:dyDescent="0.35">
      <c r="A251" s="4">
        <v>42968</v>
      </c>
      <c r="B251" s="30">
        <v>6.293325107986511E-2</v>
      </c>
      <c r="C251" s="30">
        <v>-7.3840913799884722E-2</v>
      </c>
      <c r="D251" s="30">
        <v>5.5262678675049519E-2</v>
      </c>
    </row>
    <row r="252" spans="1:4" x14ac:dyDescent="0.35">
      <c r="A252" s="4">
        <v>43143</v>
      </c>
      <c r="B252" s="30">
        <v>6.5310383424709101E-2</v>
      </c>
      <c r="C252" s="30">
        <v>-7.0922283094917984E-3</v>
      </c>
      <c r="D252" s="30">
        <v>-9.8280889362624274E-3</v>
      </c>
    </row>
    <row r="253" spans="1:4" x14ac:dyDescent="0.35">
      <c r="A253" s="4">
        <v>42758</v>
      </c>
      <c r="B253" s="30">
        <v>6.6015130574268388E-2</v>
      </c>
      <c r="C253" s="30">
        <v>1.1851990587014548E-2</v>
      </c>
      <c r="D253" s="30">
        <v>6.5063593347061868E-2</v>
      </c>
    </row>
    <row r="254" spans="1:4" x14ac:dyDescent="0.35">
      <c r="A254" s="4">
        <v>42695</v>
      </c>
      <c r="B254" s="30">
        <v>6.6452715887930142E-2</v>
      </c>
      <c r="C254" s="30">
        <v>-8.795131452827289E-3</v>
      </c>
      <c r="D254" s="30">
        <v>-5.7175684632034081E-3</v>
      </c>
    </row>
    <row r="255" spans="1:4" x14ac:dyDescent="0.35">
      <c r="A255" s="4">
        <v>42842</v>
      </c>
      <c r="B255" s="30">
        <v>6.7052278058137904E-2</v>
      </c>
      <c r="C255" s="30">
        <v>-4.8790164169431945E-2</v>
      </c>
      <c r="D255" s="30">
        <v>1.0542963549059923E-3</v>
      </c>
    </row>
    <row r="256" spans="1:4" x14ac:dyDescent="0.35">
      <c r="A256" s="4">
        <v>42604</v>
      </c>
      <c r="B256" s="30">
        <v>6.7273180607424835E-2</v>
      </c>
      <c r="C256" s="30">
        <v>-4.2735107773819378E-3</v>
      </c>
      <c r="D256" s="30">
        <v>2.9569208122948661E-2</v>
      </c>
    </row>
    <row r="257" spans="1:4" x14ac:dyDescent="0.35">
      <c r="A257" s="4">
        <v>42240</v>
      </c>
      <c r="B257" s="30">
        <v>6.8591989541314E-2</v>
      </c>
      <c r="C257" s="30">
        <v>-4.3859719432543286E-3</v>
      </c>
      <c r="D257" s="30">
        <v>7.5398017484211849E-2</v>
      </c>
    </row>
    <row r="258" spans="1:4" x14ac:dyDescent="0.35">
      <c r="A258" s="4">
        <v>42093</v>
      </c>
      <c r="B258" s="30">
        <v>7.1176278467894954E-2</v>
      </c>
      <c r="C258" s="30">
        <v>-6.0913893934018172E-3</v>
      </c>
      <c r="D258" s="30">
        <v>-1.9802627296179754E-2</v>
      </c>
    </row>
    <row r="259" spans="1:4" x14ac:dyDescent="0.35">
      <c r="A259" s="4">
        <v>43353</v>
      </c>
      <c r="B259" s="30">
        <v>7.5997063116447952E-2</v>
      </c>
      <c r="C259" s="30">
        <v>-3.4029748586311373E-2</v>
      </c>
      <c r="D259" s="30">
        <v>7.2411612565594736E-3</v>
      </c>
    </row>
    <row r="260" spans="1:4" x14ac:dyDescent="0.35">
      <c r="A260" s="4">
        <v>42415</v>
      </c>
      <c r="B260" s="30">
        <v>7.6492355205702245E-2</v>
      </c>
      <c r="C260" s="30">
        <v>2.1436235432513691E-3</v>
      </c>
      <c r="D260" s="30">
        <v>5.2770571008438193E-3</v>
      </c>
    </row>
    <row r="261" spans="1:4" x14ac:dyDescent="0.35">
      <c r="A261" s="4">
        <v>42100</v>
      </c>
      <c r="B261" s="30">
        <v>8.7647307058755675E-2</v>
      </c>
      <c r="C261" s="30">
        <v>-3.3129323759879446E-2</v>
      </c>
      <c r="D261" s="30">
        <v>-5.0125418235442863E-3</v>
      </c>
    </row>
    <row r="262" spans="1:4" x14ac:dyDescent="0.35">
      <c r="A262" s="4">
        <v>42513</v>
      </c>
      <c r="B262" s="30">
        <v>8.8650721619062844E-2</v>
      </c>
      <c r="C262" s="30">
        <v>1.0604553248797067E-2</v>
      </c>
      <c r="D262" s="30">
        <v>-1.9512201312618048E-3</v>
      </c>
    </row>
    <row r="263" spans="1:4" x14ac:dyDescent="0.35">
      <c r="A263" s="4">
        <v>42044</v>
      </c>
      <c r="B263" s="30">
        <v>9.3315004352424458E-2</v>
      </c>
      <c r="C263" s="30">
        <v>1.6461277054071931E-2</v>
      </c>
      <c r="D263" s="30">
        <v>0.10346298188163484</v>
      </c>
    </row>
    <row r="264" spans="1:4" x14ac:dyDescent="0.35">
      <c r="A264" s="4">
        <v>43045</v>
      </c>
      <c r="B264" s="30">
        <v>0.11629126878383572</v>
      </c>
      <c r="C264" s="30">
        <v>5.1413995004186523E-3</v>
      </c>
      <c r="D264" s="30">
        <v>9.523881511255541E-3</v>
      </c>
    </row>
    <row r="265" spans="1:4" x14ac:dyDescent="0.35">
      <c r="A265" s="4">
        <v>42324</v>
      </c>
      <c r="B265" s="30">
        <v>0.13873730440185567</v>
      </c>
      <c r="C265" s="30">
        <v>-3.9712637406867771E-2</v>
      </c>
      <c r="D265" s="30">
        <v>2.7570668641088425E-2</v>
      </c>
    </row>
    <row r="266" spans="1:4" x14ac:dyDescent="0.35">
      <c r="A266" s="4">
        <v>42282</v>
      </c>
      <c r="B266" s="30">
        <v>0.15031056339590324</v>
      </c>
      <c r="C266" s="30">
        <v>-1.5783867701262E-2</v>
      </c>
      <c r="D266" s="30">
        <v>-1.2345835822299266E-2</v>
      </c>
    </row>
  </sheetData>
  <sortState xmlns:xlrd2="http://schemas.microsoft.com/office/spreadsheetml/2017/richdata2" ref="A2:D266">
    <sortCondition ref="B2:B26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56DD-3422-410C-A62C-F609E28931BA}">
  <dimension ref="A1:K224"/>
  <sheetViews>
    <sheetView topLeftCell="A30" zoomScale="50" zoomScaleNormal="50" workbookViewId="0">
      <selection activeCell="X48" sqref="X48"/>
    </sheetView>
  </sheetViews>
  <sheetFormatPr defaultRowHeight="14.5" x14ac:dyDescent="0.35"/>
  <cols>
    <col min="1" max="1" width="9.90625" style="1" bestFit="1" customWidth="1"/>
    <col min="6" max="6" width="20.1796875" customWidth="1"/>
    <col min="8" max="8" width="21.54296875" customWidth="1"/>
    <col min="10" max="10" width="25.36328125" customWidth="1"/>
  </cols>
  <sheetData>
    <row r="1" spans="1:11" x14ac:dyDescent="0.35">
      <c r="A1" s="36" t="s">
        <v>8</v>
      </c>
      <c r="B1" s="3" t="s">
        <v>23</v>
      </c>
      <c r="C1" s="3" t="s">
        <v>24</v>
      </c>
      <c r="D1" s="3" t="s">
        <v>25</v>
      </c>
      <c r="G1" s="3" t="s">
        <v>6</v>
      </c>
      <c r="H1" s="3" t="s">
        <v>10</v>
      </c>
      <c r="I1" s="3" t="s">
        <v>12</v>
      </c>
    </row>
    <row r="2" spans="1:11" x14ac:dyDescent="0.35">
      <c r="A2" s="4">
        <v>43773</v>
      </c>
      <c r="B2" s="30">
        <v>1.5821720393728457E-2</v>
      </c>
      <c r="C2" s="30">
        <v>2.0202707317519469E-2</v>
      </c>
      <c r="D2" s="30">
        <v>6.6181906881301183E-2</v>
      </c>
      <c r="F2" s="30" t="s">
        <v>52</v>
      </c>
      <c r="G2" s="30">
        <v>-1.5351178655761022E-2</v>
      </c>
      <c r="H2" s="30">
        <v>-1.7452449951226166E-2</v>
      </c>
      <c r="I2" s="30">
        <v>-1.7116941940697752E-2</v>
      </c>
    </row>
    <row r="3" spans="1:11" x14ac:dyDescent="0.35">
      <c r="A3" s="4">
        <v>42758</v>
      </c>
      <c r="B3" s="30">
        <v>6.6015130574268388E-2</v>
      </c>
      <c r="C3" s="30">
        <v>1.1851990587014548E-2</v>
      </c>
      <c r="D3" s="30">
        <v>6.5063593347061868E-2</v>
      </c>
      <c r="F3" s="30" t="s">
        <v>53</v>
      </c>
      <c r="G3" s="30">
        <v>2.5167170139379347E-2</v>
      </c>
      <c r="H3" s="30">
        <v>1.7699577099400857E-2</v>
      </c>
      <c r="I3" s="30">
        <v>1.6465263015515791E-2</v>
      </c>
    </row>
    <row r="4" spans="1:11" x14ac:dyDescent="0.35">
      <c r="A4" s="4">
        <v>43815</v>
      </c>
      <c r="B4" s="30">
        <v>1.440591261716662E-2</v>
      </c>
      <c r="C4" s="30">
        <v>2.8243212313395154E-2</v>
      </c>
      <c r="D4" s="30">
        <v>6.2995852014577219E-2</v>
      </c>
    </row>
    <row r="5" spans="1:11" x14ac:dyDescent="0.35">
      <c r="A5" s="4">
        <v>42849</v>
      </c>
      <c r="B5" s="30">
        <v>3.4548834675782604E-2</v>
      </c>
      <c r="C5" s="30">
        <v>-1.914766941413408E-2</v>
      </c>
      <c r="D5" s="30">
        <v>5.6338501641746599E-2</v>
      </c>
      <c r="F5" s="30" t="s">
        <v>54</v>
      </c>
      <c r="G5" s="30">
        <v>-7.6128701848471564E-2</v>
      </c>
      <c r="H5" s="16">
        <v>-7.0180490527166697E-2</v>
      </c>
      <c r="I5" s="16">
        <v>-6.7490249375018074E-2</v>
      </c>
    </row>
    <row r="6" spans="1:11" x14ac:dyDescent="0.35">
      <c r="A6" s="4">
        <v>43759</v>
      </c>
      <c r="B6" s="30">
        <v>1.871571819594112E-2</v>
      </c>
      <c r="C6" s="30">
        <v>-1.6920877488337177E-2</v>
      </c>
      <c r="D6" s="30">
        <v>5.3711539246252271E-2</v>
      </c>
      <c r="F6" s="30" t="s">
        <v>55</v>
      </c>
      <c r="G6" s="30">
        <v>8.59446933320899E-2</v>
      </c>
      <c r="H6" s="16">
        <v>7.0427617675341392E-2</v>
      </c>
      <c r="I6" s="16">
        <v>6.6838570449836099E-2</v>
      </c>
    </row>
    <row r="7" spans="1:11" ht="15" thickBot="1" x14ac:dyDescent="0.4">
      <c r="A7" s="4">
        <v>42464</v>
      </c>
      <c r="B7" s="30">
        <v>3.9745115594557651E-2</v>
      </c>
      <c r="C7" s="30">
        <v>1.2345835822299362E-2</v>
      </c>
      <c r="D7" s="30">
        <v>4.9497127790251873E-2</v>
      </c>
    </row>
    <row r="8" spans="1:11" x14ac:dyDescent="0.35">
      <c r="A8" s="4">
        <v>42765</v>
      </c>
      <c r="B8" s="30">
        <v>-2.9033565733355533E-2</v>
      </c>
      <c r="C8" s="30">
        <v>2.1850832948108297E-2</v>
      </c>
      <c r="D8" s="30">
        <v>4.2395558967685765E-2</v>
      </c>
      <c r="F8" s="19" t="s">
        <v>23</v>
      </c>
      <c r="G8" s="19"/>
      <c r="H8" s="19" t="s">
        <v>24</v>
      </c>
      <c r="I8" s="19"/>
      <c r="J8" s="19" t="s">
        <v>25</v>
      </c>
      <c r="K8" s="19"/>
    </row>
    <row r="9" spans="1:11" x14ac:dyDescent="0.35">
      <c r="A9" s="4">
        <v>43808</v>
      </c>
      <c r="B9" s="30">
        <v>2.5486841923837055E-2</v>
      </c>
      <c r="C9" s="30">
        <v>-2.3167059281534303E-2</v>
      </c>
      <c r="D9" s="30">
        <v>3.932834226347167E-2</v>
      </c>
      <c r="F9" s="17"/>
      <c r="G9" s="17"/>
      <c r="H9" s="17"/>
      <c r="I9" s="17"/>
      <c r="J9" s="17"/>
      <c r="K9" s="17"/>
    </row>
    <row r="10" spans="1:11" x14ac:dyDescent="0.35">
      <c r="A10" s="4">
        <v>43080</v>
      </c>
      <c r="B10" s="30">
        <v>2.5212546434708723E-2</v>
      </c>
      <c r="C10" s="30">
        <v>3.7248253880618781E-2</v>
      </c>
      <c r="D10" s="30">
        <v>3.8466280827796143E-2</v>
      </c>
      <c r="F10" s="17" t="s">
        <v>35</v>
      </c>
      <c r="G10" s="17">
        <v>5.6082405807619156E-3</v>
      </c>
      <c r="H10" s="17" t="s">
        <v>35</v>
      </c>
      <c r="I10" s="17">
        <v>-7.7682817443630451E-4</v>
      </c>
      <c r="J10" s="17" t="s">
        <v>35</v>
      </c>
      <c r="K10" s="17">
        <v>-1.781006535064256E-3</v>
      </c>
    </row>
    <row r="11" spans="1:11" x14ac:dyDescent="0.35">
      <c r="A11" s="4">
        <v>42219</v>
      </c>
      <c r="B11" s="30">
        <v>2.5940021008615886E-2</v>
      </c>
      <c r="C11" s="30">
        <v>-2.1552558385734191E-2</v>
      </c>
      <c r="D11" s="30">
        <v>3.6589447432291963E-2</v>
      </c>
      <c r="F11" s="17" t="s">
        <v>36</v>
      </c>
      <c r="G11" s="17">
        <v>2.022123684175977E-3</v>
      </c>
      <c r="H11" s="17" t="s">
        <v>36</v>
      </c>
      <c r="I11" s="17">
        <v>1.7185033689423956E-3</v>
      </c>
      <c r="J11" s="17" t="s">
        <v>36</v>
      </c>
      <c r="K11" s="17">
        <v>1.5507248080686377E-3</v>
      </c>
    </row>
    <row r="12" spans="1:11" x14ac:dyDescent="0.35">
      <c r="A12" s="4">
        <v>42058</v>
      </c>
      <c r="B12" s="30">
        <v>1.5399215757880917E-2</v>
      </c>
      <c r="C12" s="30">
        <v>-1.8237587549780901E-2</v>
      </c>
      <c r="D12" s="30">
        <v>3.6039936483196658E-2</v>
      </c>
      <c r="F12" s="17" t="s">
        <v>37</v>
      </c>
      <c r="G12" s="17">
        <v>7.2277031214532635E-3</v>
      </c>
      <c r="H12" s="17" t="s">
        <v>37</v>
      </c>
      <c r="I12" s="17">
        <v>0</v>
      </c>
      <c r="J12" s="17" t="s">
        <v>37</v>
      </c>
      <c r="K12" s="17">
        <v>-3.3351893061383505E-3</v>
      </c>
    </row>
    <row r="13" spans="1:11" x14ac:dyDescent="0.35">
      <c r="A13" s="4">
        <v>43836</v>
      </c>
      <c r="B13" s="30">
        <v>1.2432202837178103E-2</v>
      </c>
      <c r="C13" s="30">
        <v>-1.7926216268151895E-2</v>
      </c>
      <c r="D13" s="30">
        <v>3.5941684101862131E-2</v>
      </c>
      <c r="F13" s="17" t="s">
        <v>38</v>
      </c>
      <c r="G13" s="17" t="e">
        <v>#N/A</v>
      </c>
      <c r="H13" s="17" t="s">
        <v>38</v>
      </c>
      <c r="I13" s="17">
        <v>0</v>
      </c>
      <c r="J13" s="17" t="s">
        <v>38</v>
      </c>
      <c r="K13" s="17">
        <v>0</v>
      </c>
    </row>
    <row r="14" spans="1:11" x14ac:dyDescent="0.35">
      <c r="A14" s="4">
        <v>42919</v>
      </c>
      <c r="B14" s="30">
        <v>4.4138146711845593E-2</v>
      </c>
      <c r="C14" s="30">
        <v>3.9891329027302025E-2</v>
      </c>
      <c r="D14" s="30">
        <v>3.4786116085415389E-2</v>
      </c>
      <c r="F14" s="17" t="s">
        <v>39</v>
      </c>
      <c r="G14" s="17">
        <v>3.0196746104266103E-2</v>
      </c>
      <c r="H14" s="17" t="s">
        <v>39</v>
      </c>
      <c r="I14" s="17">
        <v>2.5662727911930933E-2</v>
      </c>
      <c r="J14" s="17" t="s">
        <v>39</v>
      </c>
      <c r="K14" s="17">
        <v>2.3157259703388295E-2</v>
      </c>
    </row>
    <row r="15" spans="1:11" x14ac:dyDescent="0.35">
      <c r="A15" s="4">
        <v>43696</v>
      </c>
      <c r="B15" s="30">
        <v>2.0481673285480565E-2</v>
      </c>
      <c r="C15" s="30">
        <v>1.3559529785632294E-2</v>
      </c>
      <c r="D15" s="30">
        <v>3.456799621884174E-2</v>
      </c>
      <c r="F15" s="17" t="s">
        <v>40</v>
      </c>
      <c r="G15" s="17">
        <v>9.1184347528551002E-4</v>
      </c>
      <c r="H15" s="17" t="s">
        <v>40</v>
      </c>
      <c r="I15" s="17">
        <v>6.5857560388179895E-4</v>
      </c>
      <c r="J15" s="17" t="s">
        <v>40</v>
      </c>
      <c r="K15" s="17">
        <v>5.362586769701714E-4</v>
      </c>
    </row>
    <row r="16" spans="1:11" x14ac:dyDescent="0.35">
      <c r="A16" s="4">
        <v>42478</v>
      </c>
      <c r="B16" s="30">
        <v>1.6213200713722214E-2</v>
      </c>
      <c r="C16" s="30">
        <v>-2.5425098365810056E-2</v>
      </c>
      <c r="D16" s="30">
        <v>3.3704526751391253E-2</v>
      </c>
      <c r="F16" s="17" t="s">
        <v>41</v>
      </c>
      <c r="G16" s="17">
        <v>-0.1832084540354364</v>
      </c>
      <c r="H16" s="17" t="s">
        <v>41</v>
      </c>
      <c r="I16" s="17">
        <v>-0.16006327274549204</v>
      </c>
      <c r="J16" s="17" t="s">
        <v>41</v>
      </c>
      <c r="K16" s="17">
        <v>0.42023505968353358</v>
      </c>
    </row>
    <row r="17" spans="1:11" x14ac:dyDescent="0.35">
      <c r="A17" s="4">
        <v>42569</v>
      </c>
      <c r="B17" s="30">
        <v>-2.319513942233386E-3</v>
      </c>
      <c r="C17" s="30">
        <v>1.3513719166722855E-2</v>
      </c>
      <c r="D17" s="30">
        <v>3.315220731690055E-2</v>
      </c>
      <c r="F17" s="17" t="s">
        <v>42</v>
      </c>
      <c r="G17" s="17">
        <v>-2.6334885670193705E-2</v>
      </c>
      <c r="H17" s="17" t="s">
        <v>42</v>
      </c>
      <c r="I17" s="17">
        <v>2.4592022921084505E-3</v>
      </c>
      <c r="J17" s="17" t="s">
        <v>42</v>
      </c>
      <c r="K17" s="17">
        <v>0.20257812754291346</v>
      </c>
    </row>
    <row r="18" spans="1:11" x14ac:dyDescent="0.35">
      <c r="A18" s="4">
        <v>43304</v>
      </c>
      <c r="B18" s="30">
        <v>2.2070395399242521E-2</v>
      </c>
      <c r="C18" s="30">
        <v>1.7699577099400857E-2</v>
      </c>
      <c r="D18" s="30">
        <v>3.1880731851290346E-2</v>
      </c>
      <c r="F18" s="17" t="s">
        <v>43</v>
      </c>
      <c r="G18" s="17">
        <v>0.14604463815436181</v>
      </c>
      <c r="H18" s="17" t="s">
        <v>43</v>
      </c>
      <c r="I18" s="17">
        <v>0.13219027151854529</v>
      </c>
      <c r="J18" s="17" t="s">
        <v>43</v>
      </c>
      <c r="K18" s="17">
        <v>0.13136788676599681</v>
      </c>
    </row>
    <row r="19" spans="1:11" x14ac:dyDescent="0.35">
      <c r="A19" s="4">
        <v>43087</v>
      </c>
      <c r="B19" s="30">
        <v>-2.272571405413918E-2</v>
      </c>
      <c r="C19" s="30">
        <v>2.527210310071511E-2</v>
      </c>
      <c r="D19" s="30">
        <v>3.1343250565711335E-2</v>
      </c>
      <c r="F19" s="17" t="s">
        <v>44</v>
      </c>
      <c r="G19" s="17">
        <v>-6.9552282948659575E-2</v>
      </c>
      <c r="H19" s="17" t="s">
        <v>44</v>
      </c>
      <c r="I19" s="17">
        <v>-6.8676865796219372E-2</v>
      </c>
      <c r="J19" s="17" t="s">
        <v>44</v>
      </c>
      <c r="K19" s="17">
        <v>-6.5185979884695613E-2</v>
      </c>
    </row>
    <row r="20" spans="1:11" x14ac:dyDescent="0.35">
      <c r="A20" s="4">
        <v>42926</v>
      </c>
      <c r="B20" s="30">
        <v>5.8953157038768307E-2</v>
      </c>
      <c r="C20" s="30">
        <v>-3.9891329027301969E-2</v>
      </c>
      <c r="D20" s="30">
        <v>3.125254350410453E-2</v>
      </c>
      <c r="F20" s="17" t="s">
        <v>45</v>
      </c>
      <c r="G20" s="17">
        <v>7.6492355205702245E-2</v>
      </c>
      <c r="H20" s="17" t="s">
        <v>45</v>
      </c>
      <c r="I20" s="17">
        <v>6.351340572232593E-2</v>
      </c>
      <c r="J20" s="17" t="s">
        <v>45</v>
      </c>
      <c r="K20" s="17">
        <v>6.6181906881301183E-2</v>
      </c>
    </row>
    <row r="21" spans="1:11" x14ac:dyDescent="0.35">
      <c r="A21" s="4">
        <v>42303</v>
      </c>
      <c r="B21" s="30">
        <v>8.8407564604479915E-4</v>
      </c>
      <c r="C21" s="30">
        <v>6.6298585386695818E-3</v>
      </c>
      <c r="D21" s="30">
        <v>3.0771658666753472E-2</v>
      </c>
      <c r="F21" s="17" t="s">
        <v>46</v>
      </c>
      <c r="G21" s="17">
        <v>1.2506376495099072</v>
      </c>
      <c r="H21" s="17" t="s">
        <v>46</v>
      </c>
      <c r="I21" s="17">
        <v>-0.17323268289929591</v>
      </c>
      <c r="J21" s="17" t="s">
        <v>46</v>
      </c>
      <c r="K21" s="17">
        <v>-0.39716445731932909</v>
      </c>
    </row>
    <row r="22" spans="1:11" x14ac:dyDescent="0.35">
      <c r="A22" s="4">
        <v>42436</v>
      </c>
      <c r="B22" s="30">
        <v>2.4742280663515004E-3</v>
      </c>
      <c r="C22" s="30">
        <v>2.0898649194592365E-3</v>
      </c>
      <c r="D22" s="30">
        <v>3.0077455237277954E-2</v>
      </c>
      <c r="F22" s="17" t="s">
        <v>47</v>
      </c>
      <c r="G22" s="17">
        <v>223</v>
      </c>
      <c r="H22" s="17" t="s">
        <v>47</v>
      </c>
      <c r="I22" s="17">
        <v>223</v>
      </c>
      <c r="J22" s="17" t="s">
        <v>47</v>
      </c>
      <c r="K22" s="17">
        <v>223</v>
      </c>
    </row>
    <row r="23" spans="1:11" ht="15" thickBot="1" x14ac:dyDescent="0.4">
      <c r="A23" s="4">
        <v>42604</v>
      </c>
      <c r="B23" s="30">
        <v>6.7273180607424835E-2</v>
      </c>
      <c r="C23" s="30">
        <v>-4.2735107773819378E-3</v>
      </c>
      <c r="D23" s="30">
        <v>2.9569208122948661E-2</v>
      </c>
      <c r="F23" s="18" t="s">
        <v>48</v>
      </c>
      <c r="G23" s="18">
        <v>3.9850140986581314E-3</v>
      </c>
      <c r="H23" s="18" t="s">
        <v>48</v>
      </c>
      <c r="I23" s="18">
        <v>3.3866672980578014E-3</v>
      </c>
      <c r="J23" s="18" t="s">
        <v>48</v>
      </c>
      <c r="K23" s="18">
        <v>3.0560248473676726E-3</v>
      </c>
    </row>
    <row r="24" spans="1:11" x14ac:dyDescent="0.35">
      <c r="A24" s="4">
        <v>42618</v>
      </c>
      <c r="B24" s="30">
        <v>3.1629546336090913E-2</v>
      </c>
      <c r="C24" s="30">
        <v>3.6367644170874791E-2</v>
      </c>
      <c r="D24" s="30">
        <v>2.8528083614538031E-2</v>
      </c>
    </row>
    <row r="25" spans="1:11" x14ac:dyDescent="0.35">
      <c r="A25" s="4">
        <v>42387</v>
      </c>
      <c r="B25" s="30">
        <v>4.7332211106255691E-2</v>
      </c>
      <c r="C25" s="30">
        <v>-3.2647077836666143E-2</v>
      </c>
      <c r="D25" s="30">
        <v>2.8437935320533625E-2</v>
      </c>
    </row>
    <row r="26" spans="1:11" x14ac:dyDescent="0.35">
      <c r="A26" s="4">
        <v>42940</v>
      </c>
      <c r="B26" s="30">
        <v>2.0153353847960583E-2</v>
      </c>
      <c r="C26" s="30">
        <v>-1.553429296218412E-2</v>
      </c>
      <c r="D26" s="30">
        <v>2.8104894320108521E-2</v>
      </c>
    </row>
    <row r="27" spans="1:11" x14ac:dyDescent="0.35">
      <c r="A27" s="4">
        <v>43094</v>
      </c>
      <c r="B27" s="30">
        <v>1.6837223836230465E-2</v>
      </c>
      <c r="C27" s="30">
        <v>-2.7101929777791269E-2</v>
      </c>
      <c r="D27" s="30">
        <v>2.7059148114005775E-2</v>
      </c>
    </row>
    <row r="28" spans="1:11" x14ac:dyDescent="0.35">
      <c r="A28" s="4">
        <v>42373</v>
      </c>
      <c r="B28" s="30">
        <v>-4.4528076688758376E-2</v>
      </c>
      <c r="C28" s="30">
        <v>6.3446221738962263E-2</v>
      </c>
      <c r="D28" s="30">
        <v>2.6317308317373358E-2</v>
      </c>
    </row>
    <row r="29" spans="1:11" x14ac:dyDescent="0.35">
      <c r="A29" s="4">
        <v>43612</v>
      </c>
      <c r="B29" s="30">
        <v>-5.1743791816399893E-3</v>
      </c>
      <c r="C29" s="30">
        <v>-3.5650661644962569E-3</v>
      </c>
      <c r="D29" s="30">
        <v>2.5686938159599618E-2</v>
      </c>
    </row>
    <row r="30" spans="1:11" x14ac:dyDescent="0.35">
      <c r="A30" s="4">
        <v>43213</v>
      </c>
      <c r="B30" s="30">
        <v>4.2900071563173089E-2</v>
      </c>
      <c r="C30" s="30">
        <v>6.8728792877620504E-3</v>
      </c>
      <c r="D30" s="30">
        <v>2.4794658613216274E-2</v>
      </c>
    </row>
    <row r="31" spans="1:11" x14ac:dyDescent="0.35">
      <c r="A31" s="4">
        <v>43752</v>
      </c>
      <c r="B31" s="30">
        <v>2.2496977638133322E-2</v>
      </c>
      <c r="C31" s="30">
        <v>-1.3333530869465144E-2</v>
      </c>
      <c r="D31" s="30">
        <v>2.4509633836509281E-2</v>
      </c>
    </row>
    <row r="32" spans="1:11" x14ac:dyDescent="0.35">
      <c r="A32" s="4">
        <v>42751</v>
      </c>
      <c r="B32" s="30">
        <v>1.5584418424825499E-2</v>
      </c>
      <c r="C32" s="30">
        <v>-5.930877444029415E-2</v>
      </c>
      <c r="D32" s="30">
        <v>2.4456295977526715E-2</v>
      </c>
    </row>
    <row r="33" spans="1:4" x14ac:dyDescent="0.35">
      <c r="A33" s="4">
        <v>42576</v>
      </c>
      <c r="B33" s="30">
        <v>9.7491293923416336E-3</v>
      </c>
      <c r="C33" s="30">
        <v>-1.1248712535870653E-2</v>
      </c>
      <c r="D33" s="30">
        <v>2.3631604533277038E-2</v>
      </c>
    </row>
    <row r="34" spans="1:4" x14ac:dyDescent="0.35">
      <c r="A34" s="4">
        <v>43472</v>
      </c>
      <c r="B34" s="30">
        <v>2.9966913963089838E-2</v>
      </c>
      <c r="C34" s="30">
        <v>-6.6006840313520242E-3</v>
      </c>
      <c r="D34" s="30">
        <v>2.3126730080018375E-2</v>
      </c>
    </row>
    <row r="35" spans="1:4" x14ac:dyDescent="0.35">
      <c r="A35" s="4">
        <v>42170</v>
      </c>
      <c r="B35" s="30">
        <v>-1.3739720689678365E-2</v>
      </c>
      <c r="C35" s="30">
        <v>4.3956114730381293E-3</v>
      </c>
      <c r="D35" s="30">
        <v>2.2599831917240992E-2</v>
      </c>
    </row>
    <row r="36" spans="1:4" x14ac:dyDescent="0.35">
      <c r="A36" s="4">
        <v>43402</v>
      </c>
      <c r="B36" s="30">
        <v>6.2118468098199445E-2</v>
      </c>
      <c r="C36" s="30">
        <v>3.2414939241710229E-3</v>
      </c>
      <c r="D36" s="30">
        <v>2.2440319126226484E-2</v>
      </c>
    </row>
    <row r="37" spans="1:4" x14ac:dyDescent="0.35">
      <c r="A37" s="4">
        <v>43710</v>
      </c>
      <c r="B37" s="30">
        <v>2.1270825347133863E-2</v>
      </c>
      <c r="C37" s="30">
        <v>6.6666913581892974E-3</v>
      </c>
      <c r="D37" s="30">
        <v>2.1311752673717006E-2</v>
      </c>
    </row>
    <row r="38" spans="1:4" x14ac:dyDescent="0.35">
      <c r="A38" s="4">
        <v>42422</v>
      </c>
      <c r="B38" s="30">
        <v>3.6911634141398281E-2</v>
      </c>
      <c r="C38" s="30">
        <v>-8.602203582663415E-3</v>
      </c>
      <c r="D38" s="30">
        <v>2.0834086902842053E-2</v>
      </c>
    </row>
    <row r="39" spans="1:4" x14ac:dyDescent="0.35">
      <c r="A39" s="4">
        <v>43703</v>
      </c>
      <c r="B39" s="30">
        <v>2.1186278122833496E-2</v>
      </c>
      <c r="C39" s="30">
        <v>6.7114345879867778E-3</v>
      </c>
      <c r="D39" s="30">
        <v>2.0442518667074739E-2</v>
      </c>
    </row>
    <row r="40" spans="1:4" x14ac:dyDescent="0.35">
      <c r="A40" s="4">
        <v>42702</v>
      </c>
      <c r="B40" s="30">
        <v>-6.0045214181915982E-3</v>
      </c>
      <c r="C40" s="30">
        <v>-2.6859269050268413E-2</v>
      </c>
      <c r="D40" s="30">
        <v>2.0432038817205934E-2</v>
      </c>
    </row>
    <row r="41" spans="1:4" x14ac:dyDescent="0.35">
      <c r="A41" s="4">
        <v>43745</v>
      </c>
      <c r="B41" s="30">
        <v>3.3331268786449007E-2</v>
      </c>
      <c r="C41" s="30">
        <v>4.0546094394350009E-2</v>
      </c>
      <c r="D41" s="30">
        <v>2.0402922844313599E-2</v>
      </c>
    </row>
    <row r="42" spans="1:4" x14ac:dyDescent="0.35">
      <c r="A42" s="4">
        <v>43647</v>
      </c>
      <c r="B42" s="30">
        <v>1.778267807485566E-2</v>
      </c>
      <c r="C42" s="30">
        <v>1.0050335853501506E-2</v>
      </c>
      <c r="D42" s="30">
        <v>1.9204979836050046E-2</v>
      </c>
    </row>
    <row r="43" spans="1:4" x14ac:dyDescent="0.35">
      <c r="A43" s="4">
        <v>43675</v>
      </c>
      <c r="B43" s="30">
        <v>-4.3165155420256396E-2</v>
      </c>
      <c r="C43" s="30">
        <v>1.3468217050866611E-2</v>
      </c>
      <c r="D43" s="30">
        <v>1.8843087801479915E-2</v>
      </c>
    </row>
    <row r="44" spans="1:4" x14ac:dyDescent="0.35">
      <c r="A44" s="4">
        <v>42401</v>
      </c>
      <c r="B44" s="30">
        <v>7.2277031214532635E-3</v>
      </c>
      <c r="C44" s="30">
        <v>-2.1528533611010897E-3</v>
      </c>
      <c r="D44" s="30">
        <v>1.8445845790751432E-2</v>
      </c>
    </row>
    <row r="45" spans="1:4" x14ac:dyDescent="0.35">
      <c r="A45" s="4">
        <v>43668</v>
      </c>
      <c r="B45" s="30">
        <v>-9.9267107756716207E-3</v>
      </c>
      <c r="C45" s="30">
        <v>-6.7567824628797625E-3</v>
      </c>
      <c r="D45" s="30">
        <v>1.7820896570111489E-2</v>
      </c>
    </row>
    <row r="46" spans="1:4" x14ac:dyDescent="0.35">
      <c r="A46" s="4">
        <v>42163</v>
      </c>
      <c r="B46" s="30">
        <v>2.7104201801941275E-2</v>
      </c>
      <c r="C46" s="30">
        <v>4.4150182091166933E-3</v>
      </c>
      <c r="D46" s="30">
        <v>1.7291497110061043E-2</v>
      </c>
    </row>
    <row r="47" spans="1:4" x14ac:dyDescent="0.35">
      <c r="A47" s="4">
        <v>42590</v>
      </c>
      <c r="B47" s="30">
        <v>5.4648874052540741E-3</v>
      </c>
      <c r="C47" s="30">
        <v>2.1552558385734281E-2</v>
      </c>
      <c r="D47" s="30">
        <v>1.6985546365743807E-2</v>
      </c>
    </row>
    <row r="48" spans="1:4" x14ac:dyDescent="0.35">
      <c r="A48" s="4">
        <v>43584</v>
      </c>
      <c r="B48" s="30">
        <v>4.0997622075594681E-2</v>
      </c>
      <c r="C48" s="30">
        <v>-7.168489478612516E-3</v>
      </c>
      <c r="D48" s="30">
        <v>1.6505577440230998E-2</v>
      </c>
    </row>
    <row r="49" spans="1:4" x14ac:dyDescent="0.35">
      <c r="A49" s="4">
        <v>42520</v>
      </c>
      <c r="B49" s="30">
        <v>-1.2160729944239406E-2</v>
      </c>
      <c r="C49" s="30">
        <v>-1.7021687569430524E-2</v>
      </c>
      <c r="D49" s="30">
        <v>1.6465263015515791E-2</v>
      </c>
    </row>
    <row r="50" spans="1:4" x14ac:dyDescent="0.35">
      <c r="A50" s="4">
        <v>42681</v>
      </c>
      <c r="B50" s="30">
        <v>5.9556780835624393E-2</v>
      </c>
      <c r="C50" s="30">
        <v>-1.8570107472127711E-3</v>
      </c>
      <c r="D50" s="30">
        <v>1.5642777070453542E-2</v>
      </c>
    </row>
    <row r="51" spans="1:4" x14ac:dyDescent="0.35">
      <c r="A51" s="4">
        <v>43486</v>
      </c>
      <c r="B51" s="30">
        <v>1.6935044630998482E-2</v>
      </c>
      <c r="C51" s="30">
        <v>5.2185753170570247E-2</v>
      </c>
      <c r="D51" s="30">
        <v>1.5460603106378279E-2</v>
      </c>
    </row>
    <row r="52" spans="1:4" x14ac:dyDescent="0.35">
      <c r="A52" s="4">
        <v>43766</v>
      </c>
      <c r="B52" s="30">
        <v>-1.5113637810048184E-2</v>
      </c>
      <c r="C52" s="30">
        <v>3.4071583216141346E-3</v>
      </c>
      <c r="D52" s="30">
        <v>1.3778702356164255E-2</v>
      </c>
    </row>
    <row r="53" spans="1:4" x14ac:dyDescent="0.35">
      <c r="A53" s="4">
        <v>42562</v>
      </c>
      <c r="B53" s="30">
        <v>2.7228042438734713E-2</v>
      </c>
      <c r="C53" s="30">
        <v>-4.2181614036294675E-2</v>
      </c>
      <c r="D53" s="30">
        <v>1.357486909106885E-2</v>
      </c>
    </row>
    <row r="54" spans="1:4" x14ac:dyDescent="0.35">
      <c r="A54" s="4">
        <v>43633</v>
      </c>
      <c r="B54" s="30">
        <v>-3.2716777641532812E-3</v>
      </c>
      <c r="C54" s="30">
        <v>0</v>
      </c>
      <c r="D54" s="30">
        <v>1.3371736965889241E-2</v>
      </c>
    </row>
    <row r="55" spans="1:4" x14ac:dyDescent="0.35">
      <c r="A55" s="4">
        <v>43276</v>
      </c>
      <c r="B55" s="30">
        <v>1.6511718007949636E-2</v>
      </c>
      <c r="C55" s="30">
        <v>-2.6202372394024072E-2</v>
      </c>
      <c r="D55" s="30">
        <v>1.309109604687942E-2</v>
      </c>
    </row>
    <row r="56" spans="1:4" x14ac:dyDescent="0.35">
      <c r="A56" s="4">
        <v>43556</v>
      </c>
      <c r="B56" s="30">
        <v>5.9213529962911494E-2</v>
      </c>
      <c r="C56" s="30">
        <v>6.944472352810995E-3</v>
      </c>
      <c r="D56" s="30">
        <v>1.3081581897489385E-2</v>
      </c>
    </row>
    <row r="57" spans="1:4" x14ac:dyDescent="0.35">
      <c r="A57" s="4">
        <v>42429</v>
      </c>
      <c r="B57" s="30">
        <v>2.5555449173096548E-2</v>
      </c>
      <c r="C57" s="30">
        <v>3.188367840522198E-2</v>
      </c>
      <c r="D57" s="30">
        <v>1.2804272245987749E-2</v>
      </c>
    </row>
    <row r="58" spans="1:4" x14ac:dyDescent="0.35">
      <c r="A58" s="4">
        <v>42534</v>
      </c>
      <c r="B58" s="30">
        <v>-3.6617363238223309E-2</v>
      </c>
      <c r="C58" s="30">
        <v>-8.8692377407796601E-3</v>
      </c>
      <c r="D58" s="30">
        <v>1.2518218357403138E-2</v>
      </c>
    </row>
    <row r="59" spans="1:4" x14ac:dyDescent="0.35">
      <c r="A59" s="4">
        <v>42996</v>
      </c>
      <c r="B59" s="30">
        <v>-6.3779116012377228E-3</v>
      </c>
      <c r="C59" s="30">
        <v>-3.5153004417896136E-2</v>
      </c>
      <c r="D59" s="30">
        <v>1.2450641878787961E-2</v>
      </c>
    </row>
    <row r="60" spans="1:4" x14ac:dyDescent="0.35">
      <c r="A60" s="4">
        <v>43220</v>
      </c>
      <c r="B60" s="30">
        <v>1.6543886758217469E-2</v>
      </c>
      <c r="C60" s="30">
        <v>1.0221554071538009E-2</v>
      </c>
      <c r="D60" s="30">
        <v>1.2170535620255114E-2</v>
      </c>
    </row>
    <row r="61" spans="1:4" x14ac:dyDescent="0.35">
      <c r="A61" s="4">
        <v>42800</v>
      </c>
      <c r="B61" s="30">
        <v>-4.2877024356391881E-2</v>
      </c>
      <c r="C61" s="30">
        <v>2.6964361638355201E-2</v>
      </c>
      <c r="D61" s="30">
        <v>1.1287959773851355E-2</v>
      </c>
    </row>
    <row r="62" spans="1:4" x14ac:dyDescent="0.35">
      <c r="A62" s="4">
        <v>43059</v>
      </c>
      <c r="B62" s="30">
        <v>1.0360502681430503E-2</v>
      </c>
      <c r="C62" s="30">
        <v>-1.668249995993602E-2</v>
      </c>
      <c r="D62" s="30">
        <v>1.0644689511414007E-2</v>
      </c>
    </row>
    <row r="63" spans="1:4" x14ac:dyDescent="0.35">
      <c r="A63" s="4">
        <v>43339</v>
      </c>
      <c r="B63" s="30">
        <v>8.8855133572084532E-3</v>
      </c>
      <c r="C63" s="30">
        <v>2.9631797606371149E-2</v>
      </c>
      <c r="D63" s="30">
        <v>1.0050335853501506E-2</v>
      </c>
    </row>
    <row r="64" spans="1:4" x14ac:dyDescent="0.35">
      <c r="A64" s="4">
        <v>43010</v>
      </c>
      <c r="B64" s="30">
        <v>9.469914751070254E-3</v>
      </c>
      <c r="C64" s="30">
        <v>-4.4059989794030543E-2</v>
      </c>
      <c r="D64" s="30">
        <v>9.0294067193941573E-3</v>
      </c>
    </row>
    <row r="65" spans="1:4" x14ac:dyDescent="0.35">
      <c r="A65" s="4">
        <v>43388</v>
      </c>
      <c r="B65" s="30">
        <v>-4.2865606771374618E-2</v>
      </c>
      <c r="C65" s="30">
        <v>3.0459207484708439E-2</v>
      </c>
      <c r="D65" s="30">
        <v>8.6580627431145311E-3</v>
      </c>
    </row>
    <row r="66" spans="1:4" x14ac:dyDescent="0.35">
      <c r="A66" s="4">
        <v>43367</v>
      </c>
      <c r="B66" s="30">
        <v>4.9813705712219172E-2</v>
      </c>
      <c r="C66" s="30">
        <v>-3.0459207484708459E-2</v>
      </c>
      <c r="D66" s="30">
        <v>8.5960414697980377E-3</v>
      </c>
    </row>
    <row r="67" spans="1:4" x14ac:dyDescent="0.35">
      <c r="A67" s="4">
        <v>43563</v>
      </c>
      <c r="B67" s="30">
        <v>5.1403178459964852E-2</v>
      </c>
      <c r="C67" s="30">
        <v>-1.7452449951226166E-2</v>
      </c>
      <c r="D67" s="30">
        <v>7.9108647008787995E-3</v>
      </c>
    </row>
    <row r="68" spans="1:4" x14ac:dyDescent="0.35">
      <c r="A68" s="4">
        <v>42443</v>
      </c>
      <c r="B68" s="30">
        <v>2.833357449201902E-2</v>
      </c>
      <c r="C68" s="30">
        <v>0</v>
      </c>
      <c r="D68" s="30">
        <v>7.38010729762246E-3</v>
      </c>
    </row>
    <row r="69" spans="1:4" x14ac:dyDescent="0.35">
      <c r="A69" s="4">
        <v>43542</v>
      </c>
      <c r="B69" s="30">
        <v>2.018305593307863E-2</v>
      </c>
      <c r="C69" s="30">
        <v>0</v>
      </c>
      <c r="D69" s="30">
        <v>7.3421768890805338E-3</v>
      </c>
    </row>
    <row r="70" spans="1:4" x14ac:dyDescent="0.35">
      <c r="A70" s="4">
        <v>43353</v>
      </c>
      <c r="B70" s="30">
        <v>7.5997063116447952E-2</v>
      </c>
      <c r="C70" s="30">
        <v>-3.4029748586311373E-2</v>
      </c>
      <c r="D70" s="30">
        <v>7.2411612565594736E-3</v>
      </c>
    </row>
    <row r="71" spans="1:4" x14ac:dyDescent="0.35">
      <c r="A71" s="4">
        <v>43591</v>
      </c>
      <c r="B71" s="30">
        <v>-2.402622535174723E-2</v>
      </c>
      <c r="C71" s="30">
        <v>-1.0850016024065818E-2</v>
      </c>
      <c r="D71" s="30">
        <v>7.0922283094918366E-3</v>
      </c>
    </row>
    <row r="72" spans="1:4" x14ac:dyDescent="0.35">
      <c r="A72" s="4">
        <v>43206</v>
      </c>
      <c r="B72" s="30">
        <v>5.0765553789119282E-2</v>
      </c>
      <c r="C72" s="30">
        <v>8.6580627431145311E-3</v>
      </c>
      <c r="D72" s="30">
        <v>6.9979291876446368E-3</v>
      </c>
    </row>
    <row r="73" spans="1:4" x14ac:dyDescent="0.35">
      <c r="A73" s="4">
        <v>42254</v>
      </c>
      <c r="B73" s="30">
        <v>1.8911257831171811E-3</v>
      </c>
      <c r="C73" s="30">
        <v>-1.3129291441792736E-2</v>
      </c>
      <c r="D73" s="30">
        <v>5.7971176843259146E-3</v>
      </c>
    </row>
    <row r="74" spans="1:4" x14ac:dyDescent="0.35">
      <c r="A74" s="4">
        <v>42142</v>
      </c>
      <c r="B74" s="30">
        <v>-9.3708851733068661E-3</v>
      </c>
      <c r="C74" s="30">
        <v>2.1436235432513691E-3</v>
      </c>
      <c r="D74" s="30">
        <v>5.5401803756153509E-3</v>
      </c>
    </row>
    <row r="75" spans="1:4" x14ac:dyDescent="0.35">
      <c r="A75" s="4">
        <v>42415</v>
      </c>
      <c r="B75" s="30">
        <v>7.6492355205702245E-2</v>
      </c>
      <c r="C75" s="30">
        <v>2.1436235432513691E-3</v>
      </c>
      <c r="D75" s="30">
        <v>5.2770571008438193E-3</v>
      </c>
    </row>
    <row r="76" spans="1:4" x14ac:dyDescent="0.35">
      <c r="A76" s="4">
        <v>42506</v>
      </c>
      <c r="B76" s="30">
        <v>6.8321457675771108E-3</v>
      </c>
      <c r="C76" s="30">
        <v>1.2875714360045367E-2</v>
      </c>
      <c r="D76" s="30">
        <v>4.885207566049341E-3</v>
      </c>
    </row>
    <row r="77" spans="1:4" x14ac:dyDescent="0.35">
      <c r="A77" s="4">
        <v>43507</v>
      </c>
      <c r="B77" s="30">
        <v>-1.1614976549214102E-2</v>
      </c>
      <c r="C77" s="30">
        <v>0</v>
      </c>
      <c r="D77" s="30">
        <v>4.2826617920009493E-3</v>
      </c>
    </row>
    <row r="78" spans="1:4" x14ac:dyDescent="0.35">
      <c r="A78" s="4">
        <v>42394</v>
      </c>
      <c r="B78" s="30">
        <v>5.3204036063464667E-2</v>
      </c>
      <c r="C78" s="30">
        <v>2.8355225755125005E-2</v>
      </c>
      <c r="D78" s="30">
        <v>3.9973404326203938E-3</v>
      </c>
    </row>
    <row r="79" spans="1:4" x14ac:dyDescent="0.35">
      <c r="A79" s="4">
        <v>42352</v>
      </c>
      <c r="B79" s="30">
        <v>6.7018934844012617E-3</v>
      </c>
      <c r="C79" s="30">
        <v>-1.7391742711869107E-2</v>
      </c>
      <c r="D79" s="30">
        <v>3.9920212695374567E-3</v>
      </c>
    </row>
    <row r="80" spans="1:4" x14ac:dyDescent="0.35">
      <c r="A80" s="4">
        <v>43465</v>
      </c>
      <c r="B80" s="30">
        <v>2.4862793047520322E-2</v>
      </c>
      <c r="C80" s="30">
        <v>2.6668247082161273E-2</v>
      </c>
      <c r="D80" s="30">
        <v>3.7807228399059311E-3</v>
      </c>
    </row>
    <row r="81" spans="1:4" x14ac:dyDescent="0.35">
      <c r="A81" s="4">
        <v>43171</v>
      </c>
      <c r="B81" s="30">
        <v>-6.9552282948659575E-2</v>
      </c>
      <c r="C81" s="30">
        <v>-1.5666116744399352E-2</v>
      </c>
      <c r="D81" s="30">
        <v>3.742986278834297E-3</v>
      </c>
    </row>
    <row r="82" spans="1:4" x14ac:dyDescent="0.35">
      <c r="A82" s="4">
        <v>43780</v>
      </c>
      <c r="B82" s="30">
        <v>-7.0808258368028668E-4</v>
      </c>
      <c r="C82" s="30">
        <v>-3.3389012655147096E-3</v>
      </c>
      <c r="D82" s="30">
        <v>3.4423441909729197E-3</v>
      </c>
    </row>
    <row r="83" spans="1:4" x14ac:dyDescent="0.35">
      <c r="A83" s="4">
        <v>42884</v>
      </c>
      <c r="B83" s="30">
        <v>-2.2402144995791396E-2</v>
      </c>
      <c r="C83" s="30">
        <v>0</v>
      </c>
      <c r="D83" s="30">
        <v>3.4423441909726986E-3</v>
      </c>
    </row>
    <row r="84" spans="1:4" x14ac:dyDescent="0.35">
      <c r="A84" s="4">
        <v>42639</v>
      </c>
      <c r="B84" s="30">
        <v>-4.1509799760933996E-2</v>
      </c>
      <c r="C84" s="30">
        <v>3.4803922194692097E-2</v>
      </c>
      <c r="D84" s="30">
        <v>3.1039859375910123E-3</v>
      </c>
    </row>
    <row r="85" spans="1:4" x14ac:dyDescent="0.35">
      <c r="A85" s="4">
        <v>43283</v>
      </c>
      <c r="B85" s="30">
        <v>3.9176604911649274E-2</v>
      </c>
      <c r="C85" s="30">
        <v>-8.8889474172460393E-3</v>
      </c>
      <c r="D85" s="30">
        <v>2.8860048891348514E-3</v>
      </c>
    </row>
    <row r="86" spans="1:4" x14ac:dyDescent="0.35">
      <c r="A86" s="4">
        <v>43605</v>
      </c>
      <c r="B86" s="30">
        <v>3.2556680172751887E-2</v>
      </c>
      <c r="C86" s="30">
        <v>3.5650661644961446E-3</v>
      </c>
      <c r="D86" s="30">
        <v>2.8169032711133734E-3</v>
      </c>
    </row>
    <row r="87" spans="1:4" x14ac:dyDescent="0.35">
      <c r="A87" s="4">
        <v>43255</v>
      </c>
      <c r="B87" s="30">
        <v>-3.4215080444514039E-2</v>
      </c>
      <c r="C87" s="30">
        <v>3.0930300691358773E-2</v>
      </c>
      <c r="D87" s="30">
        <v>2.7739268827252244E-3</v>
      </c>
    </row>
    <row r="88" spans="1:4" x14ac:dyDescent="0.35">
      <c r="A88" s="4">
        <v>43227</v>
      </c>
      <c r="B88" s="30">
        <v>3.088965519195918E-2</v>
      </c>
      <c r="C88" s="30">
        <v>0</v>
      </c>
      <c r="D88" s="30">
        <v>2.6845653706689828E-3</v>
      </c>
    </row>
    <row r="89" spans="1:4" x14ac:dyDescent="0.35">
      <c r="A89" s="4">
        <v>42891</v>
      </c>
      <c r="B89" s="30">
        <v>-4.5635542323461932E-2</v>
      </c>
      <c r="C89" s="30">
        <v>3.8099846232270383E-2</v>
      </c>
      <c r="D89" s="30">
        <v>2.2883305180122159E-3</v>
      </c>
    </row>
    <row r="90" spans="1:4" x14ac:dyDescent="0.35">
      <c r="A90" s="4">
        <v>43416</v>
      </c>
      <c r="B90" s="30">
        <v>1.7772169745797668E-2</v>
      </c>
      <c r="C90" s="30">
        <v>2.5807883955872503E-2</v>
      </c>
      <c r="D90" s="30">
        <v>2.1921820982210511E-3</v>
      </c>
    </row>
    <row r="91" spans="1:4" x14ac:dyDescent="0.35">
      <c r="A91" s="4">
        <v>43577</v>
      </c>
      <c r="B91" s="30">
        <v>-4.1341619327008791E-2</v>
      </c>
      <c r="C91" s="30">
        <v>0</v>
      </c>
      <c r="D91" s="30">
        <v>2.1731265343132582E-3</v>
      </c>
    </row>
    <row r="92" spans="1:4" x14ac:dyDescent="0.35">
      <c r="A92" s="4">
        <v>43598</v>
      </c>
      <c r="B92" s="30">
        <v>-2.6435211855928802E-4</v>
      </c>
      <c r="C92" s="30">
        <v>1.8018505502678212E-2</v>
      </c>
      <c r="D92" s="30">
        <v>2.1178970147346914E-3</v>
      </c>
    </row>
    <row r="93" spans="1:4" x14ac:dyDescent="0.35">
      <c r="A93" s="4">
        <v>42667</v>
      </c>
      <c r="B93" s="30">
        <v>5.2415952276730973E-3</v>
      </c>
      <c r="C93" s="30">
        <v>9.5694510161506725E-3</v>
      </c>
      <c r="D93" s="30">
        <v>1.1217051092001736E-3</v>
      </c>
    </row>
    <row r="94" spans="1:4" x14ac:dyDescent="0.35">
      <c r="A94" s="4">
        <v>42842</v>
      </c>
      <c r="B94" s="30">
        <v>6.7052278058137904E-2</v>
      </c>
      <c r="C94" s="30">
        <v>-4.8790164169431945E-2</v>
      </c>
      <c r="D94" s="30">
        <v>1.0542963549059923E-3</v>
      </c>
    </row>
    <row r="95" spans="1:4" x14ac:dyDescent="0.35">
      <c r="A95" s="4">
        <v>43535</v>
      </c>
      <c r="B95" s="30">
        <v>-1.9631908145795289E-3</v>
      </c>
      <c r="C95" s="30">
        <v>1.0471299867295437E-2</v>
      </c>
      <c r="D95" s="30">
        <v>7.3719133452813436E-4</v>
      </c>
    </row>
    <row r="96" spans="1:4" x14ac:dyDescent="0.35">
      <c r="A96" s="4">
        <v>42198</v>
      </c>
      <c r="B96" s="30">
        <v>6.0872931244364104E-2</v>
      </c>
      <c r="C96" s="30">
        <v>5.0727523509658222E-2</v>
      </c>
      <c r="D96" s="30">
        <v>0</v>
      </c>
    </row>
    <row r="97" spans="1:4" x14ac:dyDescent="0.35">
      <c r="A97" s="4">
        <v>42289</v>
      </c>
      <c r="B97" s="30">
        <v>3.1559220180518877E-2</v>
      </c>
      <c r="C97" s="30">
        <v>3.3522692038643644E-2</v>
      </c>
      <c r="D97" s="30">
        <v>0</v>
      </c>
    </row>
    <row r="98" spans="1:4" x14ac:dyDescent="0.35">
      <c r="A98" s="4">
        <v>42310</v>
      </c>
      <c r="B98" s="30">
        <v>3.8570483531325341E-2</v>
      </c>
      <c r="C98" s="30">
        <v>3.2505570404931308E-2</v>
      </c>
      <c r="D98" s="30">
        <v>0</v>
      </c>
    </row>
    <row r="99" spans="1:4" x14ac:dyDescent="0.35">
      <c r="A99" s="4">
        <v>43549</v>
      </c>
      <c r="B99" s="30">
        <v>3.1841977546027009E-2</v>
      </c>
      <c r="C99" s="30">
        <v>-3.47826437632492E-3</v>
      </c>
      <c r="D99" s="30">
        <v>0</v>
      </c>
    </row>
    <row r="100" spans="1:4" x14ac:dyDescent="0.35">
      <c r="A100" s="4">
        <v>42366</v>
      </c>
      <c r="B100" s="30">
        <v>-7.8973350600052743E-4</v>
      </c>
      <c r="C100" s="30">
        <v>-4.3573053689558126E-3</v>
      </c>
      <c r="D100" s="30">
        <v>0</v>
      </c>
    </row>
    <row r="101" spans="1:4" x14ac:dyDescent="0.35">
      <c r="A101" s="4">
        <v>42233</v>
      </c>
      <c r="B101" s="30">
        <v>-6.3365846993133537E-2</v>
      </c>
      <c r="C101" s="30">
        <v>-6.5430985889359475E-3</v>
      </c>
      <c r="D101" s="30">
        <v>0</v>
      </c>
    </row>
    <row r="102" spans="1:4" x14ac:dyDescent="0.35">
      <c r="A102" s="4">
        <v>43500</v>
      </c>
      <c r="B102" s="30">
        <v>-2.7467043554678182E-2</v>
      </c>
      <c r="C102" s="30">
        <v>0</v>
      </c>
      <c r="D102" s="30">
        <v>-7.1505187172565246E-4</v>
      </c>
    </row>
    <row r="103" spans="1:4" x14ac:dyDescent="0.35">
      <c r="A103" s="4">
        <v>43458</v>
      </c>
      <c r="B103" s="30">
        <v>-2.6267135636687707E-3</v>
      </c>
      <c r="C103" s="30">
        <v>1.3605652055778678E-2</v>
      </c>
      <c r="D103" s="30">
        <v>-7.5728894190869108E-4</v>
      </c>
    </row>
    <row r="104" spans="1:4" x14ac:dyDescent="0.35">
      <c r="A104" s="4">
        <v>43122</v>
      </c>
      <c r="B104" s="30">
        <v>1.8592833076615925E-2</v>
      </c>
      <c r="C104" s="30">
        <v>8.3682496705165792E-3</v>
      </c>
      <c r="D104" s="30">
        <v>-1.1648224962930943E-3</v>
      </c>
    </row>
    <row r="105" spans="1:4" x14ac:dyDescent="0.35">
      <c r="A105" s="4">
        <v>43682</v>
      </c>
      <c r="B105" s="30">
        <v>-6.3423033746905038E-4</v>
      </c>
      <c r="C105" s="30">
        <v>-1.6863806052004805E-2</v>
      </c>
      <c r="D105" s="30">
        <v>-1.3342230131366103E-3</v>
      </c>
    </row>
    <row r="106" spans="1:4" x14ac:dyDescent="0.35">
      <c r="A106" s="4">
        <v>43619</v>
      </c>
      <c r="B106" s="30">
        <v>6.2489175191496771E-2</v>
      </c>
      <c r="C106" s="30">
        <v>2.4692612590371414E-2</v>
      </c>
      <c r="D106" s="30">
        <v>-1.3717423275807702E-3</v>
      </c>
    </row>
    <row r="107" spans="1:4" x14ac:dyDescent="0.35">
      <c r="A107" s="4">
        <v>43325</v>
      </c>
      <c r="B107" s="30">
        <v>1.8100041643617937E-2</v>
      </c>
      <c r="C107" s="30">
        <v>-3.2670782289548707E-2</v>
      </c>
      <c r="D107" s="30">
        <v>-1.413427797146964E-3</v>
      </c>
    </row>
    <row r="108" spans="1:4" x14ac:dyDescent="0.35">
      <c r="A108" s="4">
        <v>43430</v>
      </c>
      <c r="B108" s="30">
        <v>-1.6867253965241635E-2</v>
      </c>
      <c r="C108" s="30">
        <v>-2.2472855852058628E-2</v>
      </c>
      <c r="D108" s="30">
        <v>-1.4792902105891703E-3</v>
      </c>
    </row>
    <row r="109" spans="1:4" x14ac:dyDescent="0.35">
      <c r="A109" s="4">
        <v>42863</v>
      </c>
      <c r="B109" s="30">
        <v>1.139442612796833E-2</v>
      </c>
      <c r="C109" s="30">
        <v>-4.3802622658392888E-2</v>
      </c>
      <c r="D109" s="30">
        <v>-2.0325210249223578E-3</v>
      </c>
    </row>
    <row r="110" spans="1:4" x14ac:dyDescent="0.35">
      <c r="A110" s="4">
        <v>42982</v>
      </c>
      <c r="B110" s="30">
        <v>1.2068878733676451E-2</v>
      </c>
      <c r="C110" s="30">
        <v>-1.5398080111121606E-2</v>
      </c>
      <c r="D110" s="30">
        <v>-2.2446698538238618E-3</v>
      </c>
    </row>
    <row r="111" spans="1:4" x14ac:dyDescent="0.35">
      <c r="A111" s="4">
        <v>43150</v>
      </c>
      <c r="B111" s="30">
        <v>3.8573691985798665E-2</v>
      </c>
      <c r="C111" s="30">
        <v>2.6340416614408564E-2</v>
      </c>
      <c r="D111" s="30">
        <v>-2.4721891453890368E-3</v>
      </c>
    </row>
    <row r="112" spans="1:4" x14ac:dyDescent="0.35">
      <c r="A112" s="4">
        <v>43514</v>
      </c>
      <c r="B112" s="30">
        <v>-1.330933136878038E-2</v>
      </c>
      <c r="C112" s="30">
        <v>-6.5653970221436778E-2</v>
      </c>
      <c r="D112" s="30">
        <v>-2.8530689824063991E-3</v>
      </c>
    </row>
    <row r="113" spans="1:4" x14ac:dyDescent="0.35">
      <c r="A113" s="4">
        <v>42730</v>
      </c>
      <c r="B113" s="30">
        <v>1.2195273093818206E-2</v>
      </c>
      <c r="C113" s="30">
        <v>3.2894766503987053E-3</v>
      </c>
      <c r="D113" s="30">
        <v>-3.3351893061383505E-3</v>
      </c>
    </row>
    <row r="114" spans="1:4" x14ac:dyDescent="0.35">
      <c r="A114" s="4">
        <v>43101</v>
      </c>
      <c r="B114" s="30">
        <v>5.7799613398280346E-2</v>
      </c>
      <c r="C114" s="30">
        <v>-1.8331810816609605E-3</v>
      </c>
      <c r="D114" s="30">
        <v>-3.3426214966898373E-3</v>
      </c>
    </row>
    <row r="115" spans="1:4" x14ac:dyDescent="0.35">
      <c r="A115" s="4">
        <v>42471</v>
      </c>
      <c r="B115" s="30">
        <v>5.4961725718581711E-2</v>
      </c>
      <c r="C115" s="30">
        <v>-2.2751756983416069E-2</v>
      </c>
      <c r="D115" s="30">
        <v>-3.5398267051240623E-3</v>
      </c>
    </row>
    <row r="116" spans="1:4" x14ac:dyDescent="0.35">
      <c r="A116" s="4">
        <v>42933</v>
      </c>
      <c r="B116" s="30">
        <v>4.3276729057820278E-3</v>
      </c>
      <c r="C116" s="30">
        <v>5.7971176843259146E-3</v>
      </c>
      <c r="D116" s="30">
        <v>-3.5566131148471155E-3</v>
      </c>
    </row>
    <row r="117" spans="1:4" x14ac:dyDescent="0.35">
      <c r="A117" s="4">
        <v>42345</v>
      </c>
      <c r="B117" s="30">
        <v>-4.8717386613997875E-2</v>
      </c>
      <c r="C117" s="30">
        <v>3.7325957612686346E-2</v>
      </c>
      <c r="D117" s="30">
        <v>-3.9920212695374498E-3</v>
      </c>
    </row>
    <row r="118" spans="1:4" x14ac:dyDescent="0.35">
      <c r="A118" s="4">
        <v>42359</v>
      </c>
      <c r="B118" s="30">
        <v>2.5282385840892256E-2</v>
      </c>
      <c r="C118" s="30">
        <v>8.7336799687546315E-3</v>
      </c>
      <c r="D118" s="30">
        <v>-3.9920212695374498E-3</v>
      </c>
    </row>
    <row r="119" spans="1:4" x14ac:dyDescent="0.35">
      <c r="A119" s="4">
        <v>43248</v>
      </c>
      <c r="B119" s="30">
        <v>0</v>
      </c>
      <c r="C119" s="30">
        <v>-4.4375881400709832E-2</v>
      </c>
      <c r="D119" s="30">
        <v>-4.158010148663677E-3</v>
      </c>
    </row>
    <row r="120" spans="1:4" x14ac:dyDescent="0.35">
      <c r="A120" s="4">
        <v>42674</v>
      </c>
      <c r="B120" s="30">
        <v>-4.4192839233540823E-2</v>
      </c>
      <c r="C120" s="30">
        <v>2.6317308317373358E-2</v>
      </c>
      <c r="D120" s="30">
        <v>-4.4943895878393264E-3</v>
      </c>
    </row>
    <row r="121" spans="1:4" x14ac:dyDescent="0.35">
      <c r="A121" s="4">
        <v>42492</v>
      </c>
      <c r="B121" s="30">
        <v>-2.3835028174973068E-2</v>
      </c>
      <c r="C121" s="30">
        <v>1.7021687569430524E-2</v>
      </c>
      <c r="D121" s="30">
        <v>-4.8239360308528229E-3</v>
      </c>
    </row>
    <row r="122" spans="1:4" x14ac:dyDescent="0.35">
      <c r="A122" s="4">
        <v>42450</v>
      </c>
      <c r="B122" s="30">
        <v>-2.979904462056561E-2</v>
      </c>
      <c r="C122" s="30">
        <v>-8.3857933762739589E-3</v>
      </c>
      <c r="D122" s="30">
        <v>-4.9140148024289293E-3</v>
      </c>
    </row>
    <row r="123" spans="1:4" x14ac:dyDescent="0.35">
      <c r="A123" s="4">
        <v>42457</v>
      </c>
      <c r="B123" s="30">
        <v>-5.3304050482941142E-3</v>
      </c>
      <c r="C123" s="30">
        <v>1.6701849617931353E-2</v>
      </c>
      <c r="D123" s="30">
        <v>-4.9382816405825663E-3</v>
      </c>
    </row>
    <row r="124" spans="1:4" x14ac:dyDescent="0.35">
      <c r="A124" s="4">
        <v>43157</v>
      </c>
      <c r="B124" s="30">
        <v>-1.6313101316179971E-2</v>
      </c>
      <c r="C124" s="30">
        <v>-1.7346058122083075E-3</v>
      </c>
      <c r="D124" s="30">
        <v>-4.9627893421290139E-3</v>
      </c>
    </row>
    <row r="125" spans="1:4" x14ac:dyDescent="0.35">
      <c r="A125" s="4">
        <v>43164</v>
      </c>
      <c r="B125" s="30">
        <v>5.8436981489109214E-3</v>
      </c>
      <c r="C125" s="30">
        <v>5.19481687710393E-3</v>
      </c>
      <c r="D125" s="30">
        <v>-4.9875415110390512E-3</v>
      </c>
    </row>
    <row r="126" spans="1:4" x14ac:dyDescent="0.35">
      <c r="A126" s="4">
        <v>42107</v>
      </c>
      <c r="B126" s="30">
        <v>1.3889112160667093E-2</v>
      </c>
      <c r="C126" s="30">
        <v>-4.3017385083690816E-2</v>
      </c>
      <c r="D126" s="30">
        <v>-5.0377940299571808E-3</v>
      </c>
    </row>
    <row r="127" spans="1:4" x14ac:dyDescent="0.35">
      <c r="A127" s="4">
        <v>43444</v>
      </c>
      <c r="B127" s="30">
        <v>-5.3073464203364125E-2</v>
      </c>
      <c r="C127" s="30">
        <v>-4.6365920557925537E-2</v>
      </c>
      <c r="D127" s="30">
        <v>-5.229746697277265E-3</v>
      </c>
    </row>
    <row r="128" spans="1:4" x14ac:dyDescent="0.35">
      <c r="A128" s="4">
        <v>42128</v>
      </c>
      <c r="B128" s="30">
        <v>-1.8373220256619294E-2</v>
      </c>
      <c r="C128" s="30">
        <v>-2.8049303809899555E-2</v>
      </c>
      <c r="D128" s="30">
        <v>-5.449604767564703E-3</v>
      </c>
    </row>
    <row r="129" spans="1:4" x14ac:dyDescent="0.35">
      <c r="A129" s="4">
        <v>42548</v>
      </c>
      <c r="B129" s="30">
        <v>3.3676364848380792E-3</v>
      </c>
      <c r="C129" s="30">
        <v>-3.2186686495901444E-2</v>
      </c>
      <c r="D129" s="30">
        <v>-5.5834874257005684E-3</v>
      </c>
    </row>
    <row r="130" spans="1:4" x14ac:dyDescent="0.35">
      <c r="A130" s="4">
        <v>42695</v>
      </c>
      <c r="B130" s="30">
        <v>6.6452715887930142E-2</v>
      </c>
      <c r="C130" s="30">
        <v>-8.795131452827289E-3</v>
      </c>
      <c r="D130" s="30">
        <v>-5.7175684632034081E-3</v>
      </c>
    </row>
    <row r="131" spans="1:4" x14ac:dyDescent="0.35">
      <c r="A131" s="4">
        <v>42226</v>
      </c>
      <c r="B131" s="30">
        <v>3.0949361984845243E-3</v>
      </c>
      <c r="C131" s="30">
        <v>2.17627942259567E-3</v>
      </c>
      <c r="D131" s="30">
        <v>-6.0060240602119218E-3</v>
      </c>
    </row>
    <row r="132" spans="1:4" x14ac:dyDescent="0.35">
      <c r="A132" s="4">
        <v>43661</v>
      </c>
      <c r="B132" s="30">
        <v>-1.7750056331916422E-2</v>
      </c>
      <c r="C132" s="30">
        <v>-3.9609138095045827E-2</v>
      </c>
      <c r="D132" s="30">
        <v>-6.2047768868829815E-3</v>
      </c>
    </row>
    <row r="133" spans="1:4" x14ac:dyDescent="0.35">
      <c r="A133" s="4">
        <v>42296</v>
      </c>
      <c r="B133" s="30">
        <v>2.1568696658455202E-2</v>
      </c>
      <c r="C133" s="30">
        <v>-8.8300794482720369E-3</v>
      </c>
      <c r="D133" s="30">
        <v>-6.2305497506360864E-3</v>
      </c>
    </row>
    <row r="134" spans="1:4" x14ac:dyDescent="0.35">
      <c r="A134" s="4">
        <v>42744</v>
      </c>
      <c r="B134" s="30">
        <v>-3.4509816210688313E-2</v>
      </c>
      <c r="C134" s="30">
        <v>5.6338177182560642E-3</v>
      </c>
      <c r="D134" s="30">
        <v>-6.4377904748485299E-3</v>
      </c>
    </row>
    <row r="135" spans="1:4" x14ac:dyDescent="0.35">
      <c r="A135" s="4">
        <v>43437</v>
      </c>
      <c r="B135" s="30">
        <v>5.1926802368212205E-3</v>
      </c>
      <c r="C135" s="30">
        <v>3.2414939241710229E-3</v>
      </c>
      <c r="D135" s="30">
        <v>-6.6840204285717143E-3</v>
      </c>
    </row>
    <row r="136" spans="1:4" x14ac:dyDescent="0.35">
      <c r="A136" s="4">
        <v>42786</v>
      </c>
      <c r="B136" s="30">
        <v>1.2084592159701689E-4</v>
      </c>
      <c r="C136" s="30">
        <v>2.6501940745506627E-2</v>
      </c>
      <c r="D136" s="30">
        <v>-6.9548218733697219E-3</v>
      </c>
    </row>
    <row r="137" spans="1:4" x14ac:dyDescent="0.35">
      <c r="A137" s="4">
        <v>42954</v>
      </c>
      <c r="B137" s="30">
        <v>1.3576193070049527E-2</v>
      </c>
      <c r="C137" s="30">
        <v>-3.7523496185503527E-3</v>
      </c>
      <c r="D137" s="30">
        <v>-7.0588528396246884E-3</v>
      </c>
    </row>
    <row r="138" spans="1:4" x14ac:dyDescent="0.35">
      <c r="A138" s="4">
        <v>43017</v>
      </c>
      <c r="B138" s="30">
        <v>1.1878083540431576E-2</v>
      </c>
      <c r="C138" s="30">
        <v>2.3153304974716821E-2</v>
      </c>
      <c r="D138" s="30">
        <v>-7.8962621222255051E-3</v>
      </c>
    </row>
    <row r="139" spans="1:4" x14ac:dyDescent="0.35">
      <c r="A139" s="4">
        <v>43003</v>
      </c>
      <c r="B139" s="30">
        <v>2.5167170139379347E-2</v>
      </c>
      <c r="C139" s="30">
        <v>3.6878630385365992E-2</v>
      </c>
      <c r="D139" s="30">
        <v>-7.9051795071132611E-3</v>
      </c>
    </row>
    <row r="140" spans="1:4" x14ac:dyDescent="0.35">
      <c r="A140" s="4">
        <v>42583</v>
      </c>
      <c r="B140" s="30">
        <v>-3.3112613036560315E-3</v>
      </c>
      <c r="C140" s="30">
        <v>3.7740327982846898E-2</v>
      </c>
      <c r="D140" s="30">
        <v>-8.528836347520323E-3</v>
      </c>
    </row>
    <row r="141" spans="1:4" x14ac:dyDescent="0.35">
      <c r="A141" s="4">
        <v>42527</v>
      </c>
      <c r="B141" s="30">
        <v>1.4410449678254994E-2</v>
      </c>
      <c r="C141" s="30">
        <v>-2.8293508642611976E-2</v>
      </c>
      <c r="D141" s="30">
        <v>-8.6831225734607699E-3</v>
      </c>
    </row>
    <row r="142" spans="1:4" x14ac:dyDescent="0.35">
      <c r="A142" s="4">
        <v>43290</v>
      </c>
      <c r="B142" s="30">
        <v>1.3755254551498786E-2</v>
      </c>
      <c r="C142" s="30">
        <v>0</v>
      </c>
      <c r="D142" s="30">
        <v>-8.6831225734608809E-3</v>
      </c>
    </row>
    <row r="143" spans="1:4" x14ac:dyDescent="0.35">
      <c r="A143" s="4">
        <v>43031</v>
      </c>
      <c r="B143" s="30">
        <v>1.5834992330076268E-2</v>
      </c>
      <c r="C143" s="30">
        <v>3.5153004417896094E-2</v>
      </c>
      <c r="D143" s="30">
        <v>-9.4229201345052607E-3</v>
      </c>
    </row>
    <row r="144" spans="1:4" x14ac:dyDescent="0.35">
      <c r="A144" s="4">
        <v>43143</v>
      </c>
      <c r="B144" s="30">
        <v>6.5310383424709101E-2</v>
      </c>
      <c r="C144" s="30">
        <v>-7.0922283094917984E-3</v>
      </c>
      <c r="D144" s="30">
        <v>-9.8280889362624274E-3</v>
      </c>
    </row>
    <row r="145" spans="1:4" x14ac:dyDescent="0.35">
      <c r="A145" s="4">
        <v>43451</v>
      </c>
      <c r="B145" s="30">
        <v>1.0007616074426413E-2</v>
      </c>
      <c r="C145" s="30">
        <v>-1.0221554071538139E-2</v>
      </c>
      <c r="D145" s="30">
        <v>-1.0542266312024545E-2</v>
      </c>
    </row>
    <row r="146" spans="1:4" x14ac:dyDescent="0.35">
      <c r="A146" s="4">
        <v>42653</v>
      </c>
      <c r="B146" s="30">
        <v>-1.3605652055778709E-2</v>
      </c>
      <c r="C146" s="30">
        <v>-2.4292692569044587E-2</v>
      </c>
      <c r="D146" s="30">
        <v>-1.0672459890771759E-2</v>
      </c>
    </row>
    <row r="147" spans="1:4" x14ac:dyDescent="0.35">
      <c r="A147" s="4">
        <v>43038</v>
      </c>
      <c r="B147" s="30">
        <v>-1.1543029281674812E-2</v>
      </c>
      <c r="C147" s="30">
        <v>5.1679701584425976E-3</v>
      </c>
      <c r="D147" s="30">
        <v>-1.0708014272472212E-2</v>
      </c>
    </row>
    <row r="148" spans="1:4" x14ac:dyDescent="0.35">
      <c r="A148" s="4">
        <v>42821</v>
      </c>
      <c r="B148" s="30">
        <v>-2.9109110030049078E-2</v>
      </c>
      <c r="C148" s="30">
        <v>-3.2841106189242332E-2</v>
      </c>
      <c r="D148" s="30">
        <v>-1.0972678669475556E-2</v>
      </c>
    </row>
    <row r="149" spans="1:4" x14ac:dyDescent="0.35">
      <c r="A149" s="4">
        <v>43654</v>
      </c>
      <c r="B149" s="30">
        <v>-2.4217084276669135E-2</v>
      </c>
      <c r="C149" s="30">
        <v>2.9558802241544429E-2</v>
      </c>
      <c r="D149" s="30">
        <v>-1.1616119683228556E-2</v>
      </c>
    </row>
    <row r="150" spans="1:4" x14ac:dyDescent="0.35">
      <c r="A150" s="4">
        <v>42261</v>
      </c>
      <c r="B150" s="30">
        <v>1.8717123952937991E-2</v>
      </c>
      <c r="C150" s="30">
        <v>-2.0022915875107704E-2</v>
      </c>
      <c r="D150" s="30">
        <v>-1.1628037995119099E-2</v>
      </c>
    </row>
    <row r="151" spans="1:4" x14ac:dyDescent="0.35">
      <c r="A151" s="4">
        <v>42205</v>
      </c>
      <c r="B151" s="30">
        <v>-6.9494283492555972E-2</v>
      </c>
      <c r="C151" s="30">
        <v>-2.8355225755125009E-2</v>
      </c>
      <c r="D151" s="30">
        <v>-1.212136053234485E-2</v>
      </c>
    </row>
    <row r="152" spans="1:4" x14ac:dyDescent="0.35">
      <c r="A152" s="4">
        <v>43570</v>
      </c>
      <c r="B152" s="30">
        <v>-2.9233176766405865E-2</v>
      </c>
      <c r="C152" s="30">
        <v>-1.4184634991956413E-2</v>
      </c>
      <c r="D152" s="30">
        <v>-1.2252405529015889E-2</v>
      </c>
    </row>
    <row r="153" spans="1:4" x14ac:dyDescent="0.35">
      <c r="A153" s="4">
        <v>43423</v>
      </c>
      <c r="B153" s="30">
        <v>-9.8850915881404152E-3</v>
      </c>
      <c r="C153" s="30">
        <v>3.1796529173798056E-3</v>
      </c>
      <c r="D153" s="30">
        <v>-1.2486390651382646E-2</v>
      </c>
    </row>
    <row r="154" spans="1:4" x14ac:dyDescent="0.35">
      <c r="A154" s="4">
        <v>42499</v>
      </c>
      <c r="B154" s="30">
        <v>3.5579864600029155E-3</v>
      </c>
      <c r="C154" s="30">
        <v>-2.3480267608842472E-2</v>
      </c>
      <c r="D154" s="30">
        <v>-1.2652236903709001E-2</v>
      </c>
    </row>
    <row r="155" spans="1:4" x14ac:dyDescent="0.35">
      <c r="A155" s="4">
        <v>42779</v>
      </c>
      <c r="B155" s="30">
        <v>-6.0424786265687625E-5</v>
      </c>
      <c r="C155" s="30">
        <v>-6.8676865796219372E-2</v>
      </c>
      <c r="D155" s="30">
        <v>-1.2789156116321223E-2</v>
      </c>
    </row>
    <row r="156" spans="1:4" x14ac:dyDescent="0.35">
      <c r="A156" s="4">
        <v>43185</v>
      </c>
      <c r="B156" s="30">
        <v>-3.2704584725580833E-2</v>
      </c>
      <c r="C156" s="30">
        <v>1.7256259674698574E-3</v>
      </c>
      <c r="D156" s="30">
        <v>-1.2903404835907954E-2</v>
      </c>
    </row>
    <row r="157" spans="1:4" x14ac:dyDescent="0.35">
      <c r="A157" s="4">
        <v>42408</v>
      </c>
      <c r="B157" s="30">
        <v>-2.4474015085370251E-2</v>
      </c>
      <c r="C157" s="30">
        <v>4.3010818993907017E-3</v>
      </c>
      <c r="D157" s="30">
        <v>-1.3140793561058368E-2</v>
      </c>
    </row>
    <row r="158" spans="1:4" x14ac:dyDescent="0.35">
      <c r="A158" s="4">
        <v>43528</v>
      </c>
      <c r="B158" s="30">
        <v>-1.2619232479690485E-2</v>
      </c>
      <c r="C158" s="30">
        <v>2.4868066578013524E-2</v>
      </c>
      <c r="D158" s="30">
        <v>-1.3187004281953801E-2</v>
      </c>
    </row>
    <row r="159" spans="1:4" x14ac:dyDescent="0.35">
      <c r="A159" s="4">
        <v>42023</v>
      </c>
      <c r="B159" s="30">
        <v>3.8916647671368348E-2</v>
      </c>
      <c r="C159" s="30">
        <v>6.7189502487447882E-3</v>
      </c>
      <c r="D159" s="30">
        <v>-1.3544225107757149E-2</v>
      </c>
    </row>
    <row r="160" spans="1:4" x14ac:dyDescent="0.35">
      <c r="A160" s="4">
        <v>42989</v>
      </c>
      <c r="B160" s="30">
        <v>1.5268287210081411E-2</v>
      </c>
      <c r="C160" s="30">
        <v>-1.7256259674698364E-3</v>
      </c>
      <c r="D160" s="30">
        <v>-1.3574869091068874E-2</v>
      </c>
    </row>
    <row r="161" spans="1:4" x14ac:dyDescent="0.35">
      <c r="A161" s="4">
        <v>43192</v>
      </c>
      <c r="B161" s="30">
        <v>1.2501877408061296E-2</v>
      </c>
      <c r="C161" s="30">
        <v>1.878791386563327E-2</v>
      </c>
      <c r="D161" s="30">
        <v>-1.4388737452099669E-2</v>
      </c>
    </row>
    <row r="162" spans="1:4" x14ac:dyDescent="0.35">
      <c r="A162" s="4">
        <v>42905</v>
      </c>
      <c r="B162" s="30">
        <v>1.7289479779171415E-2</v>
      </c>
      <c r="C162" s="30">
        <v>3.8839833316263957E-2</v>
      </c>
      <c r="D162" s="30">
        <v>-1.472419239393645E-2</v>
      </c>
    </row>
    <row r="163" spans="1:4" x14ac:dyDescent="0.35">
      <c r="A163" s="4">
        <v>43234</v>
      </c>
      <c r="B163" s="30">
        <v>-5.9066782764183041E-2</v>
      </c>
      <c r="C163" s="30">
        <v>1.3468217050866611E-2</v>
      </c>
      <c r="D163" s="30">
        <v>-1.4855100990924184E-2</v>
      </c>
    </row>
    <row r="164" spans="1:4" x14ac:dyDescent="0.35">
      <c r="A164" s="4">
        <v>42947</v>
      </c>
      <c r="B164" s="30">
        <v>2.5842156583848929E-2</v>
      </c>
      <c r="C164" s="30">
        <v>4.4026248756490458E-2</v>
      </c>
      <c r="D164" s="30">
        <v>-1.5125361070756104E-2</v>
      </c>
    </row>
    <row r="165" spans="1:4" x14ac:dyDescent="0.35">
      <c r="A165" s="4">
        <v>43241</v>
      </c>
      <c r="B165" s="30">
        <v>-9.9503308531679793E-3</v>
      </c>
      <c r="C165" s="30">
        <v>1.6708441648177223E-3</v>
      </c>
      <c r="D165" s="30">
        <v>-1.6461277054071962E-2</v>
      </c>
    </row>
    <row r="166" spans="1:4" x14ac:dyDescent="0.35">
      <c r="A166" s="4">
        <v>43794</v>
      </c>
      <c r="B166" s="30">
        <v>-1.7581101416396221E-2</v>
      </c>
      <c r="C166" s="30">
        <v>-1.0118130165584667E-2</v>
      </c>
      <c r="D166" s="30">
        <v>-1.6485113798047214E-2</v>
      </c>
    </row>
    <row r="167" spans="1:4" x14ac:dyDescent="0.35">
      <c r="A167" s="4">
        <v>42135</v>
      </c>
      <c r="B167" s="30">
        <v>-5.9780981755080667E-3</v>
      </c>
      <c r="C167" s="30">
        <v>1.9502243231441101E-2</v>
      </c>
      <c r="D167" s="30">
        <v>-1.6529301951210582E-2</v>
      </c>
    </row>
    <row r="168" spans="1:4" x14ac:dyDescent="0.35">
      <c r="A168" s="4">
        <v>43066</v>
      </c>
      <c r="B168" s="30">
        <v>-2.8923039469250476E-2</v>
      </c>
      <c r="C168" s="30">
        <v>-7.5047256540676927E-3</v>
      </c>
      <c r="D168" s="30">
        <v>-1.6607736399660525E-2</v>
      </c>
    </row>
    <row r="169" spans="1:4" x14ac:dyDescent="0.35">
      <c r="A169" s="4">
        <v>42149</v>
      </c>
      <c r="B169" s="30">
        <v>-1.1498266687373023E-2</v>
      </c>
      <c r="C169" s="30">
        <v>-2.6031838717946981E-2</v>
      </c>
      <c r="D169" s="30">
        <v>-1.6713480973740667E-2</v>
      </c>
    </row>
    <row r="170" spans="1:4" x14ac:dyDescent="0.35">
      <c r="A170" s="4">
        <v>43108</v>
      </c>
      <c r="B170" s="30">
        <v>-3.5688082383160094E-3</v>
      </c>
      <c r="C170" s="30">
        <v>4.4850566165351713E-2</v>
      </c>
      <c r="D170" s="30">
        <v>-1.6882787038750929E-2</v>
      </c>
    </row>
    <row r="171" spans="1:4" x14ac:dyDescent="0.35">
      <c r="A171" s="4">
        <v>42338</v>
      </c>
      <c r="B171" s="30">
        <v>-1.4451118538174598E-2</v>
      </c>
      <c r="C171" s="30">
        <v>-6.6889881507965401E-3</v>
      </c>
      <c r="D171" s="30">
        <v>-1.7116941940697752E-2</v>
      </c>
    </row>
    <row r="172" spans="1:4" x14ac:dyDescent="0.35">
      <c r="A172" s="4">
        <v>43346</v>
      </c>
      <c r="B172" s="30">
        <v>-3.9792305052238935E-2</v>
      </c>
      <c r="C172" s="30">
        <v>-1.8416726786231151E-2</v>
      </c>
      <c r="D172" s="30">
        <v>-1.7291497110060994E-2</v>
      </c>
    </row>
    <row r="173" spans="1:4" x14ac:dyDescent="0.35">
      <c r="A173" s="4">
        <v>42191</v>
      </c>
      <c r="B173" s="30">
        <v>5.5034358901180185E-3</v>
      </c>
      <c r="C173" s="30">
        <v>-1.7937700686667207E-2</v>
      </c>
      <c r="D173" s="30">
        <v>-1.7910926566530219E-2</v>
      </c>
    </row>
    <row r="174" spans="1:4" x14ac:dyDescent="0.35">
      <c r="A174" s="4">
        <v>42597</v>
      </c>
      <c r="B174" s="30">
        <v>-2.6522898948902019E-2</v>
      </c>
      <c r="C174" s="30">
        <v>0</v>
      </c>
      <c r="D174" s="30">
        <v>-1.8056783747242615E-2</v>
      </c>
    </row>
    <row r="175" spans="1:4" x14ac:dyDescent="0.35">
      <c r="A175" s="4">
        <v>42275</v>
      </c>
      <c r="B175" s="30">
        <v>-1.5729301908543918E-2</v>
      </c>
      <c r="C175" s="30">
        <v>6.7340321813441194E-3</v>
      </c>
      <c r="D175" s="30">
        <v>-1.8237587549780901E-2</v>
      </c>
    </row>
    <row r="176" spans="1:4" x14ac:dyDescent="0.35">
      <c r="A176" s="4">
        <v>42212</v>
      </c>
      <c r="B176" s="30">
        <v>2.5920890820029612E-2</v>
      </c>
      <c r="C176" s="30">
        <v>3.6920588614048074E-2</v>
      </c>
      <c r="D176" s="30">
        <v>-1.8462062839735331E-2</v>
      </c>
    </row>
    <row r="177" spans="1:4" x14ac:dyDescent="0.35">
      <c r="A177" s="4">
        <v>43521</v>
      </c>
      <c r="B177" s="30">
        <v>6.2653499107203281E-3</v>
      </c>
      <c r="C177" s="30">
        <v>-7.168489478612516E-3</v>
      </c>
      <c r="D177" s="30">
        <v>-1.8746042821055221E-2</v>
      </c>
    </row>
    <row r="178" spans="1:4" x14ac:dyDescent="0.35">
      <c r="A178" s="4">
        <v>43395</v>
      </c>
      <c r="B178" s="30">
        <v>-1.5351178655761022E-2</v>
      </c>
      <c r="C178" s="30">
        <v>2.6317308317373358E-2</v>
      </c>
      <c r="D178" s="30">
        <v>-1.885480076362946E-2</v>
      </c>
    </row>
    <row r="179" spans="1:4" x14ac:dyDescent="0.35">
      <c r="A179" s="4">
        <v>42856</v>
      </c>
      <c r="B179" s="30">
        <v>3.6253816143170577E-3</v>
      </c>
      <c r="C179" s="30">
        <v>-1.5943650397136001E-2</v>
      </c>
      <c r="D179" s="30">
        <v>-1.9105659079585606E-2</v>
      </c>
    </row>
    <row r="180" spans="1:4" x14ac:dyDescent="0.35">
      <c r="A180" s="4">
        <v>42093</v>
      </c>
      <c r="B180" s="30">
        <v>7.1176278467894954E-2</v>
      </c>
      <c r="C180" s="30">
        <v>-6.0913893934018172E-3</v>
      </c>
      <c r="D180" s="30">
        <v>-1.9802627296179754E-2</v>
      </c>
    </row>
    <row r="181" spans="1:4" x14ac:dyDescent="0.35">
      <c r="A181" s="4">
        <v>43332</v>
      </c>
      <c r="B181" s="30">
        <v>-4.9531668242757024E-2</v>
      </c>
      <c r="C181" s="30">
        <v>-1.8622512098001798E-2</v>
      </c>
      <c r="D181" s="30">
        <v>-2.0000666706669543E-2</v>
      </c>
    </row>
    <row r="182" spans="1:4" x14ac:dyDescent="0.35">
      <c r="A182" s="4">
        <v>43311</v>
      </c>
      <c r="B182" s="30">
        <v>-3.2548907214881823E-2</v>
      </c>
      <c r="C182" s="30">
        <v>-1.7699577099400975E-2</v>
      </c>
      <c r="D182" s="30">
        <v>-2.0676132838427303E-2</v>
      </c>
    </row>
    <row r="183" spans="1:4" x14ac:dyDescent="0.35">
      <c r="A183" s="4">
        <v>43129</v>
      </c>
      <c r="B183" s="30">
        <v>4.0932109914822455E-2</v>
      </c>
      <c r="C183" s="30">
        <v>-5.1293294387550578E-2</v>
      </c>
      <c r="D183" s="30">
        <v>-2.1202207650603051E-2</v>
      </c>
    </row>
    <row r="184" spans="1:4" x14ac:dyDescent="0.35">
      <c r="A184" s="4">
        <v>43381</v>
      </c>
      <c r="B184" s="30">
        <v>2.4536252649469736E-2</v>
      </c>
      <c r="C184" s="30">
        <v>-3.0459207484708459E-2</v>
      </c>
      <c r="D184" s="30">
        <v>-2.1506205220963619E-2</v>
      </c>
    </row>
    <row r="185" spans="1:4" x14ac:dyDescent="0.35">
      <c r="A185" s="4">
        <v>43409</v>
      </c>
      <c r="B185" s="30">
        <v>1.6222835506887384E-2</v>
      </c>
      <c r="C185" s="30">
        <v>-9.7561749453645725E-3</v>
      </c>
      <c r="D185" s="30">
        <v>-2.1708522533012291E-2</v>
      </c>
    </row>
    <row r="186" spans="1:4" x14ac:dyDescent="0.35">
      <c r="A186" s="4">
        <v>42912</v>
      </c>
      <c r="B186" s="30">
        <v>1.028694907975825E-2</v>
      </c>
      <c r="C186" s="30">
        <v>-1.7291497110060994E-2</v>
      </c>
      <c r="D186" s="30">
        <v>-2.2500949290837791E-2</v>
      </c>
    </row>
    <row r="187" spans="1:4" x14ac:dyDescent="0.35">
      <c r="A187" s="4">
        <v>42177</v>
      </c>
      <c r="B187" s="30">
        <v>-1.3506114141322108E-2</v>
      </c>
      <c r="C187" s="30">
        <v>8.7336799687546315E-3</v>
      </c>
      <c r="D187" s="30">
        <v>-2.2599831917240919E-2</v>
      </c>
    </row>
    <row r="188" spans="1:4" x14ac:dyDescent="0.35">
      <c r="A188" s="4">
        <v>43731</v>
      </c>
      <c r="B188" s="30">
        <v>-1.7172468508600502E-2</v>
      </c>
      <c r="C188" s="30">
        <v>2.6579637804712102E-2</v>
      </c>
      <c r="D188" s="30">
        <v>-2.3303128931847709E-2</v>
      </c>
    </row>
    <row r="189" spans="1:4" x14ac:dyDescent="0.35">
      <c r="A189" s="4">
        <v>42037</v>
      </c>
      <c r="B189" s="30">
        <v>4.4677965334299567E-2</v>
      </c>
      <c r="C189" s="30">
        <v>-6.2047768868828696E-3</v>
      </c>
      <c r="D189" s="30">
        <v>-2.3420274208098613E-2</v>
      </c>
    </row>
    <row r="190" spans="1:4" x14ac:dyDescent="0.35">
      <c r="A190" s="4">
        <v>43738</v>
      </c>
      <c r="B190" s="30">
        <v>-2.3469944436241629E-2</v>
      </c>
      <c r="C190" s="30">
        <v>-5.0430853626891967E-2</v>
      </c>
      <c r="D190" s="30">
        <v>-2.3859147482990541E-2</v>
      </c>
    </row>
    <row r="191" spans="1:4" x14ac:dyDescent="0.35">
      <c r="A191" s="4">
        <v>43724</v>
      </c>
      <c r="B191" s="30">
        <v>-4.3010818993905854E-3</v>
      </c>
      <c r="C191" s="30">
        <v>0</v>
      </c>
      <c r="D191" s="30">
        <v>-2.3870131392532152E-2</v>
      </c>
    </row>
    <row r="192" spans="1:4" x14ac:dyDescent="0.35">
      <c r="A192" s="4">
        <v>43073</v>
      </c>
      <c r="B192" s="30">
        <v>-2.7577494364552E-3</v>
      </c>
      <c r="C192" s="30">
        <v>-7.5614727005764749E-3</v>
      </c>
      <c r="D192" s="30">
        <v>-2.4214258120594627E-2</v>
      </c>
    </row>
    <row r="193" spans="1:4" x14ac:dyDescent="0.35">
      <c r="A193" s="4">
        <v>43269</v>
      </c>
      <c r="B193" s="30">
        <v>2.3928086559248857E-2</v>
      </c>
      <c r="C193" s="30">
        <v>-2.3851215822179909E-2</v>
      </c>
      <c r="D193" s="30">
        <v>-2.4585475472614454E-2</v>
      </c>
    </row>
    <row r="194" spans="1:4" x14ac:dyDescent="0.35">
      <c r="A194" s="4">
        <v>43493</v>
      </c>
      <c r="B194" s="30">
        <v>2.0033825133197732E-2</v>
      </c>
      <c r="C194" s="30">
        <v>1.3468217050866611E-2</v>
      </c>
      <c r="D194" s="30">
        <v>-2.4710046494084415E-2</v>
      </c>
    </row>
    <row r="195" spans="1:4" x14ac:dyDescent="0.35">
      <c r="A195" s="4">
        <v>43115</v>
      </c>
      <c r="B195" s="30">
        <v>1.9575802125861606E-2</v>
      </c>
      <c r="C195" s="30">
        <v>4.2925044717033844E-2</v>
      </c>
      <c r="D195" s="30">
        <v>-2.5288703951924195E-2</v>
      </c>
    </row>
    <row r="196" spans="1:4" x14ac:dyDescent="0.35">
      <c r="A196" s="4">
        <v>43136</v>
      </c>
      <c r="B196" s="30">
        <v>-2.8419625452167779E-2</v>
      </c>
      <c r="C196" s="30">
        <v>-7.0422826254129232E-3</v>
      </c>
      <c r="D196" s="30">
        <v>-2.6539555234612263E-2</v>
      </c>
    </row>
    <row r="197" spans="1:4" x14ac:dyDescent="0.35">
      <c r="A197" s="4">
        <v>42646</v>
      </c>
      <c r="B197" s="30">
        <v>2.3123990086664367E-2</v>
      </c>
      <c r="C197" s="30">
        <v>6.0180723255629448E-3</v>
      </c>
      <c r="D197" s="30">
        <v>-2.7226812700214039E-2</v>
      </c>
    </row>
    <row r="198" spans="1:4" x14ac:dyDescent="0.35">
      <c r="A198" s="4">
        <v>42828</v>
      </c>
      <c r="B198" s="30">
        <v>1.0520187908801302E-2</v>
      </c>
      <c r="C198" s="30">
        <v>-3.3956374734273591E-2</v>
      </c>
      <c r="D198" s="30">
        <v>-2.7454698464409826E-2</v>
      </c>
    </row>
    <row r="199" spans="1:4" x14ac:dyDescent="0.35">
      <c r="A199" s="4">
        <v>42688</v>
      </c>
      <c r="B199" s="30">
        <v>-9.6830574853678138E-3</v>
      </c>
      <c r="C199" s="30">
        <v>5.9530649494225936E-2</v>
      </c>
      <c r="D199" s="30">
        <v>-2.8107527690440611E-2</v>
      </c>
    </row>
    <row r="200" spans="1:4" x14ac:dyDescent="0.35">
      <c r="A200" s="4">
        <v>43178</v>
      </c>
      <c r="B200" s="30">
        <v>2.2581293375885568E-2</v>
      </c>
      <c r="C200" s="30">
        <v>1.5666116744399456E-2</v>
      </c>
      <c r="D200" s="30">
        <v>-2.9060794263124256E-2</v>
      </c>
    </row>
    <row r="201" spans="1:4" x14ac:dyDescent="0.35">
      <c r="A201" s="4">
        <v>42611</v>
      </c>
      <c r="B201" s="30">
        <v>1.1159531140159709E-2</v>
      </c>
      <c r="C201" s="30">
        <v>3.9879366231596325E-2</v>
      </c>
      <c r="D201" s="30">
        <v>-2.9569208122948609E-2</v>
      </c>
    </row>
    <row r="202" spans="1:4" x14ac:dyDescent="0.35">
      <c r="A202" s="4">
        <v>42268</v>
      </c>
      <c r="B202" s="30">
        <v>-7.0446227400083189E-3</v>
      </c>
      <c r="C202" s="30">
        <v>-2.2497197340154416E-3</v>
      </c>
      <c r="D202" s="30">
        <v>-2.9675768146116666E-2</v>
      </c>
    </row>
    <row r="203" spans="1:4" x14ac:dyDescent="0.35">
      <c r="A203" s="4">
        <v>42114</v>
      </c>
      <c r="B203" s="30">
        <v>4.385188252884941E-2</v>
      </c>
      <c r="C203" s="30">
        <v>5.3488684950986222E-2</v>
      </c>
      <c r="D203" s="30">
        <v>-3.077165866675366E-2</v>
      </c>
    </row>
    <row r="204" spans="1:4" x14ac:dyDescent="0.35">
      <c r="A204" s="4">
        <v>43262</v>
      </c>
      <c r="B204" s="30">
        <v>-1.5357207685957053E-2</v>
      </c>
      <c r="C204" s="30">
        <v>5.0633019565466345E-3</v>
      </c>
      <c r="D204" s="30">
        <v>-3.0944803849421599E-2</v>
      </c>
    </row>
    <row r="205" spans="1:4" x14ac:dyDescent="0.35">
      <c r="A205" s="4">
        <v>43689</v>
      </c>
      <c r="B205" s="30">
        <v>-2.579781366524378E-2</v>
      </c>
      <c r="C205" s="30">
        <v>-3.4071583216141975E-3</v>
      </c>
      <c r="D205" s="30">
        <v>-3.2567328662544755E-2</v>
      </c>
    </row>
    <row r="206" spans="1:4" x14ac:dyDescent="0.35">
      <c r="A206" s="4">
        <v>42877</v>
      </c>
      <c r="B206" s="30">
        <v>-4.9589915400578138E-2</v>
      </c>
      <c r="C206" s="30">
        <v>-2.8710105882431367E-2</v>
      </c>
      <c r="D206" s="30">
        <v>-3.3901551675681339E-2</v>
      </c>
    </row>
    <row r="207" spans="1:4" x14ac:dyDescent="0.35">
      <c r="A207" s="4">
        <v>42156</v>
      </c>
      <c r="B207" s="30">
        <v>-4.0113628690535509E-2</v>
      </c>
      <c r="C207" s="30">
        <v>-6.6152391187192048E-3</v>
      </c>
      <c r="D207" s="30">
        <v>-3.4289073478632193E-2</v>
      </c>
    </row>
    <row r="208" spans="1:4" x14ac:dyDescent="0.35">
      <c r="A208" s="4">
        <v>42793</v>
      </c>
      <c r="B208" s="30">
        <v>-6.7291333303695113E-3</v>
      </c>
      <c r="C208" s="30">
        <v>-4.4032270150503282E-2</v>
      </c>
      <c r="D208" s="30">
        <v>-3.4486176071169203E-2</v>
      </c>
    </row>
    <row r="209" spans="1:4" x14ac:dyDescent="0.35">
      <c r="A209" s="4">
        <v>43024</v>
      </c>
      <c r="B209" s="30">
        <v>-1.8025908550513114E-2</v>
      </c>
      <c r="C209" s="30">
        <v>-1.5971945566052113E-2</v>
      </c>
      <c r="D209" s="30">
        <v>-3.456565311228095E-2</v>
      </c>
    </row>
    <row r="210" spans="1:4" x14ac:dyDescent="0.35">
      <c r="A210" s="4">
        <v>43864</v>
      </c>
      <c r="B210" s="30">
        <v>8.2922488972549599E-3</v>
      </c>
      <c r="C210" s="30">
        <v>2.1918685707646275E-2</v>
      </c>
      <c r="D210" s="30">
        <v>-3.4619625060491446E-2</v>
      </c>
    </row>
    <row r="211" spans="1:4" x14ac:dyDescent="0.35">
      <c r="A211" s="4">
        <v>42184</v>
      </c>
      <c r="B211" s="30">
        <v>9.9101020356674578E-4</v>
      </c>
      <c r="C211" s="30">
        <v>-2.197890671877523E-2</v>
      </c>
      <c r="D211" s="30">
        <v>-3.4887259000440665E-2</v>
      </c>
    </row>
    <row r="212" spans="1:4" x14ac:dyDescent="0.35">
      <c r="A212" s="4">
        <v>42772</v>
      </c>
      <c r="B212" s="30">
        <v>-4.8934018014174151E-2</v>
      </c>
      <c r="C212" s="30">
        <v>-2.3324672566409004E-2</v>
      </c>
      <c r="D212" s="30">
        <v>-3.5529421154486512E-2</v>
      </c>
    </row>
    <row r="213" spans="1:4" x14ac:dyDescent="0.35">
      <c r="A213" s="4">
        <v>42065</v>
      </c>
      <c r="B213" s="30">
        <v>-3.5670180131500077E-2</v>
      </c>
      <c r="C213" s="30">
        <v>-3.3267100982939057E-2</v>
      </c>
      <c r="D213" s="30">
        <v>-3.6039936483196693E-2</v>
      </c>
    </row>
    <row r="214" spans="1:4" x14ac:dyDescent="0.35">
      <c r="A214" s="4">
        <v>43850</v>
      </c>
      <c r="B214" s="30">
        <v>1.1326093157551809E-2</v>
      </c>
      <c r="C214" s="30">
        <v>-5.1571807131308781E-2</v>
      </c>
      <c r="D214" s="30">
        <v>-3.9037625462088242E-2</v>
      </c>
    </row>
    <row r="215" spans="1:4" x14ac:dyDescent="0.35">
      <c r="A215" s="4">
        <v>42247</v>
      </c>
      <c r="B215" s="30">
        <v>-1.1560822401075971E-2</v>
      </c>
      <c r="C215" s="30">
        <v>1.092907053219023E-2</v>
      </c>
      <c r="D215" s="30">
        <v>-3.9891329027301969E-2</v>
      </c>
    </row>
    <row r="216" spans="1:4" x14ac:dyDescent="0.35">
      <c r="A216" s="4">
        <v>42814</v>
      </c>
      <c r="B216" s="30">
        <v>2.0696535100776455E-2</v>
      </c>
      <c r="C216" s="30">
        <v>-7.6628727455691371E-3</v>
      </c>
      <c r="D216" s="30">
        <v>-4.0821994520255166E-2</v>
      </c>
    </row>
    <row r="217" spans="1:4" x14ac:dyDescent="0.35">
      <c r="A217" s="4">
        <v>42121</v>
      </c>
      <c r="B217" s="30">
        <v>1.5067432122119926E-2</v>
      </c>
      <c r="C217" s="30">
        <v>-2.1053409197832381E-2</v>
      </c>
      <c r="D217" s="30">
        <v>-4.2559614418795889E-2</v>
      </c>
    </row>
    <row r="218" spans="1:4" x14ac:dyDescent="0.35">
      <c r="A218" s="4">
        <v>42660</v>
      </c>
      <c r="B218" s="30">
        <v>1.1451929322611933E-2</v>
      </c>
      <c r="C218" s="30">
        <v>6.351340572232593E-2</v>
      </c>
      <c r="D218" s="30">
        <v>-4.4988387214781933E-2</v>
      </c>
    </row>
    <row r="219" spans="1:4" x14ac:dyDescent="0.35">
      <c r="A219" s="4">
        <v>42317</v>
      </c>
      <c r="B219" s="30">
        <v>-7.3604257838773418E-3</v>
      </c>
      <c r="C219" s="30">
        <v>3.9712637406867833E-2</v>
      </c>
      <c r="D219" s="30">
        <v>-4.7155137917277719E-2</v>
      </c>
    </row>
    <row r="220" spans="1:4" x14ac:dyDescent="0.35">
      <c r="A220" s="4">
        <v>43843</v>
      </c>
      <c r="B220" s="30">
        <v>1.6555334036074128E-2</v>
      </c>
      <c r="C220" s="30">
        <v>-2.3530497410194272E-2</v>
      </c>
      <c r="D220" s="30">
        <v>-4.7937691451450888E-2</v>
      </c>
    </row>
    <row r="221" spans="1:4" x14ac:dyDescent="0.35">
      <c r="A221" s="4">
        <v>42331</v>
      </c>
      <c r="B221" s="30">
        <v>-2.5963223762010212E-2</v>
      </c>
      <c r="C221" s="30">
        <v>-4.1355185681913945E-2</v>
      </c>
      <c r="D221" s="30">
        <v>-5.4616747317900463E-2</v>
      </c>
    </row>
    <row r="222" spans="1:4" x14ac:dyDescent="0.35">
      <c r="A222" s="4">
        <v>42016</v>
      </c>
      <c r="B222" s="30">
        <v>-1.7747687833339434E-2</v>
      </c>
      <c r="C222" s="30">
        <v>3.4289073478632165E-2</v>
      </c>
      <c r="D222" s="30">
        <v>-5.666003356549127E-2</v>
      </c>
    </row>
    <row r="223" spans="1:4" x14ac:dyDescent="0.35">
      <c r="A223" s="4">
        <v>42898</v>
      </c>
      <c r="B223" s="30">
        <v>-5.8283562197908506E-2</v>
      </c>
      <c r="C223" s="30">
        <v>-5.770831762064673E-2</v>
      </c>
      <c r="D223" s="30">
        <v>-6.3700776905186218E-2</v>
      </c>
    </row>
    <row r="224" spans="1:4" x14ac:dyDescent="0.35">
      <c r="A224" s="4">
        <v>42632</v>
      </c>
      <c r="B224" s="30">
        <v>3.0153038170687457E-2</v>
      </c>
      <c r="C224" s="30">
        <v>-2.0811662038246232E-3</v>
      </c>
      <c r="D224" s="30">
        <v>-6.5185979884695613E-2</v>
      </c>
    </row>
  </sheetData>
  <sortState xmlns:xlrd2="http://schemas.microsoft.com/office/spreadsheetml/2017/richdata2" ref="A2:D224">
    <sortCondition descending="1" ref="D2:D224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2F63-6185-4E21-AC07-DE02A111668D}">
  <dimension ref="A1:AD224"/>
  <sheetViews>
    <sheetView topLeftCell="E65" zoomScale="70" zoomScaleNormal="70" workbookViewId="0">
      <selection activeCell="T32" sqref="T32"/>
    </sheetView>
  </sheetViews>
  <sheetFormatPr defaultRowHeight="14.5" x14ac:dyDescent="0.35"/>
  <cols>
    <col min="1" max="1" width="10.36328125" style="1" bestFit="1" customWidth="1"/>
    <col min="6" max="6" width="27.08984375" customWidth="1"/>
    <col min="7" max="8" width="15.08984375" customWidth="1"/>
    <col min="9" max="9" width="26" customWidth="1"/>
    <col min="10" max="11" width="13.453125" customWidth="1"/>
    <col min="12" max="12" width="25.26953125" customWidth="1"/>
    <col min="13" max="13" width="13.6328125" customWidth="1"/>
  </cols>
  <sheetData>
    <row r="1" spans="1:13" x14ac:dyDescent="0.35">
      <c r="A1" s="36" t="s">
        <v>8</v>
      </c>
      <c r="B1" s="3" t="s">
        <v>23</v>
      </c>
      <c r="C1" s="3" t="s">
        <v>24</v>
      </c>
      <c r="D1" s="3" t="s">
        <v>25</v>
      </c>
    </row>
    <row r="2" spans="1:13" x14ac:dyDescent="0.35">
      <c r="A2" s="4">
        <v>43773</v>
      </c>
      <c r="B2" s="30">
        <v>1.5821720393728457E-2</v>
      </c>
      <c r="C2" s="30">
        <v>2.0202707317519469E-2</v>
      </c>
      <c r="D2" s="30">
        <v>6.6181906881301183E-2</v>
      </c>
      <c r="F2" s="82" t="s">
        <v>23</v>
      </c>
      <c r="G2" s="83"/>
      <c r="H2" s="29"/>
      <c r="I2" s="82" t="s">
        <v>24</v>
      </c>
      <c r="J2" s="83"/>
      <c r="K2" s="29"/>
      <c r="L2" s="82" t="s">
        <v>25</v>
      </c>
      <c r="M2" s="83"/>
    </row>
    <row r="3" spans="1:13" x14ac:dyDescent="0.35">
      <c r="A3" s="4">
        <v>42758</v>
      </c>
      <c r="B3" s="30">
        <v>6.6015130574268388E-2</v>
      </c>
      <c r="C3" s="30">
        <v>1.1851990587014548E-2</v>
      </c>
      <c r="D3" s="30">
        <v>6.5063593347061868E-2</v>
      </c>
      <c r="F3" s="84"/>
      <c r="G3" s="85"/>
      <c r="I3" s="84"/>
      <c r="J3" s="85"/>
      <c r="L3" s="84"/>
      <c r="M3" s="85"/>
    </row>
    <row r="4" spans="1:13" x14ac:dyDescent="0.35">
      <c r="A4" s="4">
        <v>43815</v>
      </c>
      <c r="B4" s="30">
        <v>1.440591261716662E-2</v>
      </c>
      <c r="C4" s="30">
        <v>2.8243212313395154E-2</v>
      </c>
      <c r="D4" s="30">
        <v>6.2995852014577219E-2</v>
      </c>
      <c r="F4" s="30" t="s">
        <v>35</v>
      </c>
      <c r="G4" s="30">
        <v>5.6082405807619156E-3</v>
      </c>
      <c r="I4" s="30" t="s">
        <v>35</v>
      </c>
      <c r="J4" s="30">
        <v>-7.7682817443630451E-4</v>
      </c>
      <c r="L4" s="30" t="s">
        <v>35</v>
      </c>
      <c r="M4" s="30">
        <v>-1.781006535064256E-3</v>
      </c>
    </row>
    <row r="5" spans="1:13" x14ac:dyDescent="0.35">
      <c r="A5" s="4">
        <v>42849</v>
      </c>
      <c r="B5" s="30">
        <v>3.4548834675782604E-2</v>
      </c>
      <c r="C5" s="30">
        <v>-1.914766941413408E-2</v>
      </c>
      <c r="D5" s="30">
        <v>5.6338501641746599E-2</v>
      </c>
      <c r="F5" s="30" t="s">
        <v>36</v>
      </c>
      <c r="G5" s="30">
        <v>2.022123684175977E-3</v>
      </c>
      <c r="I5" s="30" t="s">
        <v>36</v>
      </c>
      <c r="J5" s="30">
        <v>1.7185033689423956E-3</v>
      </c>
      <c r="L5" s="30" t="s">
        <v>36</v>
      </c>
      <c r="M5" s="30">
        <v>1.5507248080686377E-3</v>
      </c>
    </row>
    <row r="6" spans="1:13" x14ac:dyDescent="0.35">
      <c r="A6" s="4">
        <v>43759</v>
      </c>
      <c r="B6" s="30">
        <v>1.871571819594112E-2</v>
      </c>
      <c r="C6" s="30">
        <v>-1.6920877488337177E-2</v>
      </c>
      <c r="D6" s="30">
        <v>5.3711539246252271E-2</v>
      </c>
      <c r="F6" s="30" t="s">
        <v>37</v>
      </c>
      <c r="G6" s="30">
        <v>7.2277031214532635E-3</v>
      </c>
      <c r="I6" s="30" t="s">
        <v>37</v>
      </c>
      <c r="J6" s="30">
        <v>0</v>
      </c>
      <c r="L6" s="30" t="s">
        <v>37</v>
      </c>
      <c r="M6" s="30">
        <v>-3.3351893061383505E-3</v>
      </c>
    </row>
    <row r="7" spans="1:13" x14ac:dyDescent="0.35">
      <c r="A7" s="4">
        <v>42464</v>
      </c>
      <c r="B7" s="30">
        <v>3.9745115594557651E-2</v>
      </c>
      <c r="C7" s="30">
        <v>1.2345835822299362E-2</v>
      </c>
      <c r="D7" s="30">
        <v>4.9497127790251873E-2</v>
      </c>
      <c r="F7" s="30" t="s">
        <v>38</v>
      </c>
      <c r="G7" s="30" t="e">
        <v>#N/A</v>
      </c>
      <c r="I7" s="30" t="s">
        <v>38</v>
      </c>
      <c r="J7" s="30">
        <v>0</v>
      </c>
      <c r="L7" s="30" t="s">
        <v>38</v>
      </c>
      <c r="M7" s="30">
        <v>0</v>
      </c>
    </row>
    <row r="8" spans="1:13" x14ac:dyDescent="0.35">
      <c r="A8" s="4">
        <v>42765</v>
      </c>
      <c r="B8" s="30">
        <v>-2.9033565733355533E-2</v>
      </c>
      <c r="C8" s="30">
        <v>2.1850832948108297E-2</v>
      </c>
      <c r="D8" s="30">
        <v>4.2395558967685765E-2</v>
      </c>
      <c r="F8" s="30" t="s">
        <v>39</v>
      </c>
      <c r="G8" s="30">
        <v>3.0196746104266103E-2</v>
      </c>
      <c r="I8" s="30" t="s">
        <v>39</v>
      </c>
      <c r="J8" s="30">
        <v>2.5662727911930933E-2</v>
      </c>
      <c r="L8" s="30" t="s">
        <v>39</v>
      </c>
      <c r="M8" s="30">
        <v>2.3157259703388295E-2</v>
      </c>
    </row>
    <row r="9" spans="1:13" x14ac:dyDescent="0.35">
      <c r="A9" s="4">
        <v>43808</v>
      </c>
      <c r="B9" s="30">
        <v>2.5486841923837055E-2</v>
      </c>
      <c r="C9" s="30">
        <v>-2.3167059281534303E-2</v>
      </c>
      <c r="D9" s="30">
        <v>3.932834226347167E-2</v>
      </c>
      <c r="F9" s="30" t="s">
        <v>40</v>
      </c>
      <c r="G9" s="30">
        <v>9.1184347528551002E-4</v>
      </c>
      <c r="I9" s="30" t="s">
        <v>40</v>
      </c>
      <c r="J9" s="30">
        <v>6.5857560388179895E-4</v>
      </c>
      <c r="L9" s="30" t="s">
        <v>40</v>
      </c>
      <c r="M9" s="30">
        <v>5.362586769701714E-4</v>
      </c>
    </row>
    <row r="10" spans="1:13" x14ac:dyDescent="0.35">
      <c r="A10" s="4">
        <v>43080</v>
      </c>
      <c r="B10" s="30">
        <v>2.5212546434708723E-2</v>
      </c>
      <c r="C10" s="30">
        <v>3.7248253880618781E-2</v>
      </c>
      <c r="D10" s="30">
        <v>3.8466280827796143E-2</v>
      </c>
      <c r="F10" s="30" t="s">
        <v>41</v>
      </c>
      <c r="G10" s="30">
        <v>-0.1832084540354364</v>
      </c>
      <c r="I10" s="30" t="s">
        <v>41</v>
      </c>
      <c r="J10" s="30">
        <v>-0.16006327274549204</v>
      </c>
      <c r="L10" s="30" t="s">
        <v>41</v>
      </c>
      <c r="M10" s="30">
        <v>0.42023505968353358</v>
      </c>
    </row>
    <row r="11" spans="1:13" x14ac:dyDescent="0.35">
      <c r="A11" s="4">
        <v>42219</v>
      </c>
      <c r="B11" s="30">
        <v>2.5940021008615886E-2</v>
      </c>
      <c r="C11" s="30">
        <v>-2.1552558385734191E-2</v>
      </c>
      <c r="D11" s="30">
        <v>3.6589447432291963E-2</v>
      </c>
      <c r="F11" s="30" t="s">
        <v>42</v>
      </c>
      <c r="G11" s="30">
        <v>-2.6334885670193705E-2</v>
      </c>
      <c r="I11" s="30" t="s">
        <v>42</v>
      </c>
      <c r="J11" s="30">
        <v>2.4592022921084505E-3</v>
      </c>
      <c r="L11" s="30" t="s">
        <v>42</v>
      </c>
      <c r="M11" s="30">
        <v>0.20257812754291346</v>
      </c>
    </row>
    <row r="12" spans="1:13" x14ac:dyDescent="0.35">
      <c r="A12" s="4">
        <v>42058</v>
      </c>
      <c r="B12" s="30">
        <v>1.5399215757880917E-2</v>
      </c>
      <c r="C12" s="30">
        <v>-1.8237587549780901E-2</v>
      </c>
      <c r="D12" s="30">
        <v>3.6039936483196658E-2</v>
      </c>
      <c r="F12" s="30" t="s">
        <v>43</v>
      </c>
      <c r="G12" s="30">
        <v>0.14604463815436181</v>
      </c>
      <c r="I12" s="30" t="s">
        <v>43</v>
      </c>
      <c r="J12" s="30">
        <v>0.13219027151854529</v>
      </c>
      <c r="L12" s="30" t="s">
        <v>43</v>
      </c>
      <c r="M12" s="30">
        <v>0.13136788676599681</v>
      </c>
    </row>
    <row r="13" spans="1:13" x14ac:dyDescent="0.35">
      <c r="A13" s="4">
        <v>43836</v>
      </c>
      <c r="B13" s="30">
        <v>1.2432202837178103E-2</v>
      </c>
      <c r="C13" s="30">
        <v>-1.7926216268151895E-2</v>
      </c>
      <c r="D13" s="30">
        <v>3.5941684101862131E-2</v>
      </c>
      <c r="F13" s="30" t="s">
        <v>44</v>
      </c>
      <c r="G13" s="30">
        <v>-6.9552282948659575E-2</v>
      </c>
      <c r="I13" s="30" t="s">
        <v>44</v>
      </c>
      <c r="J13" s="30">
        <v>-6.8676865796219372E-2</v>
      </c>
      <c r="L13" s="30" t="s">
        <v>44</v>
      </c>
      <c r="M13" s="30">
        <v>-6.5185979884695613E-2</v>
      </c>
    </row>
    <row r="14" spans="1:13" x14ac:dyDescent="0.35">
      <c r="A14" s="4">
        <v>42919</v>
      </c>
      <c r="B14" s="30">
        <v>4.4138146711845593E-2</v>
      </c>
      <c r="C14" s="30">
        <v>3.9891329027302025E-2</v>
      </c>
      <c r="D14" s="30">
        <v>3.4786116085415389E-2</v>
      </c>
      <c r="F14" s="30" t="s">
        <v>45</v>
      </c>
      <c r="G14" s="30">
        <v>7.6492355205702245E-2</v>
      </c>
      <c r="I14" s="30" t="s">
        <v>45</v>
      </c>
      <c r="J14" s="30">
        <v>6.351340572232593E-2</v>
      </c>
      <c r="L14" s="30" t="s">
        <v>45</v>
      </c>
      <c r="M14" s="30">
        <v>6.6181906881301183E-2</v>
      </c>
    </row>
    <row r="15" spans="1:13" x14ac:dyDescent="0.35">
      <c r="A15" s="4">
        <v>43696</v>
      </c>
      <c r="B15" s="30">
        <v>2.0481673285480565E-2</v>
      </c>
      <c r="C15" s="30">
        <v>1.3559529785632294E-2</v>
      </c>
      <c r="D15" s="30">
        <v>3.456799621884174E-2</v>
      </c>
      <c r="F15" s="30" t="s">
        <v>46</v>
      </c>
      <c r="G15" s="30">
        <v>1.2506376495099072</v>
      </c>
      <c r="I15" s="30" t="s">
        <v>46</v>
      </c>
      <c r="J15" s="30">
        <v>-0.17323268289929591</v>
      </c>
      <c r="L15" s="30" t="s">
        <v>46</v>
      </c>
      <c r="M15" s="30">
        <v>-0.39716445731932909</v>
      </c>
    </row>
    <row r="16" spans="1:13" x14ac:dyDescent="0.35">
      <c r="A16" s="4">
        <v>42478</v>
      </c>
      <c r="B16" s="30">
        <v>1.6213200713722214E-2</v>
      </c>
      <c r="C16" s="30">
        <v>-2.5425098365810056E-2</v>
      </c>
      <c r="D16" s="30">
        <v>3.3704526751391253E-2</v>
      </c>
      <c r="F16" s="30" t="s">
        <v>47</v>
      </c>
      <c r="G16" s="30">
        <v>223</v>
      </c>
      <c r="I16" s="30" t="s">
        <v>47</v>
      </c>
      <c r="J16" s="30">
        <v>223</v>
      </c>
      <c r="L16" s="30" t="s">
        <v>47</v>
      </c>
      <c r="M16" s="30">
        <v>223</v>
      </c>
    </row>
    <row r="17" spans="1:21" x14ac:dyDescent="0.35">
      <c r="A17" s="4">
        <v>42569</v>
      </c>
      <c r="B17" s="30">
        <v>-2.319513942233386E-3</v>
      </c>
      <c r="C17" s="30">
        <v>1.3513719166722855E-2</v>
      </c>
      <c r="D17" s="30">
        <v>3.315220731690055E-2</v>
      </c>
      <c r="F17" s="30" t="s">
        <v>48</v>
      </c>
      <c r="G17" s="30">
        <v>3.9850140986581314E-3</v>
      </c>
      <c r="I17" s="30" t="s">
        <v>48</v>
      </c>
      <c r="J17" s="30">
        <v>3.3866672980578014E-3</v>
      </c>
      <c r="L17" s="30" t="s">
        <v>48</v>
      </c>
      <c r="M17" s="30">
        <v>3.0560248473676726E-3</v>
      </c>
    </row>
    <row r="18" spans="1:21" x14ac:dyDescent="0.35">
      <c r="A18" s="4">
        <v>43304</v>
      </c>
      <c r="B18" s="30">
        <v>2.2070395399242521E-2</v>
      </c>
      <c r="C18" s="30">
        <v>1.7699577099400857E-2</v>
      </c>
      <c r="D18" s="30">
        <v>3.1880731851290346E-2</v>
      </c>
    </row>
    <row r="19" spans="1:21" x14ac:dyDescent="0.35">
      <c r="A19" s="4">
        <v>43087</v>
      </c>
      <c r="B19" s="30">
        <v>-2.272571405413918E-2</v>
      </c>
      <c r="C19" s="30">
        <v>2.527210310071511E-2</v>
      </c>
      <c r="D19" s="30">
        <v>3.1343250565711335E-2</v>
      </c>
      <c r="F19" t="s">
        <v>56</v>
      </c>
      <c r="G19">
        <f>_xlfn.CONFIDENCE.T(0.05,G8,G16)</f>
        <v>3.9850140986581314E-3</v>
      </c>
      <c r="I19" t="s">
        <v>56</v>
      </c>
      <c r="J19">
        <f>_xlfn.CONFIDENCE.T(0.05,J8,J16)</f>
        <v>3.3866672980578014E-3</v>
      </c>
      <c r="L19" t="s">
        <v>56</v>
      </c>
      <c r="M19">
        <f>_xlfn.CONFIDENCE.T(0.05,M8,M16)</f>
        <v>3.0560248473676726E-3</v>
      </c>
    </row>
    <row r="20" spans="1:21" x14ac:dyDescent="0.35">
      <c r="A20" s="4">
        <v>42926</v>
      </c>
      <c r="B20" s="30">
        <v>5.8953157038768307E-2</v>
      </c>
      <c r="C20" s="30">
        <v>-3.9891329027301969E-2</v>
      </c>
      <c r="D20" s="30">
        <v>3.125254350410453E-2</v>
      </c>
    </row>
    <row r="21" spans="1:21" ht="15" thickBot="1" x14ac:dyDescent="0.4">
      <c r="A21" s="4">
        <v>42303</v>
      </c>
      <c r="B21" s="30">
        <v>8.8407564604479915E-4</v>
      </c>
      <c r="C21" s="30">
        <v>6.6298585386695818E-3</v>
      </c>
      <c r="D21" s="30">
        <v>3.0771658666753472E-2</v>
      </c>
      <c r="F21" s="77" t="s">
        <v>80</v>
      </c>
      <c r="G21" s="77"/>
      <c r="I21" s="77" t="s">
        <v>80</v>
      </c>
      <c r="J21" s="77"/>
      <c r="L21" s="77" t="s">
        <v>80</v>
      </c>
      <c r="M21" s="77"/>
      <c r="P21" s="67" t="s">
        <v>90</v>
      </c>
      <c r="Q21" s="67"/>
    </row>
    <row r="22" spans="1:21" x14ac:dyDescent="0.35">
      <c r="A22" s="4">
        <v>42436</v>
      </c>
      <c r="B22" s="30">
        <v>2.4742280663515004E-3</v>
      </c>
      <c r="C22" s="30">
        <v>2.0898649194592365E-3</v>
      </c>
      <c r="D22" s="30">
        <v>3.0077455237277954E-2</v>
      </c>
      <c r="F22" s="30" t="s">
        <v>81</v>
      </c>
      <c r="G22" s="30">
        <f>_xlfn.CHISQ.INV(0.025,G16-1)</f>
        <v>182.62665574036092</v>
      </c>
      <c r="I22" s="30" t="s">
        <v>81</v>
      </c>
      <c r="J22" s="30">
        <f>_xlfn.CHISQ.INV(0.025,J16-1)</f>
        <v>182.62665574036092</v>
      </c>
      <c r="L22" s="30" t="s">
        <v>81</v>
      </c>
      <c r="M22" s="30">
        <f>_xlfn.CHISQ.INV(0.025,M16-1)</f>
        <v>182.62665574036092</v>
      </c>
      <c r="P22" s="69" t="s">
        <v>91</v>
      </c>
      <c r="Q22" s="70"/>
      <c r="R22" s="71"/>
      <c r="S22" s="71"/>
      <c r="T22" s="71"/>
      <c r="U22" s="72"/>
    </row>
    <row r="23" spans="1:21" x14ac:dyDescent="0.35">
      <c r="A23" s="4">
        <v>42604</v>
      </c>
      <c r="B23" s="30">
        <v>6.7273180607424835E-2</v>
      </c>
      <c r="C23" s="30">
        <v>-4.2735107773819378E-3</v>
      </c>
      <c r="D23" s="30">
        <v>2.9569208122948661E-2</v>
      </c>
      <c r="F23" s="30" t="s">
        <v>82</v>
      </c>
      <c r="G23" s="30">
        <f>_xlfn.CHISQ.INV(1-0.025,G16-1)</f>
        <v>265.15949405364876</v>
      </c>
      <c r="I23" s="30" t="s">
        <v>82</v>
      </c>
      <c r="J23" s="30">
        <f>_xlfn.CHISQ.INV(1-0.025,J16-1)</f>
        <v>265.15949405364876</v>
      </c>
      <c r="L23" s="30" t="s">
        <v>82</v>
      </c>
      <c r="M23" s="30">
        <f>_xlfn.CHISQ.INV(1-0.025,M16-1)</f>
        <v>265.15949405364876</v>
      </c>
      <c r="P23" s="69"/>
      <c r="Q23" s="70"/>
      <c r="R23" s="70"/>
      <c r="S23" s="70"/>
      <c r="T23" s="70"/>
      <c r="U23" s="73"/>
    </row>
    <row r="24" spans="1:21" x14ac:dyDescent="0.35">
      <c r="A24" s="4">
        <v>42618</v>
      </c>
      <c r="B24" s="30">
        <v>3.1629546336090913E-2</v>
      </c>
      <c r="C24" s="30">
        <v>3.6367644170874791E-2</v>
      </c>
      <c r="D24" s="30">
        <v>2.8528083614538031E-2</v>
      </c>
      <c r="F24" s="30" t="s">
        <v>83</v>
      </c>
      <c r="G24" s="30">
        <f>(G16-1)*G9</f>
        <v>0.20242925151338323</v>
      </c>
      <c r="I24" s="30" t="s">
        <v>83</v>
      </c>
      <c r="J24" s="30">
        <f>(J16-1)*J9</f>
        <v>0.14620378406175938</v>
      </c>
      <c r="L24" s="30" t="s">
        <v>83</v>
      </c>
      <c r="M24" s="30">
        <f>(M16-1)*M9</f>
        <v>0.11904942628737805</v>
      </c>
      <c r="P24" s="69"/>
      <c r="Q24" s="70"/>
      <c r="R24" s="70"/>
      <c r="S24" s="70"/>
      <c r="T24" s="70"/>
      <c r="U24" s="73"/>
    </row>
    <row r="25" spans="1:21" ht="15" thickBot="1" x14ac:dyDescent="0.4">
      <c r="A25" s="4">
        <v>42387</v>
      </c>
      <c r="B25" s="30">
        <v>4.7332211106255691E-2</v>
      </c>
      <c r="C25" s="30">
        <v>-3.2647077836666143E-2</v>
      </c>
      <c r="D25" s="30">
        <v>2.8437935320533625E-2</v>
      </c>
      <c r="F25" s="30" t="s">
        <v>84</v>
      </c>
      <c r="G25" s="30">
        <f>G24/G22</f>
        <v>1.1084321217663621E-3</v>
      </c>
      <c r="I25" s="30" t="s">
        <v>84</v>
      </c>
      <c r="J25" s="30">
        <f>J24/J22</f>
        <v>8.0056103239176818E-4</v>
      </c>
      <c r="L25" s="30" t="s">
        <v>84</v>
      </c>
      <c r="M25" s="30">
        <f>M24/M22</f>
        <v>6.5187322083272339E-4</v>
      </c>
      <c r="P25" s="74" t="s">
        <v>92</v>
      </c>
      <c r="Q25" s="75"/>
      <c r="R25" s="75"/>
      <c r="S25" s="75"/>
      <c r="T25" s="75"/>
      <c r="U25" s="76"/>
    </row>
    <row r="26" spans="1:21" x14ac:dyDescent="0.35">
      <c r="A26" s="4">
        <v>42940</v>
      </c>
      <c r="B26" s="30">
        <v>2.0153353847960583E-2</v>
      </c>
      <c r="C26" s="30">
        <v>-1.553429296218412E-2</v>
      </c>
      <c r="D26" s="30">
        <v>2.8104894320108521E-2</v>
      </c>
      <c r="F26" s="30" t="s">
        <v>85</v>
      </c>
      <c r="G26" s="30">
        <f>G24/G23</f>
        <v>7.634244899880012E-4</v>
      </c>
      <c r="I26" s="30" t="s">
        <v>85</v>
      </c>
      <c r="J26" s="30">
        <f>J24/J23</f>
        <v>5.5138053639587387E-4</v>
      </c>
      <c r="L26" s="30" t="s">
        <v>85</v>
      </c>
      <c r="M26" s="30">
        <f>M24/M23</f>
        <v>4.4897289728306394E-4</v>
      </c>
      <c r="P26" s="32"/>
      <c r="Q26" s="32"/>
      <c r="R26" s="32"/>
      <c r="S26" s="32"/>
      <c r="T26" s="32"/>
      <c r="U26" s="32"/>
    </row>
    <row r="27" spans="1:21" x14ac:dyDescent="0.35">
      <c r="A27" s="4">
        <v>43094</v>
      </c>
      <c r="B27" s="30">
        <v>1.6837223836230465E-2</v>
      </c>
      <c r="C27" s="30">
        <v>-2.7101929777791269E-2</v>
      </c>
      <c r="D27" s="30">
        <v>2.7059148114005775E-2</v>
      </c>
      <c r="F27" s="78" t="s">
        <v>86</v>
      </c>
      <c r="G27" s="78"/>
      <c r="I27" s="78" t="s">
        <v>86</v>
      </c>
      <c r="J27" s="78"/>
      <c r="L27" s="78" t="s">
        <v>86</v>
      </c>
      <c r="M27" s="78"/>
      <c r="P27" s="67" t="s">
        <v>93</v>
      </c>
      <c r="Q27" s="67"/>
    </row>
    <row r="28" spans="1:21" x14ac:dyDescent="0.35">
      <c r="A28" s="4">
        <v>42373</v>
      </c>
      <c r="B28" s="30">
        <v>-4.4528076688758376E-2</v>
      </c>
      <c r="C28" s="30">
        <v>6.3446221738962263E-2</v>
      </c>
      <c r="D28" s="30">
        <v>2.6317308317373358E-2</v>
      </c>
      <c r="F28" s="3" t="s">
        <v>84</v>
      </c>
      <c r="G28" s="3">
        <f>SQRT(G$9)*SQRT((G$16-1)/(G22))</f>
        <v>3.3293124241596229E-2</v>
      </c>
      <c r="I28" s="3" t="s">
        <v>84</v>
      </c>
      <c r="J28" s="3">
        <f>SQRT(J$9)*SQRT((J$16-1)/(J22))</f>
        <v>2.8294187254483356E-2</v>
      </c>
      <c r="L28" s="3" t="s">
        <v>84</v>
      </c>
      <c r="M28" s="3">
        <f>SQRT(M$9)*SQRT((M$16-1)/(M22))</f>
        <v>2.553180802122567E-2</v>
      </c>
    </row>
    <row r="29" spans="1:21" x14ac:dyDescent="0.35">
      <c r="A29" s="4">
        <v>43612</v>
      </c>
      <c r="B29" s="30">
        <v>-5.1743791816399893E-3</v>
      </c>
      <c r="C29" s="30">
        <v>-3.5650661644962569E-3</v>
      </c>
      <c r="D29" s="30">
        <v>2.5686938159599618E-2</v>
      </c>
      <c r="F29" s="3" t="s">
        <v>85</v>
      </c>
      <c r="G29" s="3">
        <f>SQRT(G$9)*SQRT((G$16-1)/(G23))</f>
        <v>2.7630137350147237E-2</v>
      </c>
      <c r="I29" s="3" t="s">
        <v>85</v>
      </c>
      <c r="J29" s="3">
        <f>SQRT(J$9)*SQRT((J$16-1)/(J23))</f>
        <v>2.348149348733751E-2</v>
      </c>
      <c r="L29" s="3" t="s">
        <v>85</v>
      </c>
      <c r="M29" s="3">
        <f>SQRT(M$9)*SQRT((M$16-1)/(M23))</f>
        <v>2.118898056261943E-2</v>
      </c>
    </row>
    <row r="30" spans="1:21" x14ac:dyDescent="0.35">
      <c r="A30" s="4">
        <v>43213</v>
      </c>
      <c r="B30" s="30">
        <v>4.2900071563173089E-2</v>
      </c>
      <c r="C30" s="30">
        <v>6.8728792877620504E-3</v>
      </c>
      <c r="D30" s="30">
        <v>2.4794658613216274E-2</v>
      </c>
    </row>
    <row r="31" spans="1:21" x14ac:dyDescent="0.35">
      <c r="A31" s="4">
        <v>43752</v>
      </c>
      <c r="B31" s="30">
        <v>2.2496977638133322E-2</v>
      </c>
      <c r="C31" s="30">
        <v>-1.3333530869465144E-2</v>
      </c>
      <c r="D31" s="30">
        <v>2.4509633836509281E-2</v>
      </c>
      <c r="F31" s="79" t="s">
        <v>87</v>
      </c>
      <c r="G31" s="80"/>
      <c r="H31" s="80"/>
      <c r="I31" s="80"/>
      <c r="J31" s="80"/>
      <c r="K31" s="80"/>
      <c r="L31" s="80"/>
      <c r="M31" s="81"/>
    </row>
    <row r="32" spans="1:21" ht="31.5" customHeight="1" x14ac:dyDescent="0.35">
      <c r="A32" s="4">
        <v>42751</v>
      </c>
      <c r="B32" s="30">
        <v>1.5584418424825499E-2</v>
      </c>
      <c r="C32" s="30">
        <v>-5.930877444029415E-2</v>
      </c>
      <c r="D32" s="30">
        <v>2.4456295977526715E-2</v>
      </c>
      <c r="F32" s="37" t="s">
        <v>88</v>
      </c>
      <c r="G32" s="38">
        <f>1+SQRT(2)*LN(G16)</f>
        <v>8.646895653279854</v>
      </c>
      <c r="H32" s="31"/>
      <c r="I32" s="37" t="s">
        <v>88</v>
      </c>
      <c r="J32" s="38">
        <f>1+SQRT(2)*LN(J16)</f>
        <v>8.646895653279854</v>
      </c>
      <c r="L32" s="37" t="s">
        <v>88</v>
      </c>
      <c r="M32" s="38">
        <f>1+SQRT(2)*LN(M16)</f>
        <v>8.646895653279854</v>
      </c>
    </row>
    <row r="33" spans="1:30" ht="15" thickBot="1" x14ac:dyDescent="0.4">
      <c r="A33" s="4">
        <v>42576</v>
      </c>
      <c r="B33" s="30">
        <v>9.7491293923416336E-3</v>
      </c>
      <c r="C33" s="30">
        <v>-1.1248712535870653E-2</v>
      </c>
      <c r="D33" s="30">
        <v>2.3631604533277038E-2</v>
      </c>
      <c r="F33" s="3" t="s">
        <v>89</v>
      </c>
      <c r="G33" s="3">
        <f>(G14-G13)/8</f>
        <v>1.8255579769295226E-2</v>
      </c>
      <c r="I33" s="3" t="s">
        <v>89</v>
      </c>
      <c r="J33" s="3">
        <f>(J14-J13)/8</f>
        <v>1.6523783939818161E-2</v>
      </c>
      <c r="L33" s="3" t="s">
        <v>89</v>
      </c>
      <c r="M33" s="3">
        <f>(M14-M13)/8</f>
        <v>1.6420985845749601E-2</v>
      </c>
    </row>
    <row r="34" spans="1:30" ht="15" thickBot="1" x14ac:dyDescent="0.4">
      <c r="A34" s="4">
        <v>43472</v>
      </c>
      <c r="B34" s="30">
        <v>2.9966913963089838E-2</v>
      </c>
      <c r="C34" s="30">
        <v>-6.6006840313520242E-3</v>
      </c>
      <c r="D34" s="30">
        <v>2.3126730080018375E-2</v>
      </c>
      <c r="R34" s="19" t="s">
        <v>97</v>
      </c>
      <c r="S34" s="19" t="s">
        <v>100</v>
      </c>
      <c r="T34" s="19" t="s">
        <v>177</v>
      </c>
      <c r="W34" s="19" t="s">
        <v>97</v>
      </c>
      <c r="X34" s="19" t="s">
        <v>100</v>
      </c>
      <c r="Y34" s="19" t="s">
        <v>177</v>
      </c>
      <c r="AB34" s="19" t="s">
        <v>97</v>
      </c>
      <c r="AC34" s="19" t="s">
        <v>100</v>
      </c>
      <c r="AD34" s="19" t="s">
        <v>177</v>
      </c>
    </row>
    <row r="35" spans="1:30" x14ac:dyDescent="0.35">
      <c r="A35" s="4">
        <v>42170</v>
      </c>
      <c r="B35" s="30">
        <v>-1.3739720689678365E-2</v>
      </c>
      <c r="C35" s="30">
        <v>4.3956114730381293E-3</v>
      </c>
      <c r="D35" s="30">
        <v>2.2599831917240992E-2</v>
      </c>
      <c r="F35" s="86" t="s">
        <v>94</v>
      </c>
      <c r="G35" s="87"/>
      <c r="H35" s="88"/>
      <c r="I35" s="86" t="s">
        <v>94</v>
      </c>
      <c r="J35" s="87"/>
      <c r="K35" s="88"/>
      <c r="L35" s="86" t="s">
        <v>94</v>
      </c>
      <c r="M35" s="87"/>
      <c r="N35" s="88"/>
      <c r="R35" s="64">
        <v>-5.1296703179364349E-2</v>
      </c>
      <c r="S35" s="17">
        <v>6</v>
      </c>
      <c r="T35" s="65">
        <v>2.6905829596412557E-2</v>
      </c>
      <c r="W35" s="64">
        <v>-5.2153081856401211E-2</v>
      </c>
      <c r="X35" s="17">
        <v>4</v>
      </c>
      <c r="Y35" s="65">
        <v>1.7937219730941704E-2</v>
      </c>
      <c r="AB35" s="64">
        <v>-4.8764994038946012E-2</v>
      </c>
      <c r="AC35" s="17">
        <v>4</v>
      </c>
      <c r="AD35" s="65">
        <v>1.7937219730941704E-2</v>
      </c>
    </row>
    <row r="36" spans="1:30" x14ac:dyDescent="0.35">
      <c r="A36" s="4">
        <v>43402</v>
      </c>
      <c r="B36" s="30">
        <v>6.2118468098199445E-2</v>
      </c>
      <c r="C36" s="30">
        <v>3.2414939241710229E-3</v>
      </c>
      <c r="D36" s="30">
        <v>2.2440319126226484E-2</v>
      </c>
      <c r="F36" s="21" t="s">
        <v>95</v>
      </c>
      <c r="G36" t="s">
        <v>96</v>
      </c>
      <c r="H36" s="23" t="s">
        <v>97</v>
      </c>
      <c r="I36" s="21" t="s">
        <v>95</v>
      </c>
      <c r="J36" t="s">
        <v>96</v>
      </c>
      <c r="K36" s="23" t="s">
        <v>97</v>
      </c>
      <c r="L36" s="21" t="s">
        <v>95</v>
      </c>
      <c r="M36" t="s">
        <v>96</v>
      </c>
      <c r="N36" s="23" t="s">
        <v>97</v>
      </c>
      <c r="R36" s="64">
        <v>-3.3041123410069123E-2</v>
      </c>
      <c r="S36" s="17">
        <v>18</v>
      </c>
      <c r="T36" s="65">
        <v>0.10762331838565023</v>
      </c>
      <c r="W36" s="64">
        <v>-3.562929791658305E-2</v>
      </c>
      <c r="X36" s="17">
        <v>14</v>
      </c>
      <c r="Y36" s="65">
        <v>8.0717488789237665E-2</v>
      </c>
      <c r="AB36" s="64">
        <v>-3.2344008193196411E-2</v>
      </c>
      <c r="AC36" s="17">
        <v>16</v>
      </c>
      <c r="AD36" s="65">
        <v>8.9686098654708515E-2</v>
      </c>
    </row>
    <row r="37" spans="1:30" x14ac:dyDescent="0.35">
      <c r="A37" s="4">
        <v>43710</v>
      </c>
      <c r="B37" s="30">
        <v>2.1270825347133863E-2</v>
      </c>
      <c r="C37" s="30">
        <v>6.6666913581892974E-3</v>
      </c>
      <c r="D37" s="30">
        <v>2.1311752673717006E-2</v>
      </c>
      <c r="F37" s="21">
        <v>1</v>
      </c>
      <c r="G37">
        <f>G13</f>
        <v>-6.9552282948659575E-2</v>
      </c>
      <c r="H37" s="23">
        <f>G13+G33</f>
        <v>-5.1296703179364349E-2</v>
      </c>
      <c r="I37" s="21">
        <v>1</v>
      </c>
      <c r="J37">
        <f>J13</f>
        <v>-6.8676865796219372E-2</v>
      </c>
      <c r="K37" s="23">
        <f>J13+J33</f>
        <v>-5.2153081856401211E-2</v>
      </c>
      <c r="L37" s="21">
        <v>1</v>
      </c>
      <c r="M37">
        <f>M13</f>
        <v>-6.5185979884695613E-2</v>
      </c>
      <c r="N37" s="23">
        <f>M13+M33</f>
        <v>-4.8764994038946012E-2</v>
      </c>
      <c r="R37" s="64">
        <v>-1.4785543640773897E-2</v>
      </c>
      <c r="S37" s="17">
        <v>31</v>
      </c>
      <c r="T37" s="65">
        <v>0.24663677130044842</v>
      </c>
      <c r="W37" s="64">
        <v>-1.9105513976764889E-2</v>
      </c>
      <c r="X37" s="17">
        <v>32</v>
      </c>
      <c r="Y37" s="65">
        <v>0.22421524663677131</v>
      </c>
      <c r="AB37" s="64">
        <v>-1.5923022347446809E-2</v>
      </c>
      <c r="AC37" s="17">
        <v>40</v>
      </c>
      <c r="AD37" s="65">
        <v>0.26905829596412556</v>
      </c>
    </row>
    <row r="38" spans="1:30" x14ac:dyDescent="0.35">
      <c r="A38" s="4">
        <v>42422</v>
      </c>
      <c r="B38" s="30">
        <v>3.6911634141398281E-2</v>
      </c>
      <c r="C38" s="30">
        <v>-8.602203582663415E-3</v>
      </c>
      <c r="D38" s="30">
        <v>2.0834086902842053E-2</v>
      </c>
      <c r="F38" s="21">
        <v>2</v>
      </c>
      <c r="G38">
        <f>H37</f>
        <v>-5.1296703179364349E-2</v>
      </c>
      <c r="H38" s="23">
        <f>G$33+G38</f>
        <v>-3.3041123410069123E-2</v>
      </c>
      <c r="I38" s="21">
        <v>2</v>
      </c>
      <c r="J38">
        <f>K37</f>
        <v>-5.2153081856401211E-2</v>
      </c>
      <c r="K38" s="23">
        <f>J$33+J38</f>
        <v>-3.562929791658305E-2</v>
      </c>
      <c r="L38" s="21">
        <v>2</v>
      </c>
      <c r="M38">
        <f>N37</f>
        <v>-4.8764994038946012E-2</v>
      </c>
      <c r="N38" s="23">
        <f>M$33+M38</f>
        <v>-3.2344008193196411E-2</v>
      </c>
      <c r="R38" s="64">
        <v>3.4700361285213283E-3</v>
      </c>
      <c r="S38" s="17">
        <v>45</v>
      </c>
      <c r="T38" s="65">
        <v>0.44843049327354262</v>
      </c>
      <c r="W38" s="64">
        <v>-2.5817300369467278E-3</v>
      </c>
      <c r="X38" s="17">
        <v>53</v>
      </c>
      <c r="Y38" s="65">
        <v>0.46188340807174888</v>
      </c>
      <c r="AB38" s="64">
        <v>4.9796349830279196E-4</v>
      </c>
      <c r="AC38" s="17">
        <v>69</v>
      </c>
      <c r="AD38" s="65">
        <v>0.57847533632286996</v>
      </c>
    </row>
    <row r="39" spans="1:30" x14ac:dyDescent="0.35">
      <c r="A39" s="4">
        <v>43703</v>
      </c>
      <c r="B39" s="30">
        <v>2.1186278122833496E-2</v>
      </c>
      <c r="C39" s="30">
        <v>6.7114345879867778E-3</v>
      </c>
      <c r="D39" s="30">
        <v>2.0442518667074739E-2</v>
      </c>
      <c r="F39" s="21">
        <v>3</v>
      </c>
      <c r="G39">
        <f>H38</f>
        <v>-3.3041123410069123E-2</v>
      </c>
      <c r="H39" s="23">
        <f>G$33+G39</f>
        <v>-1.4785543640773897E-2</v>
      </c>
      <c r="I39" s="21">
        <v>3</v>
      </c>
      <c r="J39">
        <f>K38</f>
        <v>-3.562929791658305E-2</v>
      </c>
      <c r="K39" s="23">
        <f>J$33+J39</f>
        <v>-1.9105513976764889E-2</v>
      </c>
      <c r="L39" s="21">
        <v>3</v>
      </c>
      <c r="M39">
        <f>N38</f>
        <v>-3.2344008193196411E-2</v>
      </c>
      <c r="N39" s="23">
        <f t="shared" ref="N39:N43" si="0">M$33+M39</f>
        <v>-1.5923022347446809E-2</v>
      </c>
      <c r="R39" s="64">
        <v>2.1725615897816554E-2</v>
      </c>
      <c r="S39" s="17">
        <v>63</v>
      </c>
      <c r="T39" s="65">
        <v>0.73094170403587444</v>
      </c>
      <c r="W39" s="64">
        <v>1.3942053902871433E-2</v>
      </c>
      <c r="X39" s="17">
        <v>64</v>
      </c>
      <c r="Y39" s="65">
        <v>0.7488789237668162</v>
      </c>
      <c r="AB39" s="64">
        <v>1.6918949344052393E-2</v>
      </c>
      <c r="AC39" s="17">
        <v>48</v>
      </c>
      <c r="AD39" s="65">
        <v>0.79372197309417036</v>
      </c>
    </row>
    <row r="40" spans="1:30" x14ac:dyDescent="0.35">
      <c r="A40" s="4">
        <v>42702</v>
      </c>
      <c r="B40" s="30">
        <v>-6.0045214181915982E-3</v>
      </c>
      <c r="C40" s="30">
        <v>-2.6859269050268413E-2</v>
      </c>
      <c r="D40" s="30">
        <v>2.0432038817205934E-2</v>
      </c>
      <c r="F40" s="21">
        <v>4</v>
      </c>
      <c r="G40">
        <f>H39</f>
        <v>-1.4785543640773897E-2</v>
      </c>
      <c r="H40" s="23">
        <f>G$33+G40</f>
        <v>3.4700361285213283E-3</v>
      </c>
      <c r="I40" s="21">
        <v>4</v>
      </c>
      <c r="J40">
        <f>K39</f>
        <v>-1.9105513976764889E-2</v>
      </c>
      <c r="K40" s="23">
        <f>J$33+J40</f>
        <v>-2.5817300369467278E-3</v>
      </c>
      <c r="L40" s="21">
        <v>4</v>
      </c>
      <c r="M40">
        <f t="shared" ref="M40:M43" si="1">N39</f>
        <v>-1.5923022347446809E-2</v>
      </c>
      <c r="N40" s="23">
        <f t="shared" si="0"/>
        <v>4.9796349830279196E-4</v>
      </c>
      <c r="R40" s="64">
        <v>3.998119566711178E-2</v>
      </c>
      <c r="S40" s="17">
        <v>33</v>
      </c>
      <c r="T40" s="65">
        <v>0.87892376681614348</v>
      </c>
      <c r="W40" s="64">
        <v>3.0465837842689594E-2</v>
      </c>
      <c r="X40" s="17">
        <v>28</v>
      </c>
      <c r="Y40" s="65">
        <v>0.87443946188340804</v>
      </c>
      <c r="AB40" s="64">
        <v>3.3339935189801995E-2</v>
      </c>
      <c r="AC40" s="17">
        <v>31</v>
      </c>
      <c r="AD40" s="65">
        <v>0.93273542600896864</v>
      </c>
    </row>
    <row r="41" spans="1:30" x14ac:dyDescent="0.35">
      <c r="A41" s="4">
        <v>43745</v>
      </c>
      <c r="B41" s="30">
        <v>3.3331268786449007E-2</v>
      </c>
      <c r="C41" s="30">
        <v>4.0546094394350009E-2</v>
      </c>
      <c r="D41" s="30">
        <v>2.0402922844313599E-2</v>
      </c>
      <c r="F41" s="21">
        <v>5</v>
      </c>
      <c r="G41">
        <f>H40</f>
        <v>3.4700361285213283E-3</v>
      </c>
      <c r="H41" s="23">
        <f t="shared" ref="H41:H42" si="2">G$33+G41</f>
        <v>2.1725615897816554E-2</v>
      </c>
      <c r="I41" s="21">
        <v>5</v>
      </c>
      <c r="J41">
        <f>K40</f>
        <v>-2.5817300369467278E-3</v>
      </c>
      <c r="K41" s="23">
        <f t="shared" ref="K41:K42" si="3">J$33+J41</f>
        <v>1.3942053902871433E-2</v>
      </c>
      <c r="L41" s="21">
        <v>5</v>
      </c>
      <c r="M41">
        <f t="shared" si="1"/>
        <v>4.9796349830279196E-4</v>
      </c>
      <c r="N41" s="23">
        <f t="shared" si="0"/>
        <v>1.6918949344052393E-2</v>
      </c>
      <c r="R41" s="64">
        <v>5.8236775436407005E-2</v>
      </c>
      <c r="S41" s="17">
        <v>13</v>
      </c>
      <c r="T41" s="65">
        <v>0.93721973094170408</v>
      </c>
      <c r="W41" s="64">
        <v>4.6989621782507755E-2</v>
      </c>
      <c r="X41" s="17">
        <v>22</v>
      </c>
      <c r="Y41" s="65">
        <v>0.97309417040358748</v>
      </c>
      <c r="AB41" s="64">
        <v>4.9760921035551596E-2</v>
      </c>
      <c r="AC41" s="17">
        <v>10</v>
      </c>
      <c r="AD41" s="65">
        <v>0.97757847533632292</v>
      </c>
    </row>
    <row r="42" spans="1:30" x14ac:dyDescent="0.35">
      <c r="A42" s="4">
        <v>43647</v>
      </c>
      <c r="B42" s="30">
        <v>1.778267807485566E-2</v>
      </c>
      <c r="C42" s="30">
        <v>1.0050335853501506E-2</v>
      </c>
      <c r="D42" s="30">
        <v>1.9204979836050046E-2</v>
      </c>
      <c r="F42" s="21">
        <v>6</v>
      </c>
      <c r="G42">
        <f t="shared" ref="G42:G43" si="4">H41</f>
        <v>2.1725615897816554E-2</v>
      </c>
      <c r="H42" s="23">
        <f t="shared" si="2"/>
        <v>3.998119566711178E-2</v>
      </c>
      <c r="I42" s="21">
        <v>6</v>
      </c>
      <c r="J42">
        <f t="shared" ref="J42:J43" si="5">K41</f>
        <v>1.3942053902871433E-2</v>
      </c>
      <c r="K42" s="23">
        <f t="shared" si="3"/>
        <v>3.0465837842689594E-2</v>
      </c>
      <c r="L42" s="21">
        <v>6</v>
      </c>
      <c r="M42">
        <f t="shared" si="1"/>
        <v>1.6918949344052393E-2</v>
      </c>
      <c r="N42" s="23">
        <f t="shared" si="0"/>
        <v>3.3339935189801995E-2</v>
      </c>
      <c r="R42" s="64">
        <v>7.6492355205702231E-2</v>
      </c>
      <c r="S42" s="17">
        <v>13</v>
      </c>
      <c r="T42" s="65">
        <v>0.99551569506726456</v>
      </c>
      <c r="W42" s="64">
        <v>6.3513405722325916E-2</v>
      </c>
      <c r="X42" s="17">
        <v>5</v>
      </c>
      <c r="Y42" s="65">
        <v>0.99551569506726456</v>
      </c>
      <c r="AB42" s="64">
        <v>6.6181906881301197E-2</v>
      </c>
      <c r="AC42" s="17">
        <v>5</v>
      </c>
      <c r="AD42" s="65">
        <v>1</v>
      </c>
    </row>
    <row r="43" spans="1:30" x14ac:dyDescent="0.35">
      <c r="A43" s="4">
        <v>43675</v>
      </c>
      <c r="B43" s="30">
        <v>-4.3165155420256396E-2</v>
      </c>
      <c r="C43" s="30">
        <v>1.3468217050866611E-2</v>
      </c>
      <c r="D43" s="30">
        <v>1.8843087801479915E-2</v>
      </c>
      <c r="F43" s="21">
        <v>7</v>
      </c>
      <c r="G43">
        <f t="shared" si="4"/>
        <v>3.998119566711178E-2</v>
      </c>
      <c r="H43" s="23">
        <f>G$33+G43</f>
        <v>5.8236775436407005E-2</v>
      </c>
      <c r="I43" s="21">
        <v>7</v>
      </c>
      <c r="J43">
        <f t="shared" si="5"/>
        <v>3.0465837842689594E-2</v>
      </c>
      <c r="K43" s="23">
        <f>J$33+J43</f>
        <v>4.6989621782507755E-2</v>
      </c>
      <c r="L43" s="21">
        <v>7</v>
      </c>
      <c r="M43">
        <f t="shared" si="1"/>
        <v>3.3339935189801995E-2</v>
      </c>
      <c r="N43" s="23">
        <f t="shared" si="0"/>
        <v>4.9760921035551596E-2</v>
      </c>
      <c r="R43" s="64">
        <v>9.474793497499745E-2</v>
      </c>
      <c r="S43" s="17">
        <v>1</v>
      </c>
      <c r="T43" s="65">
        <v>1</v>
      </c>
      <c r="W43" s="64">
        <v>8.003718966214407E-2</v>
      </c>
      <c r="X43" s="17">
        <v>1</v>
      </c>
      <c r="Y43" s="65">
        <v>1</v>
      </c>
      <c r="AB43" s="64">
        <v>8.2602892727050792E-2</v>
      </c>
      <c r="AC43" s="17">
        <v>0</v>
      </c>
      <c r="AD43" s="65">
        <v>1</v>
      </c>
    </row>
    <row r="44" spans="1:30" ht="15" thickBot="1" x14ac:dyDescent="0.4">
      <c r="A44" s="1">
        <v>42401</v>
      </c>
      <c r="B44">
        <v>7.2277031214532635E-3</v>
      </c>
      <c r="C44">
        <v>-2.1528533611010897E-3</v>
      </c>
      <c r="D44">
        <v>1.8445845790751432E-2</v>
      </c>
      <c r="F44" s="21">
        <v>8</v>
      </c>
      <c r="G44">
        <f>H43</f>
        <v>5.8236775436407005E-2</v>
      </c>
      <c r="H44" s="23">
        <f>G$33+G44</f>
        <v>7.6492355205702231E-2</v>
      </c>
      <c r="I44" s="21">
        <v>8</v>
      </c>
      <c r="J44">
        <f>K43</f>
        <v>4.6989621782507755E-2</v>
      </c>
      <c r="K44" s="23">
        <f>J$33+J44</f>
        <v>6.3513405722325916E-2</v>
      </c>
      <c r="L44" s="21">
        <v>8</v>
      </c>
      <c r="M44">
        <f>N43</f>
        <v>4.9760921035551596E-2</v>
      </c>
      <c r="N44" s="23">
        <f>M$33+M44</f>
        <v>6.6181906881301197E-2</v>
      </c>
      <c r="R44" s="18" t="s">
        <v>176</v>
      </c>
      <c r="S44" s="18">
        <v>0</v>
      </c>
      <c r="T44" s="66">
        <v>1</v>
      </c>
      <c r="W44" s="18" t="s">
        <v>176</v>
      </c>
      <c r="X44" s="18">
        <v>0</v>
      </c>
      <c r="Y44" s="66">
        <v>1</v>
      </c>
      <c r="AB44" s="18" t="s">
        <v>176</v>
      </c>
      <c r="AC44" s="18">
        <v>0</v>
      </c>
      <c r="AD44" s="66">
        <v>1</v>
      </c>
    </row>
    <row r="45" spans="1:30" ht="15" thickBot="1" x14ac:dyDescent="0.4">
      <c r="A45" s="1">
        <v>43668</v>
      </c>
      <c r="B45">
        <v>-9.9267107756716207E-3</v>
      </c>
      <c r="C45">
        <v>-6.7567824628797625E-3</v>
      </c>
      <c r="D45">
        <v>1.7820896570111489E-2</v>
      </c>
      <c r="F45" s="24">
        <v>9</v>
      </c>
      <c r="G45" s="33">
        <f>H44</f>
        <v>7.6492355205702231E-2</v>
      </c>
      <c r="H45" s="23">
        <f>G$33+G45</f>
        <v>9.474793497499745E-2</v>
      </c>
      <c r="I45" s="24">
        <v>9</v>
      </c>
      <c r="J45" s="33">
        <f>K44</f>
        <v>6.3513405722325916E-2</v>
      </c>
      <c r="K45" s="23">
        <f>J$33+J45</f>
        <v>8.003718966214407E-2</v>
      </c>
      <c r="L45" s="24">
        <v>9</v>
      </c>
      <c r="M45" s="33">
        <f>N44</f>
        <v>6.6181906881301197E-2</v>
      </c>
      <c r="N45" s="23">
        <f>M$33+M45</f>
        <v>8.2602892727050792E-2</v>
      </c>
    </row>
    <row r="46" spans="1:30" x14ac:dyDescent="0.35">
      <c r="A46" s="1">
        <v>42163</v>
      </c>
      <c r="B46">
        <v>2.7104201801941275E-2</v>
      </c>
      <c r="C46">
        <v>4.4150182091166933E-3</v>
      </c>
      <c r="D46">
        <v>1.7291497110061043E-2</v>
      </c>
      <c r="F46" s="89" t="s">
        <v>135</v>
      </c>
      <c r="G46" s="90"/>
      <c r="H46" s="39" t="s">
        <v>98</v>
      </c>
      <c r="I46" s="89" t="s">
        <v>135</v>
      </c>
      <c r="J46" s="90"/>
      <c r="K46" s="39" t="s">
        <v>98</v>
      </c>
      <c r="L46" s="89" t="s">
        <v>135</v>
      </c>
      <c r="M46" s="91"/>
      <c r="N46" s="39" t="s">
        <v>98</v>
      </c>
    </row>
    <row r="47" spans="1:30" x14ac:dyDescent="0.35">
      <c r="A47" s="1">
        <v>42590</v>
      </c>
      <c r="B47">
        <v>5.4648874052540741E-3</v>
      </c>
      <c r="C47">
        <v>2.1552558385734281E-2</v>
      </c>
      <c r="D47">
        <v>1.6985546365743807E-2</v>
      </c>
      <c r="F47" s="21" t="s">
        <v>99</v>
      </c>
      <c r="G47" t="s">
        <v>100</v>
      </c>
      <c r="H47" s="30"/>
      <c r="I47" s="21" t="s">
        <v>99</v>
      </c>
      <c r="J47" t="s">
        <v>100</v>
      </c>
      <c r="K47" s="30"/>
      <c r="L47" s="21" t="s">
        <v>99</v>
      </c>
      <c r="M47" s="23" t="s">
        <v>100</v>
      </c>
      <c r="N47" s="30"/>
    </row>
    <row r="48" spans="1:30" x14ac:dyDescent="0.35">
      <c r="A48" s="1">
        <v>43584</v>
      </c>
      <c r="B48">
        <v>4.0997622075594681E-2</v>
      </c>
      <c r="C48">
        <v>-7.168489478612516E-3</v>
      </c>
      <c r="D48">
        <v>1.6505577440230998E-2</v>
      </c>
      <c r="F48" s="21">
        <v>1</v>
      </c>
      <c r="G48" cm="1">
        <f t="array" ref="G48:G57">FREQUENCY(B2:B224,H37:H45)</f>
        <v>6</v>
      </c>
      <c r="H48" s="34">
        <f t="shared" ref="H48:H54" si="6">(G37+H37)/2</f>
        <v>-6.0424493064011958E-2</v>
      </c>
      <c r="I48" s="21">
        <v>1</v>
      </c>
      <c r="J48" cm="1">
        <f t="array" ref="J48:J57">FREQUENCY(C2:C224,K37:K45)</f>
        <v>4</v>
      </c>
      <c r="K48" s="34">
        <f t="shared" ref="K48:K54" si="7">(J37+K37)/2</f>
        <v>-6.0414973826310295E-2</v>
      </c>
      <c r="L48" s="21">
        <v>1</v>
      </c>
      <c r="M48" s="23" cm="1">
        <f t="array" ref="M48:M57">FREQUENCY(D2:D224,N37:N45)</f>
        <v>4</v>
      </c>
      <c r="N48" s="34">
        <f>(M37+N37)/2</f>
        <v>-5.6975486961820809E-2</v>
      </c>
    </row>
    <row r="49" spans="1:14" x14ac:dyDescent="0.35">
      <c r="A49" s="1">
        <v>42520</v>
      </c>
      <c r="B49">
        <v>-1.2160729944239406E-2</v>
      </c>
      <c r="C49">
        <v>-1.7021687569430524E-2</v>
      </c>
      <c r="D49">
        <v>1.6465263015515791E-2</v>
      </c>
      <c r="F49" s="21">
        <v>2</v>
      </c>
      <c r="G49">
        <v>18</v>
      </c>
      <c r="H49" s="34">
        <f t="shared" si="6"/>
        <v>-4.2168913294716739E-2</v>
      </c>
      <c r="I49" s="21">
        <v>2</v>
      </c>
      <c r="J49">
        <v>14</v>
      </c>
      <c r="K49" s="34">
        <f t="shared" si="7"/>
        <v>-4.3891189886492127E-2</v>
      </c>
      <c r="L49" s="21">
        <v>2</v>
      </c>
      <c r="M49" s="23">
        <v>16</v>
      </c>
      <c r="N49" s="34">
        <f t="shared" ref="N49:N56" si="8">(M38+N38)/2</f>
        <v>-4.0554501116071215E-2</v>
      </c>
    </row>
    <row r="50" spans="1:14" x14ac:dyDescent="0.35">
      <c r="A50" s="1">
        <v>42681</v>
      </c>
      <c r="B50">
        <v>5.9556780835624393E-2</v>
      </c>
      <c r="C50">
        <v>-1.8570107472127711E-3</v>
      </c>
      <c r="D50">
        <v>1.5642777070453542E-2</v>
      </c>
      <c r="F50" s="21">
        <v>3</v>
      </c>
      <c r="G50">
        <v>31</v>
      </c>
      <c r="H50" s="34">
        <f t="shared" si="6"/>
        <v>-2.391333352542151E-2</v>
      </c>
      <c r="I50" s="21">
        <v>3</v>
      </c>
      <c r="J50">
        <v>32</v>
      </c>
      <c r="K50" s="34">
        <f t="shared" si="7"/>
        <v>-2.7367405946673969E-2</v>
      </c>
      <c r="L50" s="21">
        <v>3</v>
      </c>
      <c r="M50" s="23">
        <v>40</v>
      </c>
      <c r="N50" s="34">
        <f t="shared" si="8"/>
        <v>-2.413351527032161E-2</v>
      </c>
    </row>
    <row r="51" spans="1:14" x14ac:dyDescent="0.35">
      <c r="A51" s="1">
        <v>43486</v>
      </c>
      <c r="B51">
        <v>1.6935044630998482E-2</v>
      </c>
      <c r="C51">
        <v>5.2185753170570247E-2</v>
      </c>
      <c r="D51">
        <v>1.5460603106378279E-2</v>
      </c>
      <c r="F51" s="21">
        <v>4</v>
      </c>
      <c r="G51">
        <v>45</v>
      </c>
      <c r="H51" s="34">
        <f t="shared" si="6"/>
        <v>-5.6577537561262846E-3</v>
      </c>
      <c r="I51" s="21">
        <v>4</v>
      </c>
      <c r="J51">
        <v>53</v>
      </c>
      <c r="K51" s="34">
        <f t="shared" si="7"/>
        <v>-1.0843622006855808E-2</v>
      </c>
      <c r="L51" s="21">
        <v>4</v>
      </c>
      <c r="M51" s="23">
        <v>69</v>
      </c>
      <c r="N51" s="34">
        <f t="shared" si="8"/>
        <v>-7.7125294245720087E-3</v>
      </c>
    </row>
    <row r="52" spans="1:14" x14ac:dyDescent="0.35">
      <c r="A52" s="1">
        <v>43766</v>
      </c>
      <c r="B52">
        <v>-1.5113637810048184E-2</v>
      </c>
      <c r="C52">
        <v>3.4071583216141346E-3</v>
      </c>
      <c r="D52">
        <v>1.3778702356164255E-2</v>
      </c>
      <c r="F52" s="21">
        <v>5</v>
      </c>
      <c r="G52">
        <v>63</v>
      </c>
      <c r="H52" s="34">
        <f t="shared" si="6"/>
        <v>1.2597826013168941E-2</v>
      </c>
      <c r="I52" s="21">
        <v>5</v>
      </c>
      <c r="J52">
        <v>64</v>
      </c>
      <c r="K52" s="34">
        <f t="shared" si="7"/>
        <v>5.6801619329623527E-3</v>
      </c>
      <c r="L52" s="21">
        <v>5</v>
      </c>
      <c r="M52" s="23">
        <v>48</v>
      </c>
      <c r="N52" s="34">
        <f t="shared" si="8"/>
        <v>8.7084564211775926E-3</v>
      </c>
    </row>
    <row r="53" spans="1:14" x14ac:dyDescent="0.35">
      <c r="A53" s="1">
        <v>42562</v>
      </c>
      <c r="B53">
        <v>2.7228042438734713E-2</v>
      </c>
      <c r="C53">
        <v>-4.2181614036294675E-2</v>
      </c>
      <c r="D53">
        <v>1.357486909106885E-2</v>
      </c>
      <c r="F53" s="21">
        <v>6</v>
      </c>
      <c r="G53">
        <v>33</v>
      </c>
      <c r="H53" s="34">
        <f t="shared" si="6"/>
        <v>3.0853405782464167E-2</v>
      </c>
      <c r="I53" s="21">
        <v>6</v>
      </c>
      <c r="J53">
        <v>28</v>
      </c>
      <c r="K53" s="34">
        <f t="shared" si="7"/>
        <v>2.2203945872780514E-2</v>
      </c>
      <c r="L53" s="21">
        <v>6</v>
      </c>
      <c r="M53" s="23">
        <v>31</v>
      </c>
      <c r="N53" s="34">
        <f t="shared" si="8"/>
        <v>2.5129442266927194E-2</v>
      </c>
    </row>
    <row r="54" spans="1:14" x14ac:dyDescent="0.35">
      <c r="A54" s="1">
        <v>43633</v>
      </c>
      <c r="B54">
        <v>-3.2716777641532812E-3</v>
      </c>
      <c r="C54">
        <v>0</v>
      </c>
      <c r="D54">
        <v>1.3371736965889241E-2</v>
      </c>
      <c r="F54" s="21">
        <v>7</v>
      </c>
      <c r="G54">
        <v>13</v>
      </c>
      <c r="H54" s="34">
        <f t="shared" si="6"/>
        <v>4.9108985551759396E-2</v>
      </c>
      <c r="I54" s="21">
        <v>7</v>
      </c>
      <c r="J54">
        <v>22</v>
      </c>
      <c r="K54" s="34">
        <f t="shared" si="7"/>
        <v>3.8727729812598671E-2</v>
      </c>
      <c r="L54" s="21">
        <v>7</v>
      </c>
      <c r="M54" s="23">
        <v>10</v>
      </c>
      <c r="N54" s="34">
        <f t="shared" si="8"/>
        <v>4.1550428112676799E-2</v>
      </c>
    </row>
    <row r="55" spans="1:14" x14ac:dyDescent="0.35">
      <c r="A55" s="1">
        <v>43276</v>
      </c>
      <c r="B55">
        <v>1.6511718007949636E-2</v>
      </c>
      <c r="C55">
        <v>-2.6202372394024072E-2</v>
      </c>
      <c r="D55">
        <v>1.309109604687942E-2</v>
      </c>
      <c r="F55" s="21">
        <v>8</v>
      </c>
      <c r="G55">
        <v>13</v>
      </c>
      <c r="H55" s="34">
        <f t="shared" ref="H55:H56" si="9">(G44+H44)/2</f>
        <v>6.7364565321054615E-2</v>
      </c>
      <c r="I55" s="21">
        <v>8</v>
      </c>
      <c r="J55">
        <v>5</v>
      </c>
      <c r="K55" s="34">
        <f t="shared" ref="K55:K56" si="10">(J44+K44)/2</f>
        <v>5.5251513752416839E-2</v>
      </c>
      <c r="L55" s="21">
        <v>8</v>
      </c>
      <c r="M55" s="23">
        <v>5</v>
      </c>
      <c r="N55" s="34">
        <f t="shared" si="8"/>
        <v>5.7971413958426393E-2</v>
      </c>
    </row>
    <row r="56" spans="1:14" x14ac:dyDescent="0.35">
      <c r="A56" s="1">
        <v>43556</v>
      </c>
      <c r="B56">
        <v>5.9213529962911494E-2</v>
      </c>
      <c r="C56">
        <v>6.944472352810995E-3</v>
      </c>
      <c r="D56">
        <v>1.3081581897489385E-2</v>
      </c>
      <c r="F56" s="21">
        <v>9</v>
      </c>
      <c r="G56">
        <v>1</v>
      </c>
      <c r="H56" s="34">
        <f t="shared" si="9"/>
        <v>8.5620145090349847E-2</v>
      </c>
      <c r="I56" s="21">
        <v>9</v>
      </c>
      <c r="J56">
        <v>1</v>
      </c>
      <c r="K56" s="34">
        <f t="shared" si="10"/>
        <v>7.1775297692234993E-2</v>
      </c>
      <c r="L56" s="21">
        <v>9</v>
      </c>
      <c r="M56" s="23">
        <v>0</v>
      </c>
      <c r="N56" s="34">
        <f t="shared" si="8"/>
        <v>7.4392399804176002E-2</v>
      </c>
    </row>
    <row r="57" spans="1:14" ht="15" thickBot="1" x14ac:dyDescent="0.4">
      <c r="A57" s="1">
        <v>42429</v>
      </c>
      <c r="B57">
        <v>2.5555449173096548E-2</v>
      </c>
      <c r="C57">
        <v>3.188367840522198E-2</v>
      </c>
      <c r="D57">
        <v>1.2804272245987749E-2</v>
      </c>
      <c r="F57" s="24"/>
      <c r="G57" s="33">
        <v>0</v>
      </c>
      <c r="H57" s="30"/>
      <c r="I57" s="24"/>
      <c r="J57" s="33">
        <v>0</v>
      </c>
      <c r="K57" s="30"/>
      <c r="L57" s="24"/>
      <c r="M57" s="25">
        <v>0</v>
      </c>
      <c r="N57" s="30"/>
    </row>
    <row r="58" spans="1:14" x14ac:dyDescent="0.35">
      <c r="A58" s="1">
        <v>42534</v>
      </c>
      <c r="B58">
        <v>-3.6617363238223309E-2</v>
      </c>
      <c r="C58">
        <v>-8.8692377407796601E-3</v>
      </c>
      <c r="D58">
        <v>1.2518218357403138E-2</v>
      </c>
      <c r="G58">
        <f>SUM(_xlfn.ANCHORARRAY(G48))</f>
        <v>223</v>
      </c>
      <c r="J58">
        <f>SUM(_xlfn.ANCHORARRAY(J48))</f>
        <v>223</v>
      </c>
      <c r="M58">
        <f>SUM(_xlfn.ANCHORARRAY(M48))</f>
        <v>223</v>
      </c>
    </row>
    <row r="59" spans="1:14" x14ac:dyDescent="0.35">
      <c r="A59" s="1">
        <v>42996</v>
      </c>
      <c r="B59">
        <v>-6.3779116012377228E-3</v>
      </c>
      <c r="C59">
        <v>-3.5153004417896136E-2</v>
      </c>
      <c r="D59">
        <v>1.2450641878787961E-2</v>
      </c>
    </row>
    <row r="60" spans="1:14" x14ac:dyDescent="0.35">
      <c r="A60" s="1">
        <v>43220</v>
      </c>
      <c r="B60">
        <v>1.6543886758217469E-2</v>
      </c>
      <c r="C60">
        <v>1.0221554071538009E-2</v>
      </c>
      <c r="D60">
        <v>1.2170535620255114E-2</v>
      </c>
      <c r="F60" s="67" t="s">
        <v>117</v>
      </c>
      <c r="G60" s="67"/>
      <c r="I60" s="67" t="s">
        <v>117</v>
      </c>
      <c r="J60" s="67"/>
      <c r="L60" s="67" t="s">
        <v>117</v>
      </c>
      <c r="M60" s="67"/>
    </row>
    <row r="61" spans="1:14" x14ac:dyDescent="0.35">
      <c r="A61" s="1">
        <v>42800</v>
      </c>
      <c r="B61">
        <v>-4.2877024356391881E-2</v>
      </c>
      <c r="C61">
        <v>2.6964361638355201E-2</v>
      </c>
      <c r="D61">
        <v>1.1287959773851355E-2</v>
      </c>
      <c r="F61" s="21" t="s">
        <v>99</v>
      </c>
      <c r="G61" s="23" t="s">
        <v>100</v>
      </c>
      <c r="I61" s="21" t="s">
        <v>99</v>
      </c>
      <c r="J61" s="23" t="s">
        <v>100</v>
      </c>
      <c r="L61" s="21" t="s">
        <v>99</v>
      </c>
      <c r="M61" s="23" t="s">
        <v>100</v>
      </c>
    </row>
    <row r="62" spans="1:14" x14ac:dyDescent="0.35">
      <c r="A62" s="1">
        <v>43059</v>
      </c>
      <c r="B62">
        <v>1.0360502681430503E-2</v>
      </c>
      <c r="C62">
        <v>-1.668249995993602E-2</v>
      </c>
      <c r="D62">
        <v>1.0644689511414007E-2</v>
      </c>
      <c r="F62" s="21">
        <v>1</v>
      </c>
      <c r="G62" s="23">
        <f>(_xlfn.NORM.DIST(H37,G$4,G$8,TRUE)-_xlfn.NORM.DIST(-10000,G$4,G$8,TRUE))*G$16</f>
        <v>6.6343686052535586</v>
      </c>
      <c r="I62" s="21">
        <v>1</v>
      </c>
      <c r="J62" s="23">
        <f>(_xlfn.NORM.DIST(K37,J$4,J$8,TRUE)-_xlfn.NORM.DIST(-10000,J$4,J$8,TRUE))*J$16</f>
        <v>5.0494941106020432</v>
      </c>
      <c r="L62" s="21">
        <v>1</v>
      </c>
      <c r="M62" s="23">
        <f>(_xlfn.NORM.DIST(N37,M$4,M$8,TRUE)-_xlfn.NORM.DIST(-10000,M$4,M$8,TRUE))*M$16</f>
        <v>4.7351256331384892</v>
      </c>
    </row>
    <row r="63" spans="1:14" x14ac:dyDescent="0.35">
      <c r="A63" s="1">
        <v>43339</v>
      </c>
      <c r="B63">
        <v>8.8855133572084532E-3</v>
      </c>
      <c r="C63">
        <v>2.9631797606371149E-2</v>
      </c>
      <c r="D63">
        <v>1.0050335853501506E-2</v>
      </c>
      <c r="F63" s="21">
        <v>2</v>
      </c>
      <c r="G63" s="23">
        <f t="shared" ref="G63:G69" si="11">(_xlfn.NORM.DIST(H38,G$4,G$8,TRUE)-_xlfn.NORM.DIST(H37,G$4,G$8,TRUE))*G$16</f>
        <v>15.729623126112569</v>
      </c>
      <c r="I63" s="21">
        <v>2</v>
      </c>
      <c r="J63" s="23">
        <f t="shared" ref="J63:J68" si="12">(_xlfn.NORM.DIST(K38,J$4,J$8,TRUE)-_xlfn.NORM.DIST(K37,J$4,J$8,TRUE))*J$16</f>
        <v>14.399780601791958</v>
      </c>
      <c r="L63" s="21">
        <v>2</v>
      </c>
      <c r="M63" s="23">
        <f t="shared" ref="M63:M68" si="13">(_xlfn.NORM.DIST(N38,M$4,M$8,TRUE)-_xlfn.NORM.DIST(N37,M$4,M$8,TRUE))*M$16</f>
        <v>16.104344362622932</v>
      </c>
    </row>
    <row r="64" spans="1:14" x14ac:dyDescent="0.35">
      <c r="A64" s="1">
        <v>43010</v>
      </c>
      <c r="B64">
        <v>9.469914751070254E-3</v>
      </c>
      <c r="C64">
        <v>-4.4059989794030543E-2</v>
      </c>
      <c r="D64">
        <v>9.0294067193941573E-3</v>
      </c>
      <c r="F64" s="21">
        <v>3</v>
      </c>
      <c r="G64" s="23">
        <f t="shared" si="11"/>
        <v>33.324099380048814</v>
      </c>
      <c r="I64" s="21">
        <v>3</v>
      </c>
      <c r="J64" s="23">
        <f t="shared" si="12"/>
        <v>33.523785520710646</v>
      </c>
      <c r="L64" s="21">
        <v>3</v>
      </c>
      <c r="M64" s="23">
        <f t="shared" si="13"/>
        <v>39.526821130010255</v>
      </c>
    </row>
    <row r="65" spans="1:13" x14ac:dyDescent="0.35">
      <c r="A65" s="1">
        <v>43388</v>
      </c>
      <c r="B65">
        <v>-4.2865606771374618E-2</v>
      </c>
      <c r="C65">
        <v>3.0459207484708439E-2</v>
      </c>
      <c r="D65">
        <v>8.6580627431145311E-3</v>
      </c>
      <c r="F65" s="21">
        <v>4</v>
      </c>
      <c r="G65" s="23">
        <f>(_xlfn.NORM.DIST(H40,G$4,G$8,TRUE)-_xlfn.NORM.DIST(H39,G$4,G$8,TRUE))*G$16</f>
        <v>49.517699129724065</v>
      </c>
      <c r="I65" s="21">
        <v>4</v>
      </c>
      <c r="J65" s="23">
        <f t="shared" si="12"/>
        <v>52.275100871224225</v>
      </c>
      <c r="L65" s="21">
        <v>4</v>
      </c>
      <c r="M65" s="23">
        <f t="shared" si="13"/>
        <v>59.874803080146521</v>
      </c>
    </row>
    <row r="66" spans="1:13" x14ac:dyDescent="0.35">
      <c r="A66" s="1">
        <v>43367</v>
      </c>
      <c r="B66">
        <v>4.9813705712219172E-2</v>
      </c>
      <c r="C66">
        <v>-3.0459207484708459E-2</v>
      </c>
      <c r="D66">
        <v>8.5960414697980377E-3</v>
      </c>
      <c r="F66" s="21">
        <v>5</v>
      </c>
      <c r="G66" s="23">
        <f t="shared" si="11"/>
        <v>51.616989404219375</v>
      </c>
      <c r="I66" s="21">
        <v>5</v>
      </c>
      <c r="J66" s="23">
        <f t="shared" si="12"/>
        <v>54.61254332184258</v>
      </c>
      <c r="L66" s="21">
        <v>5</v>
      </c>
      <c r="M66" s="23">
        <f t="shared" si="13"/>
        <v>55.9995054501019</v>
      </c>
    </row>
    <row r="67" spans="1:13" x14ac:dyDescent="0.35">
      <c r="A67" s="1">
        <v>43563</v>
      </c>
      <c r="B67">
        <v>5.1403178459964852E-2</v>
      </c>
      <c r="C67">
        <v>-1.7452449951226166E-2</v>
      </c>
      <c r="D67">
        <v>7.9108647008787995E-3</v>
      </c>
      <c r="F67" s="21">
        <v>6</v>
      </c>
      <c r="G67" s="23">
        <f t="shared" si="11"/>
        <v>37.745250215447243</v>
      </c>
      <c r="I67" s="21">
        <v>6</v>
      </c>
      <c r="J67" s="23">
        <f t="shared" si="12"/>
        <v>38.225813229772065</v>
      </c>
      <c r="L67" s="21">
        <v>6</v>
      </c>
      <c r="M67" s="23">
        <f t="shared" si="13"/>
        <v>32.335681682191485</v>
      </c>
    </row>
    <row r="68" spans="1:13" x14ac:dyDescent="0.35">
      <c r="A68" s="1">
        <v>42443</v>
      </c>
      <c r="B68">
        <v>2.833357449201902E-2</v>
      </c>
      <c r="C68">
        <v>0</v>
      </c>
      <c r="D68">
        <v>7.38010729762246E-3</v>
      </c>
      <c r="F68" s="21">
        <v>7</v>
      </c>
      <c r="G68" s="23">
        <f t="shared" si="11"/>
        <v>19.360437910976849</v>
      </c>
      <c r="I68" s="21">
        <v>7</v>
      </c>
      <c r="J68" s="23">
        <f t="shared" si="12"/>
        <v>17.922483233944945</v>
      </c>
      <c r="L68" s="21">
        <v>7</v>
      </c>
      <c r="M68" s="23">
        <f t="shared" si="13"/>
        <v>11.521159032766588</v>
      </c>
    </row>
    <row r="69" spans="1:13" x14ac:dyDescent="0.35">
      <c r="A69" s="1">
        <v>43542</v>
      </c>
      <c r="B69">
        <v>2.018305593307863E-2</v>
      </c>
      <c r="C69">
        <v>0</v>
      </c>
      <c r="D69">
        <v>7.3421768890805338E-3</v>
      </c>
      <c r="F69" s="21">
        <v>8</v>
      </c>
      <c r="G69" s="23">
        <f t="shared" si="11"/>
        <v>6.9636817457354914</v>
      </c>
      <c r="I69" s="21">
        <v>8</v>
      </c>
      <c r="J69" s="23">
        <f>(_xlfn.NORM.DIST(K44,J$4,J$8,TRUE)-_xlfn.NORM.DIST(K43,J$4,J$8,TRUE))*J$16</f>
        <v>5.6264331005304413</v>
      </c>
      <c r="L69" s="21">
        <v>8</v>
      </c>
      <c r="M69" s="23">
        <f>(_xlfn.NORM.DIST(N44,M$4,M$8,TRUE)-_xlfn.NORM.DIST(N43,M$4,M$8,TRUE))*M$16</f>
        <v>2.5304653190463711</v>
      </c>
    </row>
    <row r="70" spans="1:13" x14ac:dyDescent="0.35">
      <c r="A70" s="1">
        <v>43353</v>
      </c>
      <c r="B70">
        <v>7.5997063116447952E-2</v>
      </c>
      <c r="C70">
        <v>-3.4029748586311373E-2</v>
      </c>
      <c r="D70">
        <v>7.2411612565594736E-3</v>
      </c>
      <c r="F70" s="21">
        <v>9</v>
      </c>
      <c r="G70" s="23">
        <f>(_xlfn.NORM.DIST(10000,G$4,G$8,TRUE)-_xlfn.NORM.DIST(H44,G$4,G$8,TRUE))*G$16</f>
        <v>2.1078504824820383</v>
      </c>
      <c r="I70" s="21">
        <v>9</v>
      </c>
      <c r="J70" s="23">
        <f>(_xlfn.NORM.DIST(10000,J$4,J$8,TRUE)-_xlfn.NORM.DIST(K44,J$4,J$8,TRUE))*J$16</f>
        <v>1.3645660095810999</v>
      </c>
      <c r="L70" s="21">
        <v>9</v>
      </c>
      <c r="M70" s="23">
        <f>(_xlfn.NORM.DIST(10000,M$4,M$8,TRUE)-_xlfn.NORM.DIST(N44,M$4,M$8,TRUE))*M$16</f>
        <v>0.37209430997546655</v>
      </c>
    </row>
    <row r="71" spans="1:13" ht="15" thickBot="1" x14ac:dyDescent="0.4">
      <c r="A71" s="1">
        <v>43591</v>
      </c>
      <c r="B71">
        <v>-2.402622535174723E-2</v>
      </c>
      <c r="C71">
        <v>-1.0850016024065818E-2</v>
      </c>
      <c r="D71">
        <v>7.0922283094918366E-3</v>
      </c>
      <c r="F71" s="24"/>
      <c r="G71" s="7">
        <f>SUM(G62:G70)</f>
        <v>223</v>
      </c>
      <c r="I71" s="24"/>
      <c r="J71" s="7">
        <f>SUM(J62:J70)</f>
        <v>223</v>
      </c>
      <c r="L71" s="24"/>
      <c r="M71" s="7">
        <f>SUM(M62:M70)</f>
        <v>223</v>
      </c>
    </row>
    <row r="72" spans="1:13" x14ac:dyDescent="0.35">
      <c r="A72" s="1">
        <v>43206</v>
      </c>
      <c r="B72">
        <v>5.0765553789119282E-2</v>
      </c>
      <c r="C72">
        <v>8.6580627431145311E-3</v>
      </c>
      <c r="D72">
        <v>6.9979291876446368E-3</v>
      </c>
    </row>
    <row r="73" spans="1:13" x14ac:dyDescent="0.35">
      <c r="A73" s="1">
        <v>42254</v>
      </c>
      <c r="B73">
        <v>1.8911257831171811E-3</v>
      </c>
      <c r="C73">
        <v>-1.3129291441792736E-2</v>
      </c>
      <c r="D73">
        <v>5.7971176843259146E-3</v>
      </c>
      <c r="F73" s="68" t="s">
        <v>101</v>
      </c>
      <c r="G73" s="68"/>
      <c r="I73" s="68" t="s">
        <v>101</v>
      </c>
      <c r="J73" s="68"/>
      <c r="L73" s="68" t="s">
        <v>101</v>
      </c>
      <c r="M73" s="68"/>
    </row>
    <row r="74" spans="1:13" x14ac:dyDescent="0.35">
      <c r="A74" s="1">
        <v>42142</v>
      </c>
      <c r="B74">
        <v>-9.3708851733068661E-3</v>
      </c>
      <c r="C74">
        <v>2.1436235432513691E-3</v>
      </c>
      <c r="D74">
        <v>5.5401803756153509E-3</v>
      </c>
      <c r="F74" s="21" t="s">
        <v>99</v>
      </c>
      <c r="G74" s="23" t="s">
        <v>100</v>
      </c>
      <c r="I74" s="21" t="s">
        <v>99</v>
      </c>
      <c r="J74" s="23" t="s">
        <v>100</v>
      </c>
      <c r="L74" s="21" t="s">
        <v>99</v>
      </c>
      <c r="M74" s="23" t="s">
        <v>100</v>
      </c>
    </row>
    <row r="75" spans="1:13" x14ac:dyDescent="0.35">
      <c r="A75" s="1">
        <v>42415</v>
      </c>
      <c r="B75">
        <v>7.6492355205702245E-2</v>
      </c>
      <c r="C75">
        <v>2.1436235432513691E-3</v>
      </c>
      <c r="D75">
        <v>5.2770571008438193E-3</v>
      </c>
      <c r="F75" s="21">
        <v>1</v>
      </c>
      <c r="G75" s="23">
        <f t="shared" ref="G75:G81" si="14">(G48-G62)^2/G62</f>
        <v>6.0657396547529503E-2</v>
      </c>
      <c r="I75" s="21">
        <v>1</v>
      </c>
      <c r="J75" s="23">
        <f t="shared" ref="J75:J81" si="15">(J48-J62)^2/J62</f>
        <v>0.21812836376534581</v>
      </c>
      <c r="L75" s="21">
        <v>1</v>
      </c>
      <c r="M75" s="23">
        <f t="shared" ref="M75:M81" si="16">(M48-M62)^2/M62</f>
        <v>0.11412784757287964</v>
      </c>
    </row>
    <row r="76" spans="1:13" x14ac:dyDescent="0.35">
      <c r="A76" s="1">
        <v>42506</v>
      </c>
      <c r="B76">
        <v>6.8321457675771108E-3</v>
      </c>
      <c r="C76">
        <v>1.2875714360045367E-2</v>
      </c>
      <c r="D76">
        <v>4.885207566049341E-3</v>
      </c>
      <c r="F76" s="21">
        <v>2</v>
      </c>
      <c r="G76" s="23">
        <f t="shared" si="14"/>
        <v>0.32770086785650637</v>
      </c>
      <c r="I76" s="21">
        <v>2</v>
      </c>
      <c r="J76" s="23">
        <f t="shared" si="15"/>
        <v>1.1099094770183596E-2</v>
      </c>
      <c r="L76" s="21">
        <v>2</v>
      </c>
      <c r="M76" s="23">
        <f t="shared" si="16"/>
        <v>6.7607508669869298E-4</v>
      </c>
    </row>
    <row r="77" spans="1:13" x14ac:dyDescent="0.35">
      <c r="A77" s="1">
        <v>43507</v>
      </c>
      <c r="B77">
        <v>-1.1614976549214102E-2</v>
      </c>
      <c r="C77">
        <v>0</v>
      </c>
      <c r="D77">
        <v>4.2826617920009493E-3</v>
      </c>
      <c r="F77" s="21">
        <v>3</v>
      </c>
      <c r="G77" s="23">
        <f t="shared" si="14"/>
        <v>0.16208803925177137</v>
      </c>
      <c r="I77" s="21">
        <v>3</v>
      </c>
      <c r="J77" s="23">
        <f t="shared" si="15"/>
        <v>6.9261936773010194E-2</v>
      </c>
      <c r="L77" s="21">
        <v>3</v>
      </c>
      <c r="M77" s="23">
        <f t="shared" si="16"/>
        <v>5.664463688297464E-3</v>
      </c>
    </row>
    <row r="78" spans="1:13" x14ac:dyDescent="0.35">
      <c r="A78" s="1">
        <v>42394</v>
      </c>
      <c r="B78">
        <v>5.3204036063464667E-2</v>
      </c>
      <c r="C78">
        <v>2.8355225755125005E-2</v>
      </c>
      <c r="D78">
        <v>3.9973404326203938E-3</v>
      </c>
      <c r="F78" s="21">
        <v>4</v>
      </c>
      <c r="G78" s="23">
        <f t="shared" si="14"/>
        <v>0.41216788714761315</v>
      </c>
      <c r="I78" s="21">
        <v>4</v>
      </c>
      <c r="J78" s="23">
        <f t="shared" si="15"/>
        <v>1.0052180448094295E-2</v>
      </c>
      <c r="L78" s="21">
        <v>4</v>
      </c>
      <c r="M78" s="23">
        <f t="shared" si="16"/>
        <v>1.3907222160654438</v>
      </c>
    </row>
    <row r="79" spans="1:13" x14ac:dyDescent="0.35">
      <c r="A79" s="1">
        <v>42352</v>
      </c>
      <c r="B79">
        <v>6.7018934844012617E-3</v>
      </c>
      <c r="C79">
        <v>-1.7391742711869107E-2</v>
      </c>
      <c r="D79">
        <v>3.9920212695374567E-3</v>
      </c>
      <c r="F79" s="21">
        <v>5</v>
      </c>
      <c r="G79" s="23">
        <f t="shared" si="14"/>
        <v>2.510276785206349</v>
      </c>
      <c r="I79" s="21">
        <v>5</v>
      </c>
      <c r="J79" s="23">
        <f t="shared" si="15"/>
        <v>1.613628253219193</v>
      </c>
      <c r="L79" s="21">
        <v>5</v>
      </c>
      <c r="M79" s="23">
        <f t="shared" si="16"/>
        <v>1.142725938950119</v>
      </c>
    </row>
    <row r="80" spans="1:13" x14ac:dyDescent="0.35">
      <c r="A80" s="1">
        <v>43465</v>
      </c>
      <c r="B80">
        <v>2.4862793047520322E-2</v>
      </c>
      <c r="C80">
        <v>2.6668247082161273E-2</v>
      </c>
      <c r="D80">
        <v>3.7807228399059311E-3</v>
      </c>
      <c r="F80" s="21">
        <v>6</v>
      </c>
      <c r="G80" s="23">
        <f t="shared" si="14"/>
        <v>0.59656246756013975</v>
      </c>
      <c r="I80" s="21">
        <v>6</v>
      </c>
      <c r="J80" s="23">
        <f t="shared" si="15"/>
        <v>2.7355142343640049</v>
      </c>
      <c r="L80" s="21">
        <v>6</v>
      </c>
      <c r="M80" s="23">
        <f t="shared" si="16"/>
        <v>5.5172659530614364E-2</v>
      </c>
    </row>
    <row r="81" spans="1:13" x14ac:dyDescent="0.35">
      <c r="A81" s="1">
        <v>43171</v>
      </c>
      <c r="B81">
        <v>-6.9552282948659575E-2</v>
      </c>
      <c r="C81">
        <v>-1.5666116744399352E-2</v>
      </c>
      <c r="D81">
        <v>3.742986278834297E-3</v>
      </c>
      <c r="F81" s="21">
        <v>7</v>
      </c>
      <c r="G81" s="23">
        <f t="shared" si="14"/>
        <v>2.0895793062849339</v>
      </c>
      <c r="I81" s="21">
        <v>7</v>
      </c>
      <c r="J81" s="23">
        <f t="shared" si="15"/>
        <v>0.92766960696441769</v>
      </c>
      <c r="L81" s="21">
        <v>7</v>
      </c>
      <c r="M81" s="23">
        <f t="shared" si="16"/>
        <v>0.2008413212929791</v>
      </c>
    </row>
    <row r="82" spans="1:13" x14ac:dyDescent="0.35">
      <c r="A82" s="1">
        <v>43780</v>
      </c>
      <c r="B82">
        <v>-7.0808258368028668E-4</v>
      </c>
      <c r="C82">
        <v>-3.3389012655147096E-3</v>
      </c>
      <c r="D82">
        <v>3.4423441909729197E-3</v>
      </c>
      <c r="F82" s="21">
        <v>8</v>
      </c>
      <c r="G82" s="23">
        <f>(G56-G69)^2/G69</f>
        <v>5.1072839430375714</v>
      </c>
      <c r="I82" s="21">
        <v>8</v>
      </c>
      <c r="J82" s="23">
        <f>(J56-J69)^2/J69</f>
        <v>3.8041655967909445</v>
      </c>
      <c r="L82" s="21">
        <v>8</v>
      </c>
      <c r="M82" s="23">
        <f>(M56-M69)^2/M69</f>
        <v>2.5304653190463711</v>
      </c>
    </row>
    <row r="83" spans="1:13" ht="15" thickBot="1" x14ac:dyDescent="0.4">
      <c r="A83" s="1">
        <v>42884</v>
      </c>
      <c r="B83">
        <v>-2.2402144995791396E-2</v>
      </c>
      <c r="C83">
        <v>0</v>
      </c>
      <c r="D83">
        <v>3.4423441909726986E-3</v>
      </c>
      <c r="F83" s="21">
        <v>9</v>
      </c>
      <c r="G83" s="23">
        <f>(G57-G70)^2/G70</f>
        <v>2.1078504824820383</v>
      </c>
      <c r="I83" s="21">
        <v>9</v>
      </c>
      <c r="J83" s="23">
        <f>(J57-J70)^2/J70</f>
        <v>1.3645660095810999</v>
      </c>
      <c r="L83" s="21">
        <v>9</v>
      </c>
      <c r="M83" s="23">
        <f>(M57-M70)^2/M70</f>
        <v>0.3720943099754665</v>
      </c>
    </row>
    <row r="84" spans="1:13" ht="14.5" customHeight="1" thickBot="1" x14ac:dyDescent="0.4">
      <c r="A84" s="1">
        <v>42639</v>
      </c>
      <c r="B84">
        <v>-4.1509799760933996E-2</v>
      </c>
      <c r="C84">
        <v>3.4803922194692097E-2</v>
      </c>
      <c r="D84">
        <v>3.1039859375910123E-3</v>
      </c>
      <c r="F84" s="35" t="s">
        <v>102</v>
      </c>
      <c r="G84" s="40">
        <f>SUM(G75:G83)</f>
        <v>13.374167175374453</v>
      </c>
      <c r="I84" s="35" t="s">
        <v>102</v>
      </c>
      <c r="J84" s="40">
        <f>SUM(J75:J83)</f>
        <v>10.754085276676294</v>
      </c>
      <c r="L84" s="35" t="s">
        <v>102</v>
      </c>
      <c r="M84" s="40">
        <f>SUM(M75:M83)</f>
        <v>5.8124901512088689</v>
      </c>
    </row>
    <row r="85" spans="1:13" ht="15" thickBot="1" x14ac:dyDescent="0.4">
      <c r="A85" s="1">
        <v>43283</v>
      </c>
      <c r="B85">
        <v>3.9176604911649274E-2</v>
      </c>
      <c r="C85">
        <v>-8.8889474172460393E-3</v>
      </c>
      <c r="D85">
        <v>2.8860048891348514E-3</v>
      </c>
      <c r="F85" s="35" t="s">
        <v>103</v>
      </c>
      <c r="G85" s="40">
        <f>_xlfn.CHISQ.INV.RT(1-0.05,G16-1)</f>
        <v>188.51448064475113</v>
      </c>
      <c r="I85" s="35" t="s">
        <v>103</v>
      </c>
      <c r="J85" s="40">
        <f>_xlfn.CHISQ.INV.RT(1-0.05,J16-1)</f>
        <v>188.51448064475113</v>
      </c>
      <c r="L85" s="35" t="s">
        <v>103</v>
      </c>
      <c r="M85" s="40">
        <f>_xlfn.CHISQ.INV.RT(1-0.05,M16-1)</f>
        <v>188.51448064475113</v>
      </c>
    </row>
    <row r="86" spans="1:13" ht="15" thickBot="1" x14ac:dyDescent="0.4">
      <c r="A86" s="1">
        <v>43605</v>
      </c>
      <c r="B86">
        <v>3.2556680172751887E-2</v>
      </c>
      <c r="C86">
        <v>3.5650661644961446E-3</v>
      </c>
      <c r="D86">
        <v>2.8169032711133734E-3</v>
      </c>
    </row>
    <row r="87" spans="1:13" x14ac:dyDescent="0.35">
      <c r="A87" s="1">
        <v>43255</v>
      </c>
      <c r="B87">
        <v>-3.4215080444514039E-2</v>
      </c>
      <c r="C87">
        <v>3.0930300691358773E-2</v>
      </c>
      <c r="D87">
        <v>2.7739268827252244E-3</v>
      </c>
      <c r="F87" s="92" t="s">
        <v>104</v>
      </c>
      <c r="G87" s="93"/>
      <c r="I87" s="92" t="s">
        <v>104</v>
      </c>
      <c r="J87" s="93"/>
      <c r="L87" s="92" t="s">
        <v>104</v>
      </c>
      <c r="M87" s="93"/>
    </row>
    <row r="88" spans="1:13" x14ac:dyDescent="0.35">
      <c r="A88" s="1">
        <v>43227</v>
      </c>
      <c r="B88">
        <v>3.088965519195918E-2</v>
      </c>
      <c r="C88">
        <v>0</v>
      </c>
      <c r="D88">
        <v>2.6845653706689828E-3</v>
      </c>
      <c r="F88" s="94"/>
      <c r="G88" s="95"/>
      <c r="I88" s="94"/>
      <c r="J88" s="95"/>
      <c r="L88" s="94"/>
      <c r="M88" s="95"/>
    </row>
    <row r="89" spans="1:13" x14ac:dyDescent="0.35">
      <c r="A89" s="1">
        <v>42891</v>
      </c>
      <c r="B89">
        <v>-4.5635542323461932E-2</v>
      </c>
      <c r="C89">
        <v>3.8099846232270383E-2</v>
      </c>
      <c r="D89">
        <v>2.2883305180122159E-3</v>
      </c>
      <c r="F89" s="94"/>
      <c r="G89" s="95"/>
      <c r="I89" s="94"/>
      <c r="J89" s="95"/>
      <c r="L89" s="94"/>
      <c r="M89" s="95"/>
    </row>
    <row r="90" spans="1:13" x14ac:dyDescent="0.35">
      <c r="A90" s="1">
        <v>43416</v>
      </c>
      <c r="B90">
        <v>1.7772169745797668E-2</v>
      </c>
      <c r="C90">
        <v>2.5807883955872503E-2</v>
      </c>
      <c r="D90">
        <v>2.1921820982210511E-3</v>
      </c>
      <c r="F90" s="94"/>
      <c r="G90" s="95"/>
      <c r="I90" s="94"/>
      <c r="J90" s="95"/>
      <c r="L90" s="94"/>
      <c r="M90" s="95"/>
    </row>
    <row r="91" spans="1:13" ht="15" thickBot="1" x14ac:dyDescent="0.4">
      <c r="A91" s="1">
        <v>43577</v>
      </c>
      <c r="B91">
        <v>-4.1341619327008791E-2</v>
      </c>
      <c r="C91">
        <v>0</v>
      </c>
      <c r="D91">
        <v>2.1731265343132582E-3</v>
      </c>
      <c r="F91" s="96"/>
      <c r="G91" s="97"/>
      <c r="I91" s="96"/>
      <c r="J91" s="97"/>
      <c r="L91" s="96"/>
      <c r="M91" s="97"/>
    </row>
    <row r="92" spans="1:13" x14ac:dyDescent="0.35">
      <c r="A92" s="1">
        <v>43598</v>
      </c>
      <c r="B92">
        <v>-2.6435211855928802E-4</v>
      </c>
      <c r="C92">
        <v>1.8018505502678212E-2</v>
      </c>
      <c r="D92">
        <v>2.1178970147346914E-3</v>
      </c>
    </row>
    <row r="93" spans="1:13" x14ac:dyDescent="0.35">
      <c r="A93" s="1">
        <v>42667</v>
      </c>
      <c r="B93">
        <v>5.2415952276730973E-3</v>
      </c>
      <c r="C93">
        <v>9.5694510161506725E-3</v>
      </c>
      <c r="D93">
        <v>1.1217051092001736E-3</v>
      </c>
    </row>
    <row r="94" spans="1:13" x14ac:dyDescent="0.35">
      <c r="A94" s="1">
        <v>42842</v>
      </c>
      <c r="B94">
        <v>6.7052278058137904E-2</v>
      </c>
      <c r="C94">
        <v>-4.8790164169431945E-2</v>
      </c>
      <c r="D94">
        <v>1.0542963549059923E-3</v>
      </c>
    </row>
    <row r="95" spans="1:13" x14ac:dyDescent="0.35">
      <c r="A95" s="1">
        <v>43535</v>
      </c>
      <c r="B95">
        <v>-1.9631908145795289E-3</v>
      </c>
      <c r="C95">
        <v>1.0471299867295437E-2</v>
      </c>
      <c r="D95">
        <v>7.3719133452813436E-4</v>
      </c>
    </row>
    <row r="96" spans="1:13" x14ac:dyDescent="0.35">
      <c r="A96" s="1">
        <v>42198</v>
      </c>
      <c r="B96">
        <v>6.0872931244364104E-2</v>
      </c>
      <c r="C96">
        <v>5.0727523509658222E-2</v>
      </c>
      <c r="D96">
        <v>0</v>
      </c>
    </row>
    <row r="97" spans="1:13" x14ac:dyDescent="0.35">
      <c r="A97" s="1">
        <v>42289</v>
      </c>
      <c r="B97">
        <v>3.1559220180518877E-2</v>
      </c>
      <c r="C97">
        <v>3.3522692038643644E-2</v>
      </c>
      <c r="D97">
        <v>0</v>
      </c>
    </row>
    <row r="98" spans="1:13" x14ac:dyDescent="0.35">
      <c r="A98" s="1">
        <v>42310</v>
      </c>
      <c r="B98">
        <v>3.8570483531325341E-2</v>
      </c>
      <c r="C98">
        <v>3.2505570404931308E-2</v>
      </c>
      <c r="D98">
        <v>0</v>
      </c>
    </row>
    <row r="99" spans="1:13" x14ac:dyDescent="0.35">
      <c r="A99" s="1">
        <v>43549</v>
      </c>
      <c r="B99">
        <v>3.1841977546027009E-2</v>
      </c>
      <c r="C99">
        <v>-3.47826437632492E-3</v>
      </c>
      <c r="D99">
        <v>0</v>
      </c>
    </row>
    <row r="100" spans="1:13" x14ac:dyDescent="0.35">
      <c r="A100" s="1">
        <v>42366</v>
      </c>
      <c r="B100">
        <v>-7.8973350600052743E-4</v>
      </c>
      <c r="C100">
        <v>-4.3573053689558126E-3</v>
      </c>
      <c r="D100">
        <v>0</v>
      </c>
    </row>
    <row r="101" spans="1:13" x14ac:dyDescent="0.35">
      <c r="A101" s="1">
        <v>42233</v>
      </c>
      <c r="B101">
        <v>-6.3365846993133537E-2</v>
      </c>
      <c r="C101">
        <v>-6.5430985889359475E-3</v>
      </c>
      <c r="D101">
        <v>0</v>
      </c>
    </row>
    <row r="102" spans="1:13" x14ac:dyDescent="0.35">
      <c r="A102" s="1">
        <v>43500</v>
      </c>
      <c r="B102">
        <v>-2.7467043554678182E-2</v>
      </c>
      <c r="C102">
        <v>0</v>
      </c>
      <c r="D102">
        <v>-7.1505187172565246E-4</v>
      </c>
    </row>
    <row r="103" spans="1:13" x14ac:dyDescent="0.35">
      <c r="A103" s="1">
        <v>43458</v>
      </c>
      <c r="B103">
        <v>-2.6267135636687707E-3</v>
      </c>
      <c r="C103">
        <v>1.3605652055778678E-2</v>
      </c>
      <c r="D103">
        <v>-7.5728894190869108E-4</v>
      </c>
    </row>
    <row r="104" spans="1:13" x14ac:dyDescent="0.35">
      <c r="A104" s="1">
        <v>43122</v>
      </c>
      <c r="B104">
        <v>1.8592833076615925E-2</v>
      </c>
      <c r="C104">
        <v>8.3682496705165792E-3</v>
      </c>
      <c r="D104">
        <v>-1.1648224962930943E-3</v>
      </c>
    </row>
    <row r="105" spans="1:13" x14ac:dyDescent="0.35">
      <c r="A105" s="1">
        <v>43682</v>
      </c>
      <c r="B105">
        <v>-6.3423033746905038E-4</v>
      </c>
      <c r="C105">
        <v>-1.6863806052004805E-2</v>
      </c>
      <c r="D105">
        <v>-1.3342230131366103E-3</v>
      </c>
    </row>
    <row r="106" spans="1:13" x14ac:dyDescent="0.35">
      <c r="A106" s="1">
        <v>43619</v>
      </c>
      <c r="B106">
        <v>6.2489175191496771E-2</v>
      </c>
      <c r="C106">
        <v>2.4692612590371414E-2</v>
      </c>
      <c r="D106">
        <v>-1.3717423275807702E-3</v>
      </c>
    </row>
    <row r="107" spans="1:13" x14ac:dyDescent="0.35">
      <c r="A107" s="1">
        <v>43325</v>
      </c>
      <c r="B107">
        <v>1.8100041643617937E-2</v>
      </c>
      <c r="C107">
        <v>-3.2670782289548707E-2</v>
      </c>
      <c r="D107">
        <v>-1.413427797146964E-3</v>
      </c>
    </row>
    <row r="108" spans="1:13" x14ac:dyDescent="0.35">
      <c r="A108" s="1">
        <v>43430</v>
      </c>
      <c r="B108">
        <v>-1.6867253965241635E-2</v>
      </c>
      <c r="C108">
        <v>-2.2472855852058628E-2</v>
      </c>
      <c r="D108">
        <v>-1.4792902105891703E-3</v>
      </c>
      <c r="F108" s="79" t="s">
        <v>136</v>
      </c>
      <c r="G108" s="80"/>
      <c r="H108" s="80"/>
      <c r="I108" s="80"/>
      <c r="J108" s="80"/>
      <c r="K108" s="80"/>
      <c r="L108" s="80"/>
      <c r="M108" s="81"/>
    </row>
    <row r="109" spans="1:13" x14ac:dyDescent="0.35">
      <c r="A109" s="1">
        <v>42863</v>
      </c>
      <c r="B109">
        <v>1.139442612796833E-2</v>
      </c>
      <c r="C109">
        <v>-4.3802622658392888E-2</v>
      </c>
      <c r="D109">
        <v>-2.0325210249223578E-3</v>
      </c>
      <c r="F109" t="s">
        <v>96</v>
      </c>
      <c r="G109" t="s">
        <v>97</v>
      </c>
      <c r="H109" t="s">
        <v>137</v>
      </c>
      <c r="I109" t="s">
        <v>100</v>
      </c>
      <c r="J109" t="s">
        <v>138</v>
      </c>
      <c r="K109" t="s">
        <v>139</v>
      </c>
      <c r="L109" t="s">
        <v>140</v>
      </c>
      <c r="M109" t="s">
        <v>141</v>
      </c>
    </row>
    <row r="110" spans="1:13" x14ac:dyDescent="0.35">
      <c r="A110" s="1">
        <v>42982</v>
      </c>
      <c r="B110">
        <v>1.2068878733676451E-2</v>
      </c>
      <c r="C110">
        <v>-1.5398080111121606E-2</v>
      </c>
      <c r="D110">
        <v>-2.2446698538238618E-3</v>
      </c>
      <c r="F110">
        <v>-6.9552282948659575E-2</v>
      </c>
      <c r="G110">
        <v>-5.1296703179364349E-2</v>
      </c>
      <c r="H110">
        <f>AVERAGE(F110:G110)</f>
        <v>-6.0424493064011958E-2</v>
      </c>
      <c r="I110">
        <v>6</v>
      </c>
      <c r="J110">
        <v>2.6905829596412557E-2</v>
      </c>
      <c r="K110">
        <f>H110/((G110-F110)*I$119)</f>
        <v>-1.4842686769155788E-2</v>
      </c>
      <c r="L110">
        <f>_xlfn.NORM.DIST(H110,G$4,G$8,FALSE)</f>
        <v>1.2094247773156772</v>
      </c>
      <c r="M110">
        <f>_xlfn.NORM.DIST(H110,G$4,G$8,TRUE)</f>
        <v>1.4380390762293738E-2</v>
      </c>
    </row>
    <row r="111" spans="1:13" x14ac:dyDescent="0.35">
      <c r="A111" s="1">
        <v>43150</v>
      </c>
      <c r="B111">
        <v>3.8573691985798665E-2</v>
      </c>
      <c r="C111">
        <v>2.6340416614408564E-2</v>
      </c>
      <c r="D111">
        <v>-2.4721891453890368E-3</v>
      </c>
      <c r="F111">
        <v>-5.1296703179364349E-2</v>
      </c>
      <c r="G111">
        <v>-3.3041123410069123E-2</v>
      </c>
      <c r="H111">
        <f t="shared" ref="H111:H118" si="17">AVERAGE(F111:G111)</f>
        <v>-4.2168913294716739E-2</v>
      </c>
      <c r="I111">
        <v>18</v>
      </c>
      <c r="J111">
        <v>0.10762331838565023</v>
      </c>
      <c r="K111">
        <f t="shared" ref="K111:K118" si="18">H111/((G111-F111)*I$119)</f>
        <v>-1.0358381836420365E-2</v>
      </c>
      <c r="L111">
        <f>_xlfn.NORM.DIST(H111,G$4,G$8,FALSE)</f>
        <v>3.7788184177295516</v>
      </c>
      <c r="M111">
        <f t="shared" ref="M111:M118" si="19">_xlfn.NORM.DIST(H111,G$4,G$8,TRUE)</f>
        <v>5.6802480953266982E-2</v>
      </c>
    </row>
    <row r="112" spans="1:13" x14ac:dyDescent="0.35">
      <c r="A112" s="1">
        <v>43514</v>
      </c>
      <c r="B112">
        <v>-1.330933136878038E-2</v>
      </c>
      <c r="C112">
        <v>-6.5653970221436778E-2</v>
      </c>
      <c r="D112">
        <v>-2.8530689824063991E-3</v>
      </c>
      <c r="F112">
        <v>-3.3041123410069123E-2</v>
      </c>
      <c r="G112">
        <v>-1.4785543640773897E-2</v>
      </c>
      <c r="H112">
        <f t="shared" si="17"/>
        <v>-2.391333352542151E-2</v>
      </c>
      <c r="I112">
        <v>31</v>
      </c>
      <c r="J112">
        <v>0.24663677130044842</v>
      </c>
      <c r="K112">
        <f t="shared" si="18"/>
        <v>-5.8740769036849383E-3</v>
      </c>
      <c r="L112">
        <f t="shared" ref="L112:L118" si="20">_xlfn.NORM.DIST(H112,G$4,G$8,FALSE)</f>
        <v>8.1922755583387215</v>
      </c>
      <c r="M112">
        <f t="shared" si="19"/>
        <v>0.1641259800750704</v>
      </c>
    </row>
    <row r="113" spans="1:13" x14ac:dyDescent="0.35">
      <c r="A113" s="1">
        <v>42730</v>
      </c>
      <c r="B113">
        <v>1.2195273093818206E-2</v>
      </c>
      <c r="C113">
        <v>3.2894766503987053E-3</v>
      </c>
      <c r="D113">
        <v>-3.3351893061383505E-3</v>
      </c>
      <c r="F113">
        <v>-1.4785543640773897E-2</v>
      </c>
      <c r="G113">
        <v>3.4700361285213283E-3</v>
      </c>
      <c r="H113">
        <f t="shared" si="17"/>
        <v>-5.6577537561262846E-3</v>
      </c>
      <c r="I113">
        <v>45</v>
      </c>
      <c r="J113">
        <v>0.44843049327354262</v>
      </c>
      <c r="K113">
        <f t="shared" si="18"/>
        <v>-1.389771970949513E-3</v>
      </c>
      <c r="L113">
        <f t="shared" si="20"/>
        <v>12.323226967743656</v>
      </c>
      <c r="M113">
        <f t="shared" si="19"/>
        <v>0.35454208199338555</v>
      </c>
    </row>
    <row r="114" spans="1:13" x14ac:dyDescent="0.35">
      <c r="A114" s="1">
        <v>43101</v>
      </c>
      <c r="B114">
        <v>5.7799613398280346E-2</v>
      </c>
      <c r="C114">
        <v>-1.8331810816609605E-3</v>
      </c>
      <c r="D114">
        <v>-3.3426214966898373E-3</v>
      </c>
      <c r="F114">
        <v>3.4700361285213283E-3</v>
      </c>
      <c r="G114">
        <v>2.1725615897816554E-2</v>
      </c>
      <c r="H114">
        <f t="shared" si="17"/>
        <v>1.2597826013168941E-2</v>
      </c>
      <c r="I114">
        <v>63</v>
      </c>
      <c r="J114">
        <v>0.73094170403587444</v>
      </c>
      <c r="K114">
        <f t="shared" si="18"/>
        <v>3.0945329617859127E-3</v>
      </c>
      <c r="L114">
        <f t="shared" si="20"/>
        <v>12.862213363090401</v>
      </c>
      <c r="M114">
        <f t="shared" si="19"/>
        <v>0.59152444300035301</v>
      </c>
    </row>
    <row r="115" spans="1:13" x14ac:dyDescent="0.35">
      <c r="A115" s="1">
        <v>42471</v>
      </c>
      <c r="B115">
        <v>5.4961725718581711E-2</v>
      </c>
      <c r="C115">
        <v>-2.2751756983416069E-2</v>
      </c>
      <c r="D115">
        <v>-3.5398267051240623E-3</v>
      </c>
      <c r="F115">
        <v>2.1725615897816554E-2</v>
      </c>
      <c r="G115">
        <v>3.998119566711178E-2</v>
      </c>
      <c r="H115">
        <f t="shared" si="17"/>
        <v>3.0853405782464167E-2</v>
      </c>
      <c r="I115">
        <v>33</v>
      </c>
      <c r="J115">
        <v>0.87892376681614348</v>
      </c>
      <c r="K115">
        <f t="shared" si="18"/>
        <v>7.5788378945213387E-3</v>
      </c>
      <c r="L115">
        <f t="shared" si="20"/>
        <v>9.3149030387379614</v>
      </c>
      <c r="M115">
        <f t="shared" si="19"/>
        <v>0.79842893351228572</v>
      </c>
    </row>
    <row r="116" spans="1:13" x14ac:dyDescent="0.35">
      <c r="A116" s="1">
        <v>42933</v>
      </c>
      <c r="B116">
        <v>4.3276729057820278E-3</v>
      </c>
      <c r="C116">
        <v>5.7971176843259146E-3</v>
      </c>
      <c r="D116">
        <v>-3.5566131148471155E-3</v>
      </c>
      <c r="F116">
        <v>3.998119566711178E-2</v>
      </c>
      <c r="G116">
        <v>5.8236775436407005E-2</v>
      </c>
      <c r="H116">
        <f t="shared" si="17"/>
        <v>4.9108985551759396E-2</v>
      </c>
      <c r="I116">
        <v>13</v>
      </c>
      <c r="J116">
        <v>0.93721973094170408</v>
      </c>
      <c r="K116">
        <f t="shared" si="18"/>
        <v>1.2063142827256765E-2</v>
      </c>
      <c r="L116">
        <f t="shared" si="20"/>
        <v>4.6807164644206125</v>
      </c>
      <c r="M116">
        <f t="shared" si="19"/>
        <v>0.92514792199941176</v>
      </c>
    </row>
    <row r="117" spans="1:13" x14ac:dyDescent="0.35">
      <c r="A117" s="1">
        <v>42345</v>
      </c>
      <c r="B117">
        <v>-4.8717386613997875E-2</v>
      </c>
      <c r="C117">
        <v>3.7325957612686346E-2</v>
      </c>
      <c r="D117">
        <v>-3.9920212695374498E-3</v>
      </c>
      <c r="F117">
        <v>5.8236775436407005E-2</v>
      </c>
      <c r="G117">
        <v>7.6492355205702231E-2</v>
      </c>
      <c r="H117">
        <f t="shared" si="17"/>
        <v>6.7364565321054615E-2</v>
      </c>
      <c r="I117">
        <v>13</v>
      </c>
      <c r="J117">
        <v>0.99551569506726456</v>
      </c>
      <c r="K117">
        <f t="shared" si="18"/>
        <v>1.6547447759992191E-2</v>
      </c>
      <c r="L117">
        <f t="shared" si="20"/>
        <v>1.631990765903218</v>
      </c>
      <c r="M117">
        <f t="shared" si="19"/>
        <v>0.97957906544366646</v>
      </c>
    </row>
    <row r="118" spans="1:13" x14ac:dyDescent="0.35">
      <c r="A118" s="1">
        <v>42359</v>
      </c>
      <c r="B118">
        <v>2.5282385840892256E-2</v>
      </c>
      <c r="C118">
        <v>8.7336799687546315E-3</v>
      </c>
      <c r="D118">
        <v>-3.9920212695374498E-3</v>
      </c>
      <c r="F118">
        <v>7.6492355205702231E-2</v>
      </c>
      <c r="G118">
        <v>9.474793497499745E-2</v>
      </c>
      <c r="H118">
        <f t="shared" si="17"/>
        <v>8.5620145090349847E-2</v>
      </c>
      <c r="I118">
        <v>1</v>
      </c>
      <c r="J118">
        <v>1</v>
      </c>
      <c r="K118">
        <f t="shared" si="18"/>
        <v>2.1031752692727626E-2</v>
      </c>
      <c r="L118">
        <f t="shared" si="20"/>
        <v>0.3948157112611515</v>
      </c>
      <c r="M118">
        <f t="shared" si="19"/>
        <v>0.99597167305355505</v>
      </c>
    </row>
    <row r="119" spans="1:13" x14ac:dyDescent="0.35">
      <c r="A119" s="1">
        <v>43248</v>
      </c>
      <c r="B119">
        <v>0</v>
      </c>
      <c r="C119">
        <v>-4.4375881400709832E-2</v>
      </c>
      <c r="D119">
        <v>-4.158010148663677E-3</v>
      </c>
      <c r="I119">
        <f>SUM(I110:I118)</f>
        <v>223</v>
      </c>
    </row>
    <row r="120" spans="1:13" x14ac:dyDescent="0.35">
      <c r="A120" s="1">
        <v>42674</v>
      </c>
      <c r="B120">
        <v>-4.4192839233540823E-2</v>
      </c>
      <c r="C120">
        <v>2.6317308317373358E-2</v>
      </c>
      <c r="D120">
        <v>-4.4943895878393264E-3</v>
      </c>
      <c r="F120" t="s">
        <v>142</v>
      </c>
      <c r="G120" t="s">
        <v>141</v>
      </c>
      <c r="H120" t="s">
        <v>143</v>
      </c>
      <c r="J120" t="s">
        <v>45</v>
      </c>
      <c r="K120" t="s">
        <v>47</v>
      </c>
    </row>
    <row r="121" spans="1:13" x14ac:dyDescent="0.35">
      <c r="A121" s="1">
        <v>42492</v>
      </c>
      <c r="B121">
        <v>-2.3835028174973068E-2</v>
      </c>
      <c r="C121">
        <v>1.7021687569430524E-2</v>
      </c>
      <c r="D121">
        <v>-4.8239360308528229E-3</v>
      </c>
      <c r="F121">
        <v>2.6905829596412557E-2</v>
      </c>
      <c r="G121">
        <v>1.4380390762293738E-2</v>
      </c>
      <c r="H121">
        <f>F121-G121</f>
        <v>1.2525438834118819E-2</v>
      </c>
      <c r="J121">
        <f>MAX(H121:H129)</f>
        <v>0.13941726103552143</v>
      </c>
      <c r="K121">
        <f>I119</f>
        <v>223</v>
      </c>
    </row>
    <row r="122" spans="1:13" x14ac:dyDescent="0.35">
      <c r="A122" s="1">
        <v>42450</v>
      </c>
      <c r="B122">
        <v>-2.979904462056561E-2</v>
      </c>
      <c r="C122">
        <v>-8.3857933762739589E-3</v>
      </c>
      <c r="D122">
        <v>-4.9140148024289293E-3</v>
      </c>
      <c r="F122">
        <v>0.10762331838565023</v>
      </c>
      <c r="G122">
        <v>5.6802480953266982E-2</v>
      </c>
      <c r="H122">
        <f t="shared" ref="H122:H129" si="21">F122-G122</f>
        <v>5.0820837432383248E-2</v>
      </c>
    </row>
    <row r="123" spans="1:13" x14ac:dyDescent="0.35">
      <c r="A123" s="1">
        <v>42457</v>
      </c>
      <c r="B123">
        <v>-5.3304050482941142E-3</v>
      </c>
      <c r="C123">
        <v>1.6701849617931353E-2</v>
      </c>
      <c r="D123">
        <v>-4.9382816405825663E-3</v>
      </c>
      <c r="F123">
        <v>0.24663677130044842</v>
      </c>
      <c r="G123">
        <v>0.1641259800750704</v>
      </c>
      <c r="H123">
        <f t="shared" si="21"/>
        <v>8.2510791225378022E-2</v>
      </c>
      <c r="J123">
        <f>SQRT(J121)*K121</f>
        <v>83.265124596288487</v>
      </c>
    </row>
    <row r="124" spans="1:13" x14ac:dyDescent="0.35">
      <c r="A124" s="1">
        <v>43157</v>
      </c>
      <c r="B124">
        <v>-1.6313101316179971E-2</v>
      </c>
      <c r="C124">
        <v>-1.7346058122083075E-3</v>
      </c>
      <c r="D124">
        <v>-4.9627893421290139E-3</v>
      </c>
      <c r="F124">
        <v>0.44843049327354262</v>
      </c>
      <c r="G124">
        <v>0.35454208199338555</v>
      </c>
      <c r="H124">
        <f t="shared" si="21"/>
        <v>9.3888411280157069E-2</v>
      </c>
    </row>
    <row r="125" spans="1:13" ht="15.5" x14ac:dyDescent="0.35">
      <c r="A125" s="1">
        <v>43164</v>
      </c>
      <c r="B125">
        <v>5.8436981489109214E-3</v>
      </c>
      <c r="C125">
        <v>5.19481687710393E-3</v>
      </c>
      <c r="D125">
        <v>-4.9875415110390512E-3</v>
      </c>
      <c r="F125">
        <v>0.73094170403587444</v>
      </c>
      <c r="G125">
        <v>0.59152444300035301</v>
      </c>
      <c r="H125">
        <f t="shared" si="21"/>
        <v>0.13941726103552143</v>
      </c>
      <c r="J125" s="53" t="s">
        <v>178</v>
      </c>
    </row>
    <row r="126" spans="1:13" x14ac:dyDescent="0.35">
      <c r="A126" s="1">
        <v>42107</v>
      </c>
      <c r="B126">
        <v>1.3889112160667093E-2</v>
      </c>
      <c r="C126">
        <v>-4.3017385083690816E-2</v>
      </c>
      <c r="D126">
        <v>-5.0377940299571808E-3</v>
      </c>
      <c r="F126">
        <v>0.87892376681614348</v>
      </c>
      <c r="G126">
        <v>0.79842893351228572</v>
      </c>
      <c r="H126">
        <f t="shared" si="21"/>
        <v>8.049483330385776E-2</v>
      </c>
    </row>
    <row r="127" spans="1:13" x14ac:dyDescent="0.35">
      <c r="A127" s="1">
        <v>43444</v>
      </c>
      <c r="B127">
        <v>-5.3073464203364125E-2</v>
      </c>
      <c r="C127">
        <v>-4.6365920557925537E-2</v>
      </c>
      <c r="D127">
        <v>-5.229746697277265E-3</v>
      </c>
      <c r="F127">
        <v>0.93721973094170408</v>
      </c>
      <c r="G127">
        <v>0.92514792199941176</v>
      </c>
      <c r="H127">
        <f t="shared" si="21"/>
        <v>1.2071808942292317E-2</v>
      </c>
    </row>
    <row r="128" spans="1:13" x14ac:dyDescent="0.35">
      <c r="A128" s="1">
        <v>42128</v>
      </c>
      <c r="B128">
        <v>-1.8373220256619294E-2</v>
      </c>
      <c r="C128">
        <v>-2.8049303809899555E-2</v>
      </c>
      <c r="D128">
        <v>-5.449604767564703E-3</v>
      </c>
      <c r="F128">
        <v>0.99551569506726456</v>
      </c>
      <c r="G128">
        <v>0.97957906544366646</v>
      </c>
      <c r="H128">
        <f t="shared" si="21"/>
        <v>1.5936629623598098E-2</v>
      </c>
    </row>
    <row r="129" spans="1:13" x14ac:dyDescent="0.35">
      <c r="A129" s="1">
        <v>42548</v>
      </c>
      <c r="B129">
        <v>3.3676364848380792E-3</v>
      </c>
      <c r="C129">
        <v>-3.2186686495901444E-2</v>
      </c>
      <c r="D129">
        <v>-5.5834874257005684E-3</v>
      </c>
      <c r="F129">
        <v>1</v>
      </c>
      <c r="G129">
        <v>0.99597167305355505</v>
      </c>
      <c r="H129">
        <f t="shared" si="21"/>
        <v>4.0283269464449489E-3</v>
      </c>
    </row>
    <row r="130" spans="1:13" x14ac:dyDescent="0.35">
      <c r="A130" s="1">
        <v>42695</v>
      </c>
      <c r="B130">
        <v>6.6452715887930142E-2</v>
      </c>
      <c r="C130">
        <v>-8.795131452827289E-3</v>
      </c>
      <c r="D130">
        <v>-5.7175684632034081E-3</v>
      </c>
    </row>
    <row r="131" spans="1:13" x14ac:dyDescent="0.35">
      <c r="A131" s="1">
        <v>42226</v>
      </c>
      <c r="B131">
        <v>3.0949361984845243E-3</v>
      </c>
      <c r="C131">
        <v>2.17627942259567E-3</v>
      </c>
      <c r="D131">
        <v>-6.0060240602119218E-3</v>
      </c>
      <c r="F131" s="79" t="s">
        <v>144</v>
      </c>
      <c r="G131" s="80"/>
      <c r="H131" s="80"/>
      <c r="I131" s="80"/>
      <c r="J131" s="80"/>
      <c r="K131" s="80"/>
      <c r="L131" s="80"/>
      <c r="M131" s="81"/>
    </row>
    <row r="132" spans="1:13" x14ac:dyDescent="0.35">
      <c r="A132" s="1">
        <v>43661</v>
      </c>
      <c r="B132">
        <v>-1.7750056331916422E-2</v>
      </c>
      <c r="C132">
        <v>-3.9609138095045827E-2</v>
      </c>
      <c r="D132">
        <v>-6.2047768868829815E-3</v>
      </c>
      <c r="F132" t="s">
        <v>96</v>
      </c>
      <c r="G132" t="s">
        <v>97</v>
      </c>
      <c r="H132" t="s">
        <v>137</v>
      </c>
      <c r="I132" t="s">
        <v>100</v>
      </c>
      <c r="J132" t="s">
        <v>138</v>
      </c>
      <c r="K132" t="s">
        <v>139</v>
      </c>
      <c r="L132" t="s">
        <v>140</v>
      </c>
      <c r="M132" t="s">
        <v>141</v>
      </c>
    </row>
    <row r="133" spans="1:13" x14ac:dyDescent="0.35">
      <c r="A133" s="1">
        <v>42296</v>
      </c>
      <c r="B133">
        <v>2.1568696658455202E-2</v>
      </c>
      <c r="C133">
        <v>-8.8300794482720369E-3</v>
      </c>
      <c r="D133">
        <v>-6.2305497506360864E-3</v>
      </c>
      <c r="F133">
        <v>-6.8676865796219372E-2</v>
      </c>
      <c r="G133">
        <v>-5.2153081856401211E-2</v>
      </c>
      <c r="H133">
        <f>AVERAGE(F133:G133)</f>
        <v>-6.0414973826310295E-2</v>
      </c>
      <c r="I133">
        <v>4</v>
      </c>
      <c r="J133">
        <v>1.7937219730941704E-2</v>
      </c>
      <c r="K133">
        <f>H133/((G133-F133)*I$119)</f>
        <v>-1.6395709731326001E-2</v>
      </c>
      <c r="L133">
        <f>_xlfn.NORM.DIST(H133,G$4,G$8,FALSE)</f>
        <v>1.2102587242162319</v>
      </c>
      <c r="M133">
        <f>_xlfn.NORM.DIST(H133,G$4,G$8,TRUE)</f>
        <v>1.4391907533140054E-2</v>
      </c>
    </row>
    <row r="134" spans="1:13" x14ac:dyDescent="0.35">
      <c r="A134" s="1">
        <v>42744</v>
      </c>
      <c r="B134">
        <v>-3.4509816210688313E-2</v>
      </c>
      <c r="C134">
        <v>5.6338177182560642E-3</v>
      </c>
      <c r="D134">
        <v>-6.4377904748485299E-3</v>
      </c>
      <c r="F134">
        <v>-5.2153081856401211E-2</v>
      </c>
      <c r="G134">
        <v>-3.562929791658305E-2</v>
      </c>
      <c r="H134">
        <f t="shared" ref="H134:H141" si="22">AVERAGE(F134:G134)</f>
        <v>-4.3891189886492127E-2</v>
      </c>
      <c r="I134">
        <v>14</v>
      </c>
      <c r="J134">
        <v>8.0717488789237665E-2</v>
      </c>
      <c r="K134">
        <f t="shared" ref="K134:K141" si="23">H134/((G134-F134)*I$119)</f>
        <v>-1.1911404798590573E-2</v>
      </c>
      <c r="L134">
        <f t="shared" ref="L134:L141" si="24">_xlfn.NORM.DIST(H134,G$4,G$8,FALSE)</f>
        <v>3.4471371655386283</v>
      </c>
      <c r="M134">
        <f t="shared" ref="M134:M141" si="25">_xlfn.NORM.DIST(H134,G$4,G$8,TRUE)</f>
        <v>5.0582620816857528E-2</v>
      </c>
    </row>
    <row r="135" spans="1:13" x14ac:dyDescent="0.35">
      <c r="A135" s="1">
        <v>43437</v>
      </c>
      <c r="B135">
        <v>5.1926802368212205E-3</v>
      </c>
      <c r="C135">
        <v>3.2414939241710229E-3</v>
      </c>
      <c r="D135">
        <v>-6.6840204285717143E-3</v>
      </c>
      <c r="F135">
        <v>-3.562929791658305E-2</v>
      </c>
      <c r="G135">
        <v>-1.9105513976764889E-2</v>
      </c>
      <c r="H135">
        <f t="shared" si="22"/>
        <v>-2.7367405946673969E-2</v>
      </c>
      <c r="I135">
        <v>32</v>
      </c>
      <c r="J135">
        <v>0.22421524663677131</v>
      </c>
      <c r="K135">
        <f t="shared" si="23"/>
        <v>-7.4270998658551475E-3</v>
      </c>
      <c r="L135">
        <f t="shared" si="24"/>
        <v>7.277749278543661</v>
      </c>
      <c r="M135">
        <f t="shared" si="25"/>
        <v>0.13741072989583977</v>
      </c>
    </row>
    <row r="136" spans="1:13" x14ac:dyDescent="0.35">
      <c r="A136" s="1">
        <v>42786</v>
      </c>
      <c r="B136">
        <v>1.2084592159701689E-4</v>
      </c>
      <c r="C136">
        <v>2.6501940745506627E-2</v>
      </c>
      <c r="D136">
        <v>-6.9548218733697219E-3</v>
      </c>
      <c r="F136">
        <v>-1.9105513976764889E-2</v>
      </c>
      <c r="G136">
        <v>-2.5817300369467278E-3</v>
      </c>
      <c r="H136">
        <f t="shared" si="22"/>
        <v>-1.0843622006855808E-2</v>
      </c>
      <c r="I136">
        <v>53</v>
      </c>
      <c r="J136">
        <v>0.46188340807174888</v>
      </c>
      <c r="K136">
        <f t="shared" si="23"/>
        <v>-2.942794933119722E-3</v>
      </c>
      <c r="L136">
        <f t="shared" si="24"/>
        <v>11.389215149633763</v>
      </c>
      <c r="M136">
        <f t="shared" si="25"/>
        <v>0.29293784804592338</v>
      </c>
    </row>
    <row r="137" spans="1:13" x14ac:dyDescent="0.35">
      <c r="A137" s="1">
        <v>42954</v>
      </c>
      <c r="B137">
        <v>1.3576193070049527E-2</v>
      </c>
      <c r="C137">
        <v>-3.7523496185503527E-3</v>
      </c>
      <c r="D137">
        <v>-7.0588528396246884E-3</v>
      </c>
      <c r="F137">
        <v>-2.5817300369467278E-3</v>
      </c>
      <c r="G137">
        <v>1.3942053902871433E-2</v>
      </c>
      <c r="H137">
        <f t="shared" si="22"/>
        <v>5.6801619329623527E-3</v>
      </c>
      <c r="I137">
        <v>64</v>
      </c>
      <c r="J137">
        <v>0.7488789237668162</v>
      </c>
      <c r="K137">
        <f t="shared" si="23"/>
        <v>1.5415099996157039E-3</v>
      </c>
      <c r="L137">
        <f t="shared" si="24"/>
        <v>13.211395276533105</v>
      </c>
      <c r="M137">
        <f t="shared" si="25"/>
        <v>0.50095018320946583</v>
      </c>
    </row>
    <row r="138" spans="1:13" x14ac:dyDescent="0.35">
      <c r="A138" s="1">
        <v>43017</v>
      </c>
      <c r="B138">
        <v>1.1878083540431576E-2</v>
      </c>
      <c r="C138">
        <v>2.3153304974716821E-2</v>
      </c>
      <c r="D138">
        <v>-7.8962621222255051E-3</v>
      </c>
      <c r="F138">
        <v>1.3942053902871433E-2</v>
      </c>
      <c r="G138">
        <v>3.0465837842689594E-2</v>
      </c>
      <c r="H138">
        <f t="shared" si="22"/>
        <v>2.2203945872780514E-2</v>
      </c>
      <c r="I138">
        <v>28</v>
      </c>
      <c r="J138">
        <v>0.87443946188340804</v>
      </c>
      <c r="K138">
        <f t="shared" si="23"/>
        <v>6.0258149323511295E-3</v>
      </c>
      <c r="L138">
        <f t="shared" si="24"/>
        <v>11.359566497600939</v>
      </c>
      <c r="M138">
        <f t="shared" si="25"/>
        <v>0.70869827725846601</v>
      </c>
    </row>
    <row r="139" spans="1:13" x14ac:dyDescent="0.35">
      <c r="A139" s="1">
        <v>43003</v>
      </c>
      <c r="B139">
        <v>2.5167170139379347E-2</v>
      </c>
      <c r="C139">
        <v>3.6878630385365992E-2</v>
      </c>
      <c r="D139">
        <v>-7.9051795071132611E-3</v>
      </c>
      <c r="F139">
        <v>3.0465837842689594E-2</v>
      </c>
      <c r="G139">
        <v>4.6989621782507755E-2</v>
      </c>
      <c r="H139">
        <f t="shared" si="22"/>
        <v>3.8727729812598671E-2</v>
      </c>
      <c r="I139">
        <v>22</v>
      </c>
      <c r="J139">
        <v>0.97309417040358748</v>
      </c>
      <c r="K139">
        <f t="shared" si="23"/>
        <v>1.0510119865086555E-2</v>
      </c>
      <c r="L139">
        <f t="shared" si="24"/>
        <v>7.2399074084172748</v>
      </c>
      <c r="M139">
        <f t="shared" si="25"/>
        <v>0.86363339921348037</v>
      </c>
    </row>
    <row r="140" spans="1:13" x14ac:dyDescent="0.35">
      <c r="A140" s="1">
        <v>42583</v>
      </c>
      <c r="B140">
        <v>-3.3112613036560315E-3</v>
      </c>
      <c r="C140">
        <v>3.7740327982846898E-2</v>
      </c>
      <c r="D140">
        <v>-8.528836347520323E-3</v>
      </c>
      <c r="F140">
        <v>4.6989621782507755E-2</v>
      </c>
      <c r="G140">
        <v>6.3513405722325916E-2</v>
      </c>
      <c r="H140">
        <f t="shared" si="22"/>
        <v>5.5251513752416839E-2</v>
      </c>
      <c r="I140">
        <v>5</v>
      </c>
      <c r="J140">
        <v>0.99551569506726456</v>
      </c>
      <c r="K140">
        <f t="shared" si="23"/>
        <v>1.4994424797821983E-2</v>
      </c>
      <c r="L140">
        <f t="shared" si="24"/>
        <v>3.4202861991982649</v>
      </c>
      <c r="M140">
        <f t="shared" si="25"/>
        <v>0.94991129197472646</v>
      </c>
    </row>
    <row r="141" spans="1:13" x14ac:dyDescent="0.35">
      <c r="A141" s="1">
        <v>42527</v>
      </c>
      <c r="B141">
        <v>1.4410449678254994E-2</v>
      </c>
      <c r="C141">
        <v>-2.8293508642611976E-2</v>
      </c>
      <c r="D141">
        <v>-8.6831225734607699E-3</v>
      </c>
      <c r="F141">
        <v>6.3513405722325916E-2</v>
      </c>
      <c r="G141">
        <v>8.003718966214407E-2</v>
      </c>
      <c r="H141">
        <f t="shared" si="22"/>
        <v>7.1775297692234993E-2</v>
      </c>
      <c r="I141">
        <v>1</v>
      </c>
      <c r="J141">
        <v>1</v>
      </c>
      <c r="K141">
        <f t="shared" si="23"/>
        <v>1.9478729730557417E-2</v>
      </c>
      <c r="L141">
        <f t="shared" si="24"/>
        <v>1.197705561592036</v>
      </c>
      <c r="M141">
        <f t="shared" si="25"/>
        <v>0.9857812752729177</v>
      </c>
    </row>
    <row r="142" spans="1:13" x14ac:dyDescent="0.35">
      <c r="A142" s="1">
        <v>43290</v>
      </c>
      <c r="B142">
        <v>1.3755254551498786E-2</v>
      </c>
      <c r="C142">
        <v>0</v>
      </c>
      <c r="D142">
        <v>-8.6831225734608809E-3</v>
      </c>
      <c r="I142">
        <f>SUM(I133:I141)</f>
        <v>223</v>
      </c>
    </row>
    <row r="143" spans="1:13" x14ac:dyDescent="0.35">
      <c r="A143" s="1">
        <v>43031</v>
      </c>
      <c r="B143">
        <v>1.5834992330076268E-2</v>
      </c>
      <c r="C143">
        <v>3.5153004417896094E-2</v>
      </c>
      <c r="D143">
        <v>-9.4229201345052607E-3</v>
      </c>
      <c r="F143" t="s">
        <v>142</v>
      </c>
      <c r="G143" t="s">
        <v>141</v>
      </c>
      <c r="H143" t="s">
        <v>143</v>
      </c>
      <c r="J143" t="s">
        <v>45</v>
      </c>
      <c r="K143" t="s">
        <v>47</v>
      </c>
    </row>
    <row r="144" spans="1:13" x14ac:dyDescent="0.35">
      <c r="A144" s="1">
        <v>43143</v>
      </c>
      <c r="B144">
        <v>6.5310383424709101E-2</v>
      </c>
      <c r="C144">
        <v>-7.0922283094917984E-3</v>
      </c>
      <c r="D144">
        <v>-9.8280889362624274E-3</v>
      </c>
      <c r="F144">
        <v>1.7937219730941704E-2</v>
      </c>
      <c r="G144">
        <v>1.4391907533140054E-2</v>
      </c>
      <c r="H144">
        <f>F144-G144</f>
        <v>3.5453121978016502E-3</v>
      </c>
      <c r="J144">
        <f>MAX(H144:H152)</f>
        <v>0.24792874055735037</v>
      </c>
      <c r="K144">
        <f>I142</f>
        <v>223</v>
      </c>
    </row>
    <row r="145" spans="1:13" x14ac:dyDescent="0.35">
      <c r="A145" s="1">
        <v>43451</v>
      </c>
      <c r="B145">
        <v>1.0007616074426413E-2</v>
      </c>
      <c r="C145">
        <v>-1.0221554071538139E-2</v>
      </c>
      <c r="D145">
        <v>-1.0542266312024545E-2</v>
      </c>
      <c r="F145">
        <v>8.0717488789237665E-2</v>
      </c>
      <c r="G145">
        <v>5.0582620816857528E-2</v>
      </c>
      <c r="H145">
        <f t="shared" ref="H145:H152" si="26">F145-G145</f>
        <v>3.0134867972380137E-2</v>
      </c>
    </row>
    <row r="146" spans="1:13" x14ac:dyDescent="0.35">
      <c r="A146" s="1">
        <v>42653</v>
      </c>
      <c r="B146">
        <v>-1.3605652055778709E-2</v>
      </c>
      <c r="C146">
        <v>-2.4292692569044587E-2</v>
      </c>
      <c r="D146">
        <v>-1.0672459890771759E-2</v>
      </c>
      <c r="F146">
        <v>0.22421524663677131</v>
      </c>
      <c r="G146">
        <v>0.13741072989583977</v>
      </c>
      <c r="H146">
        <f t="shared" si="26"/>
        <v>8.6804516740931537E-2</v>
      </c>
      <c r="J146">
        <f>SQRT(J144)*K144</f>
        <v>111.03714846472091</v>
      </c>
    </row>
    <row r="147" spans="1:13" x14ac:dyDescent="0.35">
      <c r="A147" s="1">
        <v>43038</v>
      </c>
      <c r="B147">
        <v>-1.1543029281674812E-2</v>
      </c>
      <c r="C147">
        <v>5.1679701584425976E-3</v>
      </c>
      <c r="D147">
        <v>-1.0708014272472212E-2</v>
      </c>
      <c r="F147">
        <v>0.46188340807174888</v>
      </c>
      <c r="G147">
        <v>0.29293784804592338</v>
      </c>
      <c r="H147">
        <f t="shared" si="26"/>
        <v>0.1689455600258255</v>
      </c>
    </row>
    <row r="148" spans="1:13" ht="15.5" x14ac:dyDescent="0.35">
      <c r="A148" s="1">
        <v>42821</v>
      </c>
      <c r="B148">
        <v>-2.9109110030049078E-2</v>
      </c>
      <c r="C148">
        <v>-3.2841106189242332E-2</v>
      </c>
      <c r="D148">
        <v>-1.0972678669475556E-2</v>
      </c>
      <c r="F148">
        <v>0.7488789237668162</v>
      </c>
      <c r="G148">
        <v>0.50095018320946583</v>
      </c>
      <c r="H148">
        <f t="shared" si="26"/>
        <v>0.24792874055735037</v>
      </c>
      <c r="J148" s="53" t="s">
        <v>179</v>
      </c>
    </row>
    <row r="149" spans="1:13" x14ac:dyDescent="0.35">
      <c r="A149" s="1">
        <v>43654</v>
      </c>
      <c r="B149">
        <v>-2.4217084276669135E-2</v>
      </c>
      <c r="C149">
        <v>2.9558802241544429E-2</v>
      </c>
      <c r="D149">
        <v>-1.1616119683228556E-2</v>
      </c>
      <c r="F149">
        <v>0.87443946188340804</v>
      </c>
      <c r="G149">
        <v>0.70869827725846601</v>
      </c>
      <c r="H149">
        <f t="shared" si="26"/>
        <v>0.16574118462494203</v>
      </c>
    </row>
    <row r="150" spans="1:13" x14ac:dyDescent="0.35">
      <c r="A150" s="1">
        <v>42261</v>
      </c>
      <c r="B150">
        <v>1.8717123952937991E-2</v>
      </c>
      <c r="C150">
        <v>-2.0022915875107704E-2</v>
      </c>
      <c r="D150">
        <v>-1.1628037995119099E-2</v>
      </c>
      <c r="F150">
        <v>0.97309417040358748</v>
      </c>
      <c r="G150">
        <v>0.86363339921348037</v>
      </c>
      <c r="H150">
        <f t="shared" si="26"/>
        <v>0.10946077119010711</v>
      </c>
    </row>
    <row r="151" spans="1:13" x14ac:dyDescent="0.35">
      <c r="A151" s="1">
        <v>42205</v>
      </c>
      <c r="B151">
        <v>-6.9494283492555972E-2</v>
      </c>
      <c r="C151">
        <v>-2.8355225755125009E-2</v>
      </c>
      <c r="D151">
        <v>-1.212136053234485E-2</v>
      </c>
      <c r="F151">
        <v>0.99551569506726456</v>
      </c>
      <c r="G151">
        <v>0.94991129197472646</v>
      </c>
      <c r="H151">
        <f t="shared" si="26"/>
        <v>4.5604403092538104E-2</v>
      </c>
    </row>
    <row r="152" spans="1:13" x14ac:dyDescent="0.35">
      <c r="A152" s="1">
        <v>43570</v>
      </c>
      <c r="B152">
        <v>-2.9233176766405865E-2</v>
      </c>
      <c r="C152">
        <v>-1.4184634991956413E-2</v>
      </c>
      <c r="D152">
        <v>-1.2252405529015889E-2</v>
      </c>
      <c r="F152">
        <v>1</v>
      </c>
      <c r="G152">
        <v>0.9857812752729177</v>
      </c>
      <c r="H152">
        <f t="shared" si="26"/>
        <v>1.4218724727082299E-2</v>
      </c>
    </row>
    <row r="153" spans="1:13" x14ac:dyDescent="0.35">
      <c r="A153" s="1">
        <v>43423</v>
      </c>
      <c r="B153">
        <v>-9.8850915881404152E-3</v>
      </c>
      <c r="C153">
        <v>3.1796529173798056E-3</v>
      </c>
      <c r="D153">
        <v>-1.2486390651382646E-2</v>
      </c>
    </row>
    <row r="154" spans="1:13" x14ac:dyDescent="0.35">
      <c r="A154" s="1">
        <v>42499</v>
      </c>
      <c r="B154">
        <v>3.5579864600029155E-3</v>
      </c>
      <c r="C154">
        <v>-2.3480267608842472E-2</v>
      </c>
      <c r="D154">
        <v>-1.2652236903709001E-2</v>
      </c>
      <c r="F154" s="79" t="s">
        <v>145</v>
      </c>
      <c r="G154" s="80"/>
      <c r="H154" s="80"/>
      <c r="I154" s="80"/>
      <c r="J154" s="80"/>
      <c r="K154" s="80"/>
      <c r="L154" s="80"/>
      <c r="M154" s="81"/>
    </row>
    <row r="155" spans="1:13" x14ac:dyDescent="0.35">
      <c r="A155" s="1">
        <v>42779</v>
      </c>
      <c r="B155">
        <v>-6.0424786265687625E-5</v>
      </c>
      <c r="C155">
        <v>-6.8676865796219372E-2</v>
      </c>
      <c r="D155">
        <v>-1.2789156116321223E-2</v>
      </c>
      <c r="F155" t="s">
        <v>96</v>
      </c>
      <c r="G155" t="s">
        <v>97</v>
      </c>
      <c r="H155" t="s">
        <v>137</v>
      </c>
      <c r="I155" t="s">
        <v>100</v>
      </c>
      <c r="J155" t="s">
        <v>138</v>
      </c>
      <c r="K155" t="s">
        <v>139</v>
      </c>
      <c r="L155" t="s">
        <v>140</v>
      </c>
      <c r="M155" t="s">
        <v>141</v>
      </c>
    </row>
    <row r="156" spans="1:13" x14ac:dyDescent="0.35">
      <c r="A156" s="1">
        <v>43185</v>
      </c>
      <c r="B156">
        <v>-3.2704584725580833E-2</v>
      </c>
      <c r="C156">
        <v>1.7256259674698574E-3</v>
      </c>
      <c r="D156">
        <v>-1.2903404835907954E-2</v>
      </c>
      <c r="F156">
        <v>-6.5185979884695613E-2</v>
      </c>
      <c r="G156">
        <v>-4.8764994038946012E-2</v>
      </c>
      <c r="H156">
        <f>AVERAGE(F156:G156)</f>
        <v>-5.6975486961820809E-2</v>
      </c>
      <c r="I156">
        <v>4</v>
      </c>
      <c r="J156">
        <v>1.7937219730941704E-2</v>
      </c>
      <c r="K156">
        <f>H156/((G156-F156)*I$119)</f>
        <v>-1.5559081508740738E-2</v>
      </c>
      <c r="L156">
        <f>_xlfn.NORM.DIST(H156,G$4,G$8,FALSE)</f>
        <v>1.5424742564222547</v>
      </c>
      <c r="M156">
        <f>_xlfn.NORM.DIST(H156,G$4,G$8,TRUE)</f>
        <v>1.9107919957976709E-2</v>
      </c>
    </row>
    <row r="157" spans="1:13" x14ac:dyDescent="0.35">
      <c r="A157" s="1">
        <v>42408</v>
      </c>
      <c r="B157">
        <v>-2.4474015085370251E-2</v>
      </c>
      <c r="C157">
        <v>4.3010818993907017E-3</v>
      </c>
      <c r="D157">
        <v>-1.3140793561058368E-2</v>
      </c>
      <c r="F157">
        <v>-4.8764994038946012E-2</v>
      </c>
      <c r="G157">
        <v>-3.2344008193196411E-2</v>
      </c>
      <c r="H157">
        <f t="shared" ref="H157:H164" si="27">AVERAGE(F157:G157)</f>
        <v>-4.0554501116071215E-2</v>
      </c>
      <c r="I157">
        <v>16</v>
      </c>
      <c r="J157">
        <v>8.9686098654708515E-2</v>
      </c>
      <c r="K157">
        <f t="shared" ref="K157:K164" si="28">H157/((G157-F157)*I$119)</f>
        <v>-1.1074776576005314E-2</v>
      </c>
      <c r="L157">
        <f t="shared" ref="L157:L163" si="29">_xlfn.NORM.DIST(H157,G$4,G$8,FALSE)</f>
        <v>4.1065009707290123</v>
      </c>
      <c r="M157">
        <f t="shared" ref="M157:M164" si="30">_xlfn.NORM.DIST(H157,G$4,G$8,TRUE)</f>
        <v>6.3165408412661952E-2</v>
      </c>
    </row>
    <row r="158" spans="1:13" x14ac:dyDescent="0.35">
      <c r="A158" s="1">
        <v>43528</v>
      </c>
      <c r="B158">
        <v>-1.2619232479690485E-2</v>
      </c>
      <c r="C158">
        <v>2.4868066578013524E-2</v>
      </c>
      <c r="D158">
        <v>-1.3187004281953801E-2</v>
      </c>
      <c r="F158">
        <v>-3.2344008193196411E-2</v>
      </c>
      <c r="G158">
        <v>-1.5923022347446809E-2</v>
      </c>
      <c r="H158">
        <f t="shared" si="27"/>
        <v>-2.413351527032161E-2</v>
      </c>
      <c r="I158">
        <v>40</v>
      </c>
      <c r="J158">
        <v>0.26905829596412556</v>
      </c>
      <c r="K158">
        <f t="shared" si="28"/>
        <v>-6.5904716432698867E-3</v>
      </c>
      <c r="L158">
        <f t="shared" si="29"/>
        <v>8.1338680294633718</v>
      </c>
      <c r="M158">
        <f t="shared" si="30"/>
        <v>0.16232862038847207</v>
      </c>
    </row>
    <row r="159" spans="1:13" x14ac:dyDescent="0.35">
      <c r="A159" s="1">
        <v>42023</v>
      </c>
      <c r="B159">
        <v>3.8916647671368348E-2</v>
      </c>
      <c r="C159">
        <v>6.7189502487447882E-3</v>
      </c>
      <c r="D159">
        <v>-1.3544225107757149E-2</v>
      </c>
      <c r="F159">
        <v>-1.5923022347446809E-2</v>
      </c>
      <c r="G159">
        <v>4.9796349830279196E-4</v>
      </c>
      <c r="H159">
        <f t="shared" si="27"/>
        <v>-7.7125294245720087E-3</v>
      </c>
      <c r="I159">
        <v>69</v>
      </c>
      <c r="J159">
        <v>0.57847533632286996</v>
      </c>
      <c r="K159">
        <f t="shared" si="28"/>
        <v>-2.1061667105344607E-3</v>
      </c>
      <c r="L159">
        <f t="shared" si="29"/>
        <v>11.986530652822424</v>
      </c>
      <c r="M159">
        <f t="shared" si="30"/>
        <v>0.32955849135642745</v>
      </c>
    </row>
    <row r="160" spans="1:13" x14ac:dyDescent="0.35">
      <c r="A160" s="1">
        <v>42989</v>
      </c>
      <c r="B160">
        <v>1.5268287210081411E-2</v>
      </c>
      <c r="C160">
        <v>-1.7256259674698364E-3</v>
      </c>
      <c r="D160">
        <v>-1.3574869091068874E-2</v>
      </c>
      <c r="F160">
        <v>4.9796349830279196E-4</v>
      </c>
      <c r="G160">
        <v>1.6918949344052393E-2</v>
      </c>
      <c r="H160">
        <f t="shared" si="27"/>
        <v>8.7084564211775926E-3</v>
      </c>
      <c r="I160">
        <v>48</v>
      </c>
      <c r="J160">
        <v>0.79372197309417036</v>
      </c>
      <c r="K160">
        <f t="shared" si="28"/>
        <v>2.3781382222009657E-3</v>
      </c>
      <c r="L160">
        <f t="shared" si="29"/>
        <v>13.141987975679623</v>
      </c>
      <c r="M160">
        <f t="shared" si="30"/>
        <v>0.54088645283469883</v>
      </c>
    </row>
    <row r="161" spans="1:13" x14ac:dyDescent="0.35">
      <c r="A161" s="1">
        <v>43192</v>
      </c>
      <c r="B161">
        <v>1.2501877408061296E-2</v>
      </c>
      <c r="C161">
        <v>1.878791386563327E-2</v>
      </c>
      <c r="D161">
        <v>-1.4388737452099669E-2</v>
      </c>
      <c r="F161">
        <v>1.6918949344052393E-2</v>
      </c>
      <c r="G161">
        <v>3.3339935189801995E-2</v>
      </c>
      <c r="H161">
        <f t="shared" si="27"/>
        <v>2.5129442266927194E-2</v>
      </c>
      <c r="I161">
        <v>31</v>
      </c>
      <c r="J161">
        <v>0.93273542600896864</v>
      </c>
      <c r="K161">
        <f t="shared" si="28"/>
        <v>6.862443154936392E-3</v>
      </c>
      <c r="L161">
        <f t="shared" si="29"/>
        <v>10.720124206840074</v>
      </c>
      <c r="M161">
        <f t="shared" si="30"/>
        <v>0.74101153856277402</v>
      </c>
    </row>
    <row r="162" spans="1:13" x14ac:dyDescent="0.35">
      <c r="A162" s="1">
        <v>42905</v>
      </c>
      <c r="B162">
        <v>1.7289479779171415E-2</v>
      </c>
      <c r="C162">
        <v>3.8839833316263957E-2</v>
      </c>
      <c r="D162">
        <v>-1.472419239393645E-2</v>
      </c>
      <c r="F162">
        <v>3.3339935189801995E-2</v>
      </c>
      <c r="G162">
        <v>4.9760921035551596E-2</v>
      </c>
      <c r="H162">
        <f t="shared" si="27"/>
        <v>4.1550428112676799E-2</v>
      </c>
      <c r="I162">
        <v>10</v>
      </c>
      <c r="J162">
        <v>0.97757847533632292</v>
      </c>
      <c r="K162">
        <f t="shared" si="28"/>
        <v>1.134674808767182E-2</v>
      </c>
      <c r="L162">
        <f t="shared" si="29"/>
        <v>6.5059355340792013</v>
      </c>
      <c r="M162">
        <f t="shared" si="30"/>
        <v>0.88302924798563576</v>
      </c>
    </row>
    <row r="163" spans="1:13" x14ac:dyDescent="0.35">
      <c r="A163" s="1">
        <v>43234</v>
      </c>
      <c r="B163">
        <v>-5.9066782764183041E-2</v>
      </c>
      <c r="C163">
        <v>1.3468217050866611E-2</v>
      </c>
      <c r="D163">
        <v>-1.4855100990924184E-2</v>
      </c>
      <c r="F163">
        <v>4.9760921035551596E-2</v>
      </c>
      <c r="G163">
        <v>6.6181906881301197E-2</v>
      </c>
      <c r="H163">
        <f t="shared" si="27"/>
        <v>5.7971413958426393E-2</v>
      </c>
      <c r="I163">
        <v>5</v>
      </c>
      <c r="J163">
        <v>1</v>
      </c>
      <c r="K163">
        <f t="shared" si="28"/>
        <v>1.5831053020407243E-2</v>
      </c>
      <c r="L163">
        <f t="shared" si="29"/>
        <v>2.9375879673737613</v>
      </c>
      <c r="M163">
        <f t="shared" si="30"/>
        <v>0.95854687985739717</v>
      </c>
    </row>
    <row r="164" spans="1:13" x14ac:dyDescent="0.35">
      <c r="A164" s="1">
        <v>42947</v>
      </c>
      <c r="B164">
        <v>2.5842156583848929E-2</v>
      </c>
      <c r="C164">
        <v>4.4026248756490458E-2</v>
      </c>
      <c r="D164">
        <v>-1.5125361070756104E-2</v>
      </c>
      <c r="F164">
        <v>6.6181906881301197E-2</v>
      </c>
      <c r="G164">
        <v>8.2602892727050792E-2</v>
      </c>
      <c r="H164">
        <f t="shared" si="27"/>
        <v>7.4392399804176002E-2</v>
      </c>
      <c r="I164">
        <v>0</v>
      </c>
      <c r="J164">
        <v>1</v>
      </c>
      <c r="K164">
        <f t="shared" si="28"/>
        <v>2.0315357953142679E-2</v>
      </c>
      <c r="L164">
        <f>_xlfn.NORM.DIST(H164,G$4,G$8,FALSE)</f>
        <v>0.98683192794044372</v>
      </c>
      <c r="M164">
        <f t="shared" si="30"/>
        <v>0.98863273644889382</v>
      </c>
    </row>
    <row r="165" spans="1:13" x14ac:dyDescent="0.35">
      <c r="A165" s="1">
        <v>43241</v>
      </c>
      <c r="B165">
        <v>-9.9503308531679793E-3</v>
      </c>
      <c r="C165">
        <v>1.6708441648177223E-3</v>
      </c>
      <c r="D165">
        <v>-1.6461277054071962E-2</v>
      </c>
      <c r="I165">
        <f>SUM(I156:I164)</f>
        <v>223</v>
      </c>
    </row>
    <row r="166" spans="1:13" x14ac:dyDescent="0.35">
      <c r="A166" s="1">
        <v>43794</v>
      </c>
      <c r="B166">
        <v>-1.7581101416396221E-2</v>
      </c>
      <c r="C166">
        <v>-1.0118130165584667E-2</v>
      </c>
      <c r="D166">
        <v>-1.6485113798047214E-2</v>
      </c>
      <c r="F166" t="s">
        <v>142</v>
      </c>
      <c r="G166" t="s">
        <v>141</v>
      </c>
      <c r="H166" t="s">
        <v>143</v>
      </c>
      <c r="J166" t="s">
        <v>45</v>
      </c>
      <c r="K166" t="s">
        <v>47</v>
      </c>
    </row>
    <row r="167" spans="1:13" x14ac:dyDescent="0.35">
      <c r="A167" s="1">
        <v>42135</v>
      </c>
      <c r="B167">
        <v>-5.9780981755080667E-3</v>
      </c>
      <c r="C167">
        <v>1.9502243231441101E-2</v>
      </c>
      <c r="D167">
        <v>-1.6529301951210582E-2</v>
      </c>
      <c r="F167">
        <v>1.7937219730941704E-2</v>
      </c>
      <c r="G167">
        <v>1.9107919957976709E-2</v>
      </c>
      <c r="H167">
        <f>F167-G167</f>
        <v>-1.1707002270350056E-3</v>
      </c>
      <c r="J167">
        <f>MAX(H167:H175)</f>
        <v>0.25283552025947154</v>
      </c>
      <c r="K167">
        <f>I165</f>
        <v>223</v>
      </c>
    </row>
    <row r="168" spans="1:13" x14ac:dyDescent="0.35">
      <c r="A168" s="1">
        <v>43066</v>
      </c>
      <c r="B168">
        <v>-2.8923039469250476E-2</v>
      </c>
      <c r="C168">
        <v>-7.5047256540676927E-3</v>
      </c>
      <c r="D168">
        <v>-1.6607736399660525E-2</v>
      </c>
      <c r="F168">
        <v>8.9686098654708515E-2</v>
      </c>
      <c r="G168">
        <v>6.3165408412661952E-2</v>
      </c>
      <c r="H168">
        <f t="shared" ref="H168:H175" si="31">F168-G168</f>
        <v>2.6520690242046563E-2</v>
      </c>
    </row>
    <row r="169" spans="1:13" x14ac:dyDescent="0.35">
      <c r="A169" s="1">
        <v>42149</v>
      </c>
      <c r="B169">
        <v>-1.1498266687373023E-2</v>
      </c>
      <c r="C169">
        <v>-2.6031838717946981E-2</v>
      </c>
      <c r="D169">
        <v>-1.6713480973740667E-2</v>
      </c>
      <c r="F169">
        <v>0.26905829596412556</v>
      </c>
      <c r="G169">
        <v>0.16232862038847207</v>
      </c>
      <c r="H169">
        <f t="shared" si="31"/>
        <v>0.10672967557565349</v>
      </c>
      <c r="J169">
        <f>SQRT(J167)*K167</f>
        <v>112.13053815523789</v>
      </c>
    </row>
    <row r="170" spans="1:13" x14ac:dyDescent="0.35">
      <c r="A170" s="1">
        <v>43108</v>
      </c>
      <c r="B170">
        <v>-3.5688082383160094E-3</v>
      </c>
      <c r="C170">
        <v>4.4850566165351713E-2</v>
      </c>
      <c r="D170">
        <v>-1.6882787038750929E-2</v>
      </c>
      <c r="F170">
        <v>0.57847533632286996</v>
      </c>
      <c r="G170">
        <v>0.32955849135642745</v>
      </c>
      <c r="H170">
        <f t="shared" si="31"/>
        <v>0.24891684496644251</v>
      </c>
    </row>
    <row r="171" spans="1:13" ht="15.5" x14ac:dyDescent="0.35">
      <c r="A171" s="1">
        <v>42338</v>
      </c>
      <c r="B171">
        <v>-1.4451118538174598E-2</v>
      </c>
      <c r="C171">
        <v>-6.6889881507965401E-3</v>
      </c>
      <c r="D171">
        <v>-1.7116941940697752E-2</v>
      </c>
      <c r="F171">
        <v>0.79372197309417036</v>
      </c>
      <c r="G171">
        <v>0.54088645283469883</v>
      </c>
      <c r="H171">
        <f t="shared" si="31"/>
        <v>0.25283552025947154</v>
      </c>
      <c r="J171" s="53" t="s">
        <v>180</v>
      </c>
    </row>
    <row r="172" spans="1:13" x14ac:dyDescent="0.35">
      <c r="A172" s="1">
        <v>43346</v>
      </c>
      <c r="B172">
        <v>-3.9792305052238935E-2</v>
      </c>
      <c r="C172">
        <v>-1.8416726786231151E-2</v>
      </c>
      <c r="D172">
        <v>-1.7291497110060994E-2</v>
      </c>
      <c r="F172">
        <v>0.93273542600896864</v>
      </c>
      <c r="G172">
        <v>0.74101153856277402</v>
      </c>
      <c r="H172">
        <f t="shared" si="31"/>
        <v>0.19172388744619462</v>
      </c>
    </row>
    <row r="173" spans="1:13" x14ac:dyDescent="0.35">
      <c r="A173" s="1">
        <v>42191</v>
      </c>
      <c r="B173">
        <v>5.5034358901180185E-3</v>
      </c>
      <c r="C173">
        <v>-1.7937700686667207E-2</v>
      </c>
      <c r="D173">
        <v>-1.7910926566530219E-2</v>
      </c>
      <c r="F173">
        <v>0.97757847533632292</v>
      </c>
      <c r="G173">
        <v>0.88302924798563576</v>
      </c>
      <c r="H173">
        <f t="shared" si="31"/>
        <v>9.4549227350687159E-2</v>
      </c>
    </row>
    <row r="174" spans="1:13" x14ac:dyDescent="0.35">
      <c r="A174" s="1">
        <v>42597</v>
      </c>
      <c r="B174">
        <v>-2.6522898948902019E-2</v>
      </c>
      <c r="C174">
        <v>0</v>
      </c>
      <c r="D174">
        <v>-1.8056783747242615E-2</v>
      </c>
      <c r="F174">
        <v>1</v>
      </c>
      <c r="G174">
        <v>0.95854687985739717</v>
      </c>
      <c r="H174">
        <f t="shared" si="31"/>
        <v>4.1453120142602828E-2</v>
      </c>
    </row>
    <row r="175" spans="1:13" x14ac:dyDescent="0.35">
      <c r="A175" s="1">
        <v>42275</v>
      </c>
      <c r="B175">
        <v>-1.5729301908543918E-2</v>
      </c>
      <c r="C175">
        <v>6.7340321813441194E-3</v>
      </c>
      <c r="D175">
        <v>-1.8237587549780901E-2</v>
      </c>
      <c r="F175">
        <v>1</v>
      </c>
      <c r="G175">
        <v>0.98863273644889382</v>
      </c>
      <c r="H175">
        <f t="shared" si="31"/>
        <v>1.1367263551106177E-2</v>
      </c>
    </row>
    <row r="176" spans="1:13" x14ac:dyDescent="0.35">
      <c r="A176" s="1">
        <v>42212</v>
      </c>
      <c r="B176">
        <v>2.5920890820029612E-2</v>
      </c>
      <c r="C176">
        <v>3.6920588614048074E-2</v>
      </c>
      <c r="D176">
        <v>-1.8462062839735331E-2</v>
      </c>
    </row>
    <row r="177" spans="1:4" x14ac:dyDescent="0.35">
      <c r="A177" s="1">
        <v>43521</v>
      </c>
      <c r="B177">
        <v>6.2653499107203281E-3</v>
      </c>
      <c r="C177">
        <v>-7.168489478612516E-3</v>
      </c>
      <c r="D177">
        <v>-1.8746042821055221E-2</v>
      </c>
    </row>
    <row r="178" spans="1:4" x14ac:dyDescent="0.35">
      <c r="A178" s="1">
        <v>43395</v>
      </c>
      <c r="B178">
        <v>-1.5351178655761022E-2</v>
      </c>
      <c r="C178">
        <v>2.6317308317373358E-2</v>
      </c>
      <c r="D178">
        <v>-1.885480076362946E-2</v>
      </c>
    </row>
    <row r="179" spans="1:4" x14ac:dyDescent="0.35">
      <c r="A179" s="1">
        <v>42856</v>
      </c>
      <c r="B179">
        <v>3.6253816143170577E-3</v>
      </c>
      <c r="C179">
        <v>-1.5943650397136001E-2</v>
      </c>
      <c r="D179">
        <v>-1.9105659079585606E-2</v>
      </c>
    </row>
    <row r="180" spans="1:4" x14ac:dyDescent="0.35">
      <c r="A180" s="1">
        <v>42093</v>
      </c>
      <c r="B180">
        <v>7.1176278467894954E-2</v>
      </c>
      <c r="C180">
        <v>-6.0913893934018172E-3</v>
      </c>
      <c r="D180">
        <v>-1.9802627296179754E-2</v>
      </c>
    </row>
    <row r="181" spans="1:4" x14ac:dyDescent="0.35">
      <c r="A181" s="1">
        <v>43332</v>
      </c>
      <c r="B181">
        <v>-4.9531668242757024E-2</v>
      </c>
      <c r="C181">
        <v>-1.8622512098001798E-2</v>
      </c>
      <c r="D181">
        <v>-2.0000666706669543E-2</v>
      </c>
    </row>
    <row r="182" spans="1:4" x14ac:dyDescent="0.35">
      <c r="A182" s="1">
        <v>43311</v>
      </c>
      <c r="B182">
        <v>-3.2548907214881823E-2</v>
      </c>
      <c r="C182">
        <v>-1.7699577099400975E-2</v>
      </c>
      <c r="D182">
        <v>-2.0676132838427303E-2</v>
      </c>
    </row>
    <row r="183" spans="1:4" x14ac:dyDescent="0.35">
      <c r="A183" s="1">
        <v>43129</v>
      </c>
      <c r="B183">
        <v>4.0932109914822455E-2</v>
      </c>
      <c r="C183">
        <v>-5.1293294387550578E-2</v>
      </c>
      <c r="D183">
        <v>-2.1202207650603051E-2</v>
      </c>
    </row>
    <row r="184" spans="1:4" x14ac:dyDescent="0.35">
      <c r="A184" s="1">
        <v>43381</v>
      </c>
      <c r="B184">
        <v>2.4536252649469736E-2</v>
      </c>
      <c r="C184">
        <v>-3.0459207484708459E-2</v>
      </c>
      <c r="D184">
        <v>-2.1506205220963619E-2</v>
      </c>
    </row>
    <row r="185" spans="1:4" x14ac:dyDescent="0.35">
      <c r="A185" s="1">
        <v>43409</v>
      </c>
      <c r="B185">
        <v>1.6222835506887384E-2</v>
      </c>
      <c r="C185">
        <v>-9.7561749453645725E-3</v>
      </c>
      <c r="D185">
        <v>-2.1708522533012291E-2</v>
      </c>
    </row>
    <row r="186" spans="1:4" x14ac:dyDescent="0.35">
      <c r="A186" s="1">
        <v>42912</v>
      </c>
      <c r="B186">
        <v>1.028694907975825E-2</v>
      </c>
      <c r="C186">
        <v>-1.7291497110060994E-2</v>
      </c>
      <c r="D186">
        <v>-2.2500949290837791E-2</v>
      </c>
    </row>
    <row r="187" spans="1:4" x14ac:dyDescent="0.35">
      <c r="A187" s="1">
        <v>42177</v>
      </c>
      <c r="B187">
        <v>-1.3506114141322108E-2</v>
      </c>
      <c r="C187">
        <v>8.7336799687546315E-3</v>
      </c>
      <c r="D187">
        <v>-2.2599831917240919E-2</v>
      </c>
    </row>
    <row r="188" spans="1:4" x14ac:dyDescent="0.35">
      <c r="A188" s="1">
        <v>43731</v>
      </c>
      <c r="B188">
        <v>-1.7172468508600502E-2</v>
      </c>
      <c r="C188">
        <v>2.6579637804712102E-2</v>
      </c>
      <c r="D188">
        <v>-2.3303128931847709E-2</v>
      </c>
    </row>
    <row r="189" spans="1:4" x14ac:dyDescent="0.35">
      <c r="A189" s="1">
        <v>42037</v>
      </c>
      <c r="B189">
        <v>4.4677965334299567E-2</v>
      </c>
      <c r="C189">
        <v>-6.2047768868828696E-3</v>
      </c>
      <c r="D189">
        <v>-2.3420274208098613E-2</v>
      </c>
    </row>
    <row r="190" spans="1:4" x14ac:dyDescent="0.35">
      <c r="A190" s="1">
        <v>43738</v>
      </c>
      <c r="B190">
        <v>-2.3469944436241629E-2</v>
      </c>
      <c r="C190">
        <v>-5.0430853626891967E-2</v>
      </c>
      <c r="D190">
        <v>-2.3859147482990541E-2</v>
      </c>
    </row>
    <row r="191" spans="1:4" x14ac:dyDescent="0.35">
      <c r="A191" s="1">
        <v>43724</v>
      </c>
      <c r="B191">
        <v>-4.3010818993905854E-3</v>
      </c>
      <c r="C191">
        <v>0</v>
      </c>
      <c r="D191">
        <v>-2.3870131392532152E-2</v>
      </c>
    </row>
    <row r="192" spans="1:4" x14ac:dyDescent="0.35">
      <c r="A192" s="1">
        <v>43073</v>
      </c>
      <c r="B192">
        <v>-2.7577494364552E-3</v>
      </c>
      <c r="C192">
        <v>-7.5614727005764749E-3</v>
      </c>
      <c r="D192">
        <v>-2.4214258120594627E-2</v>
      </c>
    </row>
    <row r="193" spans="1:4" x14ac:dyDescent="0.35">
      <c r="A193" s="1">
        <v>43269</v>
      </c>
      <c r="B193">
        <v>2.3928086559248857E-2</v>
      </c>
      <c r="C193">
        <v>-2.3851215822179909E-2</v>
      </c>
      <c r="D193">
        <v>-2.4585475472614454E-2</v>
      </c>
    </row>
    <row r="194" spans="1:4" x14ac:dyDescent="0.35">
      <c r="A194" s="1">
        <v>43493</v>
      </c>
      <c r="B194">
        <v>2.0033825133197732E-2</v>
      </c>
      <c r="C194">
        <v>1.3468217050866611E-2</v>
      </c>
      <c r="D194">
        <v>-2.4710046494084415E-2</v>
      </c>
    </row>
    <row r="195" spans="1:4" x14ac:dyDescent="0.35">
      <c r="A195" s="1">
        <v>43115</v>
      </c>
      <c r="B195">
        <v>1.9575802125861606E-2</v>
      </c>
      <c r="C195">
        <v>4.2925044717033844E-2</v>
      </c>
      <c r="D195">
        <v>-2.5288703951924195E-2</v>
      </c>
    </row>
    <row r="196" spans="1:4" x14ac:dyDescent="0.35">
      <c r="A196" s="1">
        <v>43136</v>
      </c>
      <c r="B196">
        <v>-2.8419625452167779E-2</v>
      </c>
      <c r="C196">
        <v>-7.0422826254129232E-3</v>
      </c>
      <c r="D196">
        <v>-2.6539555234612263E-2</v>
      </c>
    </row>
    <row r="197" spans="1:4" x14ac:dyDescent="0.35">
      <c r="A197" s="1">
        <v>42646</v>
      </c>
      <c r="B197">
        <v>2.3123990086664367E-2</v>
      </c>
      <c r="C197">
        <v>6.0180723255629448E-3</v>
      </c>
      <c r="D197">
        <v>-2.7226812700214039E-2</v>
      </c>
    </row>
    <row r="198" spans="1:4" x14ac:dyDescent="0.35">
      <c r="A198" s="1">
        <v>42828</v>
      </c>
      <c r="B198">
        <v>1.0520187908801302E-2</v>
      </c>
      <c r="C198">
        <v>-3.3956374734273591E-2</v>
      </c>
      <c r="D198">
        <v>-2.7454698464409826E-2</v>
      </c>
    </row>
    <row r="199" spans="1:4" x14ac:dyDescent="0.35">
      <c r="A199" s="1">
        <v>42688</v>
      </c>
      <c r="B199">
        <v>-9.6830574853678138E-3</v>
      </c>
      <c r="C199">
        <v>5.9530649494225936E-2</v>
      </c>
      <c r="D199">
        <v>-2.8107527690440611E-2</v>
      </c>
    </row>
    <row r="200" spans="1:4" x14ac:dyDescent="0.35">
      <c r="A200" s="1">
        <v>43178</v>
      </c>
      <c r="B200">
        <v>2.2581293375885568E-2</v>
      </c>
      <c r="C200">
        <v>1.5666116744399456E-2</v>
      </c>
      <c r="D200">
        <v>-2.9060794263124256E-2</v>
      </c>
    </row>
    <row r="201" spans="1:4" x14ac:dyDescent="0.35">
      <c r="A201" s="1">
        <v>42611</v>
      </c>
      <c r="B201">
        <v>1.1159531140159709E-2</v>
      </c>
      <c r="C201">
        <v>3.9879366231596325E-2</v>
      </c>
      <c r="D201">
        <v>-2.9569208122948609E-2</v>
      </c>
    </row>
    <row r="202" spans="1:4" x14ac:dyDescent="0.35">
      <c r="A202" s="1">
        <v>42268</v>
      </c>
      <c r="B202">
        <v>-7.0446227400083189E-3</v>
      </c>
      <c r="C202">
        <v>-2.2497197340154416E-3</v>
      </c>
      <c r="D202">
        <v>-2.9675768146116666E-2</v>
      </c>
    </row>
    <row r="203" spans="1:4" x14ac:dyDescent="0.35">
      <c r="A203" s="1">
        <v>42114</v>
      </c>
      <c r="B203">
        <v>4.385188252884941E-2</v>
      </c>
      <c r="C203">
        <v>5.3488684950986222E-2</v>
      </c>
      <c r="D203">
        <v>-3.077165866675366E-2</v>
      </c>
    </row>
    <row r="204" spans="1:4" x14ac:dyDescent="0.35">
      <c r="A204" s="1">
        <v>43262</v>
      </c>
      <c r="B204">
        <v>-1.5357207685957053E-2</v>
      </c>
      <c r="C204">
        <v>5.0633019565466345E-3</v>
      </c>
      <c r="D204">
        <v>-3.0944803849421599E-2</v>
      </c>
    </row>
    <row r="205" spans="1:4" x14ac:dyDescent="0.35">
      <c r="A205" s="1">
        <v>43689</v>
      </c>
      <c r="B205">
        <v>-2.579781366524378E-2</v>
      </c>
      <c r="C205">
        <v>-3.4071583216141975E-3</v>
      </c>
      <c r="D205">
        <v>-3.2567328662544755E-2</v>
      </c>
    </row>
    <row r="206" spans="1:4" x14ac:dyDescent="0.35">
      <c r="A206" s="1">
        <v>42877</v>
      </c>
      <c r="B206">
        <v>-4.9589915400578138E-2</v>
      </c>
      <c r="C206">
        <v>-2.8710105882431367E-2</v>
      </c>
      <c r="D206">
        <v>-3.3901551675681339E-2</v>
      </c>
    </row>
    <row r="207" spans="1:4" x14ac:dyDescent="0.35">
      <c r="A207" s="1">
        <v>42156</v>
      </c>
      <c r="B207">
        <v>-4.0113628690535509E-2</v>
      </c>
      <c r="C207">
        <v>-6.6152391187192048E-3</v>
      </c>
      <c r="D207">
        <v>-3.4289073478632193E-2</v>
      </c>
    </row>
    <row r="208" spans="1:4" x14ac:dyDescent="0.35">
      <c r="A208" s="1">
        <v>42793</v>
      </c>
      <c r="B208">
        <v>-6.7291333303695113E-3</v>
      </c>
      <c r="C208">
        <v>-4.4032270150503282E-2</v>
      </c>
      <c r="D208">
        <v>-3.4486176071169203E-2</v>
      </c>
    </row>
    <row r="209" spans="1:4" x14ac:dyDescent="0.35">
      <c r="A209" s="1">
        <v>43024</v>
      </c>
      <c r="B209">
        <v>-1.8025908550513114E-2</v>
      </c>
      <c r="C209">
        <v>-1.5971945566052113E-2</v>
      </c>
      <c r="D209">
        <v>-3.456565311228095E-2</v>
      </c>
    </row>
    <row r="210" spans="1:4" x14ac:dyDescent="0.35">
      <c r="A210" s="1">
        <v>43864</v>
      </c>
      <c r="B210">
        <v>8.2922488972549599E-3</v>
      </c>
      <c r="C210">
        <v>2.1918685707646275E-2</v>
      </c>
      <c r="D210">
        <v>-3.4619625060491446E-2</v>
      </c>
    </row>
    <row r="211" spans="1:4" x14ac:dyDescent="0.35">
      <c r="A211" s="1">
        <v>42184</v>
      </c>
      <c r="B211">
        <v>9.9101020356674578E-4</v>
      </c>
      <c r="C211">
        <v>-2.197890671877523E-2</v>
      </c>
      <c r="D211">
        <v>-3.4887259000440665E-2</v>
      </c>
    </row>
    <row r="212" spans="1:4" x14ac:dyDescent="0.35">
      <c r="A212" s="1">
        <v>42772</v>
      </c>
      <c r="B212">
        <v>-4.8934018014174151E-2</v>
      </c>
      <c r="C212">
        <v>-2.3324672566409004E-2</v>
      </c>
      <c r="D212">
        <v>-3.5529421154486512E-2</v>
      </c>
    </row>
    <row r="213" spans="1:4" x14ac:dyDescent="0.35">
      <c r="A213" s="1">
        <v>42065</v>
      </c>
      <c r="B213">
        <v>-3.5670180131500077E-2</v>
      </c>
      <c r="C213">
        <v>-3.3267100982939057E-2</v>
      </c>
      <c r="D213">
        <v>-3.6039936483196693E-2</v>
      </c>
    </row>
    <row r="214" spans="1:4" x14ac:dyDescent="0.35">
      <c r="A214" s="1">
        <v>43850</v>
      </c>
      <c r="B214">
        <v>1.1326093157551809E-2</v>
      </c>
      <c r="C214">
        <v>-5.1571807131308781E-2</v>
      </c>
      <c r="D214">
        <v>-3.9037625462088242E-2</v>
      </c>
    </row>
    <row r="215" spans="1:4" x14ac:dyDescent="0.35">
      <c r="A215" s="1">
        <v>42247</v>
      </c>
      <c r="B215">
        <v>-1.1560822401075971E-2</v>
      </c>
      <c r="C215">
        <v>1.092907053219023E-2</v>
      </c>
      <c r="D215">
        <v>-3.9891329027301969E-2</v>
      </c>
    </row>
    <row r="216" spans="1:4" x14ac:dyDescent="0.35">
      <c r="A216" s="1">
        <v>42814</v>
      </c>
      <c r="B216">
        <v>2.0696535100776455E-2</v>
      </c>
      <c r="C216">
        <v>-7.6628727455691371E-3</v>
      </c>
      <c r="D216">
        <v>-4.0821994520255166E-2</v>
      </c>
    </row>
    <row r="217" spans="1:4" x14ac:dyDescent="0.35">
      <c r="A217" s="1">
        <v>42121</v>
      </c>
      <c r="B217">
        <v>1.5067432122119926E-2</v>
      </c>
      <c r="C217">
        <v>-2.1053409197832381E-2</v>
      </c>
      <c r="D217">
        <v>-4.2559614418795889E-2</v>
      </c>
    </row>
    <row r="218" spans="1:4" x14ac:dyDescent="0.35">
      <c r="A218" s="1">
        <v>42660</v>
      </c>
      <c r="B218">
        <v>1.1451929322611933E-2</v>
      </c>
      <c r="C218">
        <v>6.351340572232593E-2</v>
      </c>
      <c r="D218">
        <v>-4.4988387214781933E-2</v>
      </c>
    </row>
    <row r="219" spans="1:4" x14ac:dyDescent="0.35">
      <c r="A219" s="1">
        <v>42317</v>
      </c>
      <c r="B219">
        <v>-7.3604257838773418E-3</v>
      </c>
      <c r="C219">
        <v>3.9712637406867833E-2</v>
      </c>
      <c r="D219">
        <v>-4.7155137917277719E-2</v>
      </c>
    </row>
    <row r="220" spans="1:4" x14ac:dyDescent="0.35">
      <c r="A220" s="1">
        <v>43843</v>
      </c>
      <c r="B220">
        <v>1.6555334036074128E-2</v>
      </c>
      <c r="C220">
        <v>-2.3530497410194272E-2</v>
      </c>
      <c r="D220">
        <v>-4.7937691451450888E-2</v>
      </c>
    </row>
    <row r="221" spans="1:4" x14ac:dyDescent="0.35">
      <c r="A221" s="1">
        <v>42331</v>
      </c>
      <c r="B221">
        <v>-2.5963223762010212E-2</v>
      </c>
      <c r="C221">
        <v>-4.1355185681913945E-2</v>
      </c>
      <c r="D221">
        <v>-5.4616747317900463E-2</v>
      </c>
    </row>
    <row r="222" spans="1:4" x14ac:dyDescent="0.35">
      <c r="A222" s="1">
        <v>42016</v>
      </c>
      <c r="B222">
        <v>-1.7747687833339434E-2</v>
      </c>
      <c r="C222">
        <v>3.4289073478632165E-2</v>
      </c>
      <c r="D222">
        <v>-5.666003356549127E-2</v>
      </c>
    </row>
    <row r="223" spans="1:4" x14ac:dyDescent="0.35">
      <c r="A223" s="1">
        <v>42898</v>
      </c>
      <c r="B223">
        <v>-5.8283562197908506E-2</v>
      </c>
      <c r="C223">
        <v>-5.770831762064673E-2</v>
      </c>
      <c r="D223">
        <v>-6.3700776905186218E-2</v>
      </c>
    </row>
    <row r="224" spans="1:4" x14ac:dyDescent="0.35">
      <c r="A224" s="1">
        <v>42632</v>
      </c>
      <c r="B224">
        <v>3.0153038170687457E-2</v>
      </c>
      <c r="C224">
        <v>-2.0811662038246232E-3</v>
      </c>
      <c r="D224">
        <v>-6.5185979884695613E-2</v>
      </c>
    </row>
  </sheetData>
  <sortState xmlns:xlrd2="http://schemas.microsoft.com/office/spreadsheetml/2017/richdata2" ref="AB35:AB43">
    <sortCondition ref="AB35"/>
  </sortState>
  <mergeCells count="32">
    <mergeCell ref="F131:M131"/>
    <mergeCell ref="F154:M154"/>
    <mergeCell ref="F2:G3"/>
    <mergeCell ref="I2:J3"/>
    <mergeCell ref="L2:M3"/>
    <mergeCell ref="F31:M31"/>
    <mergeCell ref="F35:H35"/>
    <mergeCell ref="F46:G46"/>
    <mergeCell ref="I35:K35"/>
    <mergeCell ref="I46:J46"/>
    <mergeCell ref="L35:N35"/>
    <mergeCell ref="L46:M46"/>
    <mergeCell ref="F108:M108"/>
    <mergeCell ref="F87:G91"/>
    <mergeCell ref="I87:J91"/>
    <mergeCell ref="L87:M91"/>
    <mergeCell ref="P21:Q21"/>
    <mergeCell ref="P22:U24"/>
    <mergeCell ref="P25:U25"/>
    <mergeCell ref="P27:Q27"/>
    <mergeCell ref="F21:G21"/>
    <mergeCell ref="F27:G27"/>
    <mergeCell ref="I21:J21"/>
    <mergeCell ref="I27:J27"/>
    <mergeCell ref="L21:M21"/>
    <mergeCell ref="L27:M27"/>
    <mergeCell ref="F60:G60"/>
    <mergeCell ref="I60:J60"/>
    <mergeCell ref="L60:M60"/>
    <mergeCell ref="F73:G73"/>
    <mergeCell ref="I73:J73"/>
    <mergeCell ref="L73:M7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28B3-03DB-4D3D-9B5E-19B3DA50C24E}">
  <dimension ref="A1:H224"/>
  <sheetViews>
    <sheetView topLeftCell="A10" zoomScale="67" workbookViewId="0">
      <selection activeCell="F29" sqref="F29"/>
    </sheetView>
  </sheetViews>
  <sheetFormatPr defaultRowHeight="14.5" x14ac:dyDescent="0.35"/>
  <cols>
    <col min="1" max="1" width="9.90625" style="1" bestFit="1" customWidth="1"/>
    <col min="6" max="6" width="16.81640625" customWidth="1"/>
    <col min="8" max="8" width="16.7265625" customWidth="1"/>
  </cols>
  <sheetData>
    <row r="1" spans="1:8" x14ac:dyDescent="0.35">
      <c r="A1" s="36" t="s">
        <v>8</v>
      </c>
      <c r="B1" s="3" t="s">
        <v>23</v>
      </c>
      <c r="C1" s="3" t="s">
        <v>24</v>
      </c>
      <c r="D1" s="3" t="s">
        <v>25</v>
      </c>
    </row>
    <row r="2" spans="1:8" x14ac:dyDescent="0.35">
      <c r="A2" s="46">
        <v>43773</v>
      </c>
      <c r="B2" s="16">
        <v>1.5821720393728457E-2</v>
      </c>
      <c r="C2" s="16">
        <v>2.0202707317519469E-2</v>
      </c>
      <c r="D2" s="16">
        <v>6.6181906881301183E-2</v>
      </c>
      <c r="F2" s="100" t="s">
        <v>23</v>
      </c>
      <c r="G2" s="101"/>
      <c r="H2" s="102"/>
    </row>
    <row r="3" spans="1:8" x14ac:dyDescent="0.35">
      <c r="A3" s="46">
        <v>42758</v>
      </c>
      <c r="B3" s="16">
        <v>6.6015130574268388E-2</v>
      </c>
      <c r="C3" s="16">
        <v>1.1851990587014548E-2</v>
      </c>
      <c r="D3" s="16">
        <v>6.5063593347061868E-2</v>
      </c>
      <c r="F3" s="30"/>
      <c r="G3" s="30" t="s">
        <v>105</v>
      </c>
      <c r="H3" s="30" t="s">
        <v>109</v>
      </c>
    </row>
    <row r="4" spans="1:8" x14ac:dyDescent="0.35">
      <c r="A4" s="46">
        <v>43815</v>
      </c>
      <c r="B4" s="16">
        <v>1.440591261716662E-2</v>
      </c>
      <c r="C4" s="16">
        <v>2.8243212313395154E-2</v>
      </c>
      <c r="D4" s="16">
        <v>6.2995852014577219E-2</v>
      </c>
      <c r="F4" s="30"/>
      <c r="G4" s="30">
        <v>0.05</v>
      </c>
      <c r="H4" s="30">
        <v>0.01</v>
      </c>
    </row>
    <row r="5" spans="1:8" x14ac:dyDescent="0.35">
      <c r="A5" s="46">
        <v>42849</v>
      </c>
      <c r="B5" s="16">
        <v>3.4548834675782604E-2</v>
      </c>
      <c r="C5" s="16">
        <v>-1.914766941413408E-2</v>
      </c>
      <c r="D5" s="16">
        <v>5.6338501641746599E-2</v>
      </c>
      <c r="F5" s="30" t="s">
        <v>106</v>
      </c>
      <c r="G5" s="30">
        <f>AVERAGE(B2:B224)*250^0.5/_xlfn.STDEV.S(B2:B224)</f>
        <v>2.9365438647191895</v>
      </c>
      <c r="H5" s="30"/>
    </row>
    <row r="6" spans="1:8" x14ac:dyDescent="0.35">
      <c r="A6" s="46">
        <v>43759</v>
      </c>
      <c r="B6" s="16">
        <v>1.871571819594112E-2</v>
      </c>
      <c r="C6" s="16">
        <v>-1.6920877488337177E-2</v>
      </c>
      <c r="D6" s="16">
        <v>5.3711539246252271E-2</v>
      </c>
      <c r="F6" s="30" t="s">
        <v>108</v>
      </c>
      <c r="G6" s="30">
        <f>_xlfn.T.INV(1-G4,223)</f>
        <v>1.6517153201227122</v>
      </c>
      <c r="H6" s="30">
        <f>_xlfn.T.INV(1-H4,223)</f>
        <v>2.3431858065149433</v>
      </c>
    </row>
    <row r="7" spans="1:8" x14ac:dyDescent="0.35">
      <c r="A7" s="46">
        <v>42464</v>
      </c>
      <c r="B7" s="16">
        <v>3.9745115594557651E-2</v>
      </c>
      <c r="C7" s="16">
        <v>1.2345835822299362E-2</v>
      </c>
      <c r="D7" s="16">
        <v>4.9497127790251873E-2</v>
      </c>
      <c r="F7" s="30"/>
      <c r="G7" s="30" t="s">
        <v>111</v>
      </c>
      <c r="H7" s="30" t="s">
        <v>111</v>
      </c>
    </row>
    <row r="8" spans="1:8" x14ac:dyDescent="0.35">
      <c r="A8" s="46">
        <v>42765</v>
      </c>
      <c r="B8" s="16">
        <v>-2.9033565733355533E-2</v>
      </c>
      <c r="C8" s="16">
        <v>2.1850832948108297E-2</v>
      </c>
      <c r="D8" s="16">
        <v>4.2395558967685765E-2</v>
      </c>
      <c r="F8" s="30" t="s">
        <v>107</v>
      </c>
      <c r="G8" s="30">
        <f>_xlfn.Z.TEST(B2:B224,0)</f>
        <v>2.773345506065639E-3</v>
      </c>
      <c r="H8" s="30" t="s">
        <v>112</v>
      </c>
    </row>
    <row r="9" spans="1:8" x14ac:dyDescent="0.35">
      <c r="A9" s="46">
        <v>43808</v>
      </c>
      <c r="B9" s="16">
        <v>2.5486841923837055E-2</v>
      </c>
      <c r="C9" s="16">
        <v>-2.3167059281534303E-2</v>
      </c>
      <c r="D9" s="16">
        <v>3.932834226347167E-2</v>
      </c>
      <c r="F9" s="7" t="s">
        <v>113</v>
      </c>
      <c r="G9" s="98" t="s">
        <v>116</v>
      </c>
      <c r="H9" s="99"/>
    </row>
    <row r="10" spans="1:8" x14ac:dyDescent="0.35">
      <c r="A10" s="46">
        <v>43080</v>
      </c>
      <c r="B10" s="16">
        <v>2.5212546434708723E-2</v>
      </c>
      <c r="C10" s="16">
        <v>3.7248253880618781E-2</v>
      </c>
      <c r="D10" s="16">
        <v>3.8466280827796143E-2</v>
      </c>
    </row>
    <row r="11" spans="1:8" x14ac:dyDescent="0.35">
      <c r="A11" s="46">
        <v>42219</v>
      </c>
      <c r="B11" s="16">
        <v>2.5940021008615886E-2</v>
      </c>
      <c r="C11" s="16">
        <v>-2.1552558385734191E-2</v>
      </c>
      <c r="D11" s="16">
        <v>3.6589447432291963E-2</v>
      </c>
      <c r="F11" s="100" t="s">
        <v>24</v>
      </c>
      <c r="G11" s="101"/>
      <c r="H11" s="102"/>
    </row>
    <row r="12" spans="1:8" x14ac:dyDescent="0.35">
      <c r="A12" s="46">
        <v>42058</v>
      </c>
      <c r="B12" s="16">
        <v>1.5399215757880917E-2</v>
      </c>
      <c r="C12" s="16">
        <v>-1.8237587549780901E-2</v>
      </c>
      <c r="D12" s="16">
        <v>3.6039936483196658E-2</v>
      </c>
      <c r="F12" s="30"/>
      <c r="G12" s="30" t="s">
        <v>105</v>
      </c>
      <c r="H12" s="30" t="s">
        <v>109</v>
      </c>
    </row>
    <row r="13" spans="1:8" x14ac:dyDescent="0.35">
      <c r="A13" s="46">
        <v>43836</v>
      </c>
      <c r="B13" s="16">
        <v>1.2432202837178103E-2</v>
      </c>
      <c r="C13" s="16">
        <v>-1.7926216268151895E-2</v>
      </c>
      <c r="D13" s="16">
        <v>3.5941684101862131E-2</v>
      </c>
      <c r="F13" s="30"/>
      <c r="G13" s="30">
        <v>0.05</v>
      </c>
      <c r="H13" s="30">
        <v>0.01</v>
      </c>
    </row>
    <row r="14" spans="1:8" x14ac:dyDescent="0.35">
      <c r="A14" s="46">
        <v>42919</v>
      </c>
      <c r="B14" s="16">
        <v>4.4138146711845593E-2</v>
      </c>
      <c r="C14" s="16">
        <v>3.9891329027302025E-2</v>
      </c>
      <c r="D14" s="16">
        <v>3.4786116085415389E-2</v>
      </c>
      <c r="F14" s="30" t="s">
        <v>106</v>
      </c>
      <c r="G14" s="30">
        <f>AVERAGE(C2:C224)*250^0.5/_xlfn.STDEV.S(C2:C224)</f>
        <v>-0.47862144473488155</v>
      </c>
      <c r="H14" s="30"/>
    </row>
    <row r="15" spans="1:8" x14ac:dyDescent="0.35">
      <c r="A15" s="46">
        <v>43696</v>
      </c>
      <c r="B15" s="16">
        <v>2.0481673285480565E-2</v>
      </c>
      <c r="C15" s="16">
        <v>1.3559529785632294E-2</v>
      </c>
      <c r="D15" s="16">
        <v>3.456799621884174E-2</v>
      </c>
      <c r="F15" s="30" t="s">
        <v>108</v>
      </c>
      <c r="G15" s="30">
        <f>_xlfn.T.INV(1-G13,223)</f>
        <v>1.6517153201227122</v>
      </c>
      <c r="H15" s="30">
        <f>_xlfn.T.INV(1-H13,223)</f>
        <v>2.3431858065149433</v>
      </c>
    </row>
    <row r="16" spans="1:8" x14ac:dyDescent="0.35">
      <c r="A16" s="46">
        <v>42478</v>
      </c>
      <c r="B16" s="16">
        <v>1.6213200713722214E-2</v>
      </c>
      <c r="C16" s="16">
        <v>-2.5425098365810056E-2</v>
      </c>
      <c r="D16" s="16">
        <v>3.3704526751391253E-2</v>
      </c>
      <c r="F16" s="30"/>
      <c r="G16" s="30" t="s">
        <v>110</v>
      </c>
      <c r="H16" s="30" t="s">
        <v>110</v>
      </c>
    </row>
    <row r="17" spans="1:8" x14ac:dyDescent="0.35">
      <c r="A17" s="46">
        <v>42569</v>
      </c>
      <c r="B17" s="16">
        <v>-2.319513942233386E-3</v>
      </c>
      <c r="C17" s="16">
        <v>1.3513719166722855E-2</v>
      </c>
      <c r="D17" s="16">
        <v>3.315220731690055E-2</v>
      </c>
      <c r="F17" s="30" t="s">
        <v>107</v>
      </c>
      <c r="G17" s="30">
        <f>_xlfn.Z.TEST(C2:C224,0)</f>
        <v>0.67437905979112522</v>
      </c>
      <c r="H17" s="30" t="s">
        <v>114</v>
      </c>
    </row>
    <row r="18" spans="1:8" x14ac:dyDescent="0.35">
      <c r="A18" s="46">
        <v>43304</v>
      </c>
      <c r="B18" s="16">
        <v>2.2070395399242521E-2</v>
      </c>
      <c r="C18" s="16">
        <v>1.7699577099400857E-2</v>
      </c>
      <c r="D18" s="16">
        <v>3.1880731851290346E-2</v>
      </c>
      <c r="F18" s="7" t="s">
        <v>113</v>
      </c>
      <c r="G18" s="98" t="s">
        <v>115</v>
      </c>
      <c r="H18" s="99"/>
    </row>
    <row r="19" spans="1:8" x14ac:dyDescent="0.35">
      <c r="A19" s="46">
        <v>43087</v>
      </c>
      <c r="B19" s="16">
        <v>-2.272571405413918E-2</v>
      </c>
      <c r="C19" s="16">
        <v>2.527210310071511E-2</v>
      </c>
      <c r="D19" s="16">
        <v>3.1343250565711335E-2</v>
      </c>
    </row>
    <row r="20" spans="1:8" x14ac:dyDescent="0.35">
      <c r="A20" s="46">
        <v>42926</v>
      </c>
      <c r="B20" s="16">
        <v>5.8953157038768307E-2</v>
      </c>
      <c r="C20" s="16">
        <v>-3.9891329027301969E-2</v>
      </c>
      <c r="D20" s="16">
        <v>3.125254350410453E-2</v>
      </c>
      <c r="F20" s="100" t="s">
        <v>25</v>
      </c>
      <c r="G20" s="101"/>
      <c r="H20" s="102"/>
    </row>
    <row r="21" spans="1:8" x14ac:dyDescent="0.35">
      <c r="A21" s="46">
        <v>42303</v>
      </c>
      <c r="B21" s="16">
        <v>8.8407564604479915E-4</v>
      </c>
      <c r="C21" s="16">
        <v>6.6298585386695818E-3</v>
      </c>
      <c r="D21" s="16">
        <v>3.0771658666753472E-2</v>
      </c>
      <c r="F21" s="30"/>
      <c r="G21" s="30" t="s">
        <v>105</v>
      </c>
      <c r="H21" s="30" t="s">
        <v>109</v>
      </c>
    </row>
    <row r="22" spans="1:8" x14ac:dyDescent="0.35">
      <c r="A22" s="46">
        <v>42436</v>
      </c>
      <c r="B22" s="16">
        <v>2.4742280663515004E-3</v>
      </c>
      <c r="C22" s="16">
        <v>2.0898649194592365E-3</v>
      </c>
      <c r="D22" s="16">
        <v>3.0077455237277954E-2</v>
      </c>
      <c r="F22" s="30"/>
      <c r="G22" s="30">
        <v>0.05</v>
      </c>
      <c r="H22" s="30">
        <v>0.01</v>
      </c>
    </row>
    <row r="23" spans="1:8" x14ac:dyDescent="0.35">
      <c r="A23" s="46">
        <v>42604</v>
      </c>
      <c r="B23" s="16">
        <v>6.7273180607424835E-2</v>
      </c>
      <c r="C23" s="16">
        <v>-4.2735107773819378E-3</v>
      </c>
      <c r="D23" s="16">
        <v>2.9569208122948661E-2</v>
      </c>
      <c r="F23" s="30" t="s">
        <v>106</v>
      </c>
      <c r="G23" s="30">
        <f>AVERAGE(D2:D224)*250^0.5/_xlfn.STDEV.S(D2:D224)</f>
        <v>-1.2160413733287119</v>
      </c>
      <c r="H23" s="30"/>
    </row>
    <row r="24" spans="1:8" x14ac:dyDescent="0.35">
      <c r="A24" s="46">
        <v>42618</v>
      </c>
      <c r="B24" s="16">
        <v>3.1629546336090913E-2</v>
      </c>
      <c r="C24" s="16">
        <v>3.6367644170874791E-2</v>
      </c>
      <c r="D24" s="16">
        <v>2.8528083614538031E-2</v>
      </c>
      <c r="F24" s="30" t="s">
        <v>108</v>
      </c>
      <c r="G24" s="30">
        <f>_xlfn.T.INV(1-G22,223)</f>
        <v>1.6517153201227122</v>
      </c>
      <c r="H24" s="30">
        <f>_xlfn.T.INV(1-H22,223)</f>
        <v>2.3431858065149433</v>
      </c>
    </row>
    <row r="25" spans="1:8" x14ac:dyDescent="0.35">
      <c r="A25" s="46">
        <v>42387</v>
      </c>
      <c r="B25" s="16">
        <v>4.7332211106255691E-2</v>
      </c>
      <c r="C25" s="16">
        <v>-3.2647077836666143E-2</v>
      </c>
      <c r="D25" s="16">
        <v>2.8437935320533625E-2</v>
      </c>
      <c r="F25" s="30"/>
      <c r="G25" s="30" t="s">
        <v>110</v>
      </c>
      <c r="H25" s="30" t="s">
        <v>110</v>
      </c>
    </row>
    <row r="26" spans="1:8" x14ac:dyDescent="0.35">
      <c r="A26" s="46">
        <v>42940</v>
      </c>
      <c r="B26" s="16">
        <v>2.0153353847960583E-2</v>
      </c>
      <c r="C26" s="16">
        <v>-1.553429296218412E-2</v>
      </c>
      <c r="D26" s="16">
        <v>2.8104894320108521E-2</v>
      </c>
      <c r="F26" s="30" t="s">
        <v>107</v>
      </c>
      <c r="G26" s="30">
        <f>_xlfn.Z.TEST(D2:D224,0)</f>
        <v>0.8746187728346374</v>
      </c>
      <c r="H26" s="30" t="s">
        <v>114</v>
      </c>
    </row>
    <row r="27" spans="1:8" x14ac:dyDescent="0.35">
      <c r="A27" s="46">
        <v>43094</v>
      </c>
      <c r="B27" s="16">
        <v>1.6837223836230465E-2</v>
      </c>
      <c r="C27" s="16">
        <v>-2.7101929777791269E-2</v>
      </c>
      <c r="D27" s="16">
        <v>2.7059148114005775E-2</v>
      </c>
      <c r="F27" s="7" t="s">
        <v>113</v>
      </c>
      <c r="G27" s="98" t="s">
        <v>115</v>
      </c>
      <c r="H27" s="99"/>
    </row>
    <row r="28" spans="1:8" x14ac:dyDescent="0.35">
      <c r="A28" s="46">
        <v>42373</v>
      </c>
      <c r="B28" s="16">
        <v>-4.4528076688758376E-2</v>
      </c>
      <c r="C28" s="16">
        <v>6.3446221738962263E-2</v>
      </c>
      <c r="D28" s="16">
        <v>2.6317308317373358E-2</v>
      </c>
    </row>
    <row r="29" spans="1:8" x14ac:dyDescent="0.35">
      <c r="A29" s="46">
        <v>43612</v>
      </c>
      <c r="B29" s="16">
        <v>-5.1743791816399893E-3</v>
      </c>
      <c r="C29" s="16">
        <v>-3.5650661644962569E-3</v>
      </c>
      <c r="D29" s="16">
        <v>2.5686938159599618E-2</v>
      </c>
    </row>
    <row r="30" spans="1:8" x14ac:dyDescent="0.35">
      <c r="A30" s="46">
        <v>43213</v>
      </c>
      <c r="B30" s="16">
        <v>4.2900071563173089E-2</v>
      </c>
      <c r="C30" s="16">
        <v>6.8728792877620504E-3</v>
      </c>
      <c r="D30" s="16">
        <v>2.4794658613216274E-2</v>
      </c>
    </row>
    <row r="31" spans="1:8" x14ac:dyDescent="0.35">
      <c r="A31" s="46">
        <v>43752</v>
      </c>
      <c r="B31" s="16">
        <v>2.2496977638133322E-2</v>
      </c>
      <c r="C31" s="16">
        <v>-1.3333530869465144E-2</v>
      </c>
      <c r="D31" s="16">
        <v>2.4509633836509281E-2</v>
      </c>
    </row>
    <row r="32" spans="1:8" x14ac:dyDescent="0.35">
      <c r="A32" s="46">
        <v>42751</v>
      </c>
      <c r="B32" s="16">
        <v>1.5584418424825499E-2</v>
      </c>
      <c r="C32" s="16">
        <v>-5.930877444029415E-2</v>
      </c>
      <c r="D32" s="16">
        <v>2.4456295977526715E-2</v>
      </c>
    </row>
    <row r="33" spans="1:4" x14ac:dyDescent="0.35">
      <c r="A33" s="46">
        <v>42576</v>
      </c>
      <c r="B33" s="16">
        <v>9.7491293923416336E-3</v>
      </c>
      <c r="C33" s="16">
        <v>-1.1248712535870653E-2</v>
      </c>
      <c r="D33" s="16">
        <v>2.3631604533277038E-2</v>
      </c>
    </row>
    <row r="34" spans="1:4" x14ac:dyDescent="0.35">
      <c r="A34" s="46">
        <v>43472</v>
      </c>
      <c r="B34" s="16">
        <v>2.9966913963089838E-2</v>
      </c>
      <c r="C34" s="16">
        <v>-6.6006840313520242E-3</v>
      </c>
      <c r="D34" s="16">
        <v>2.3126730080018375E-2</v>
      </c>
    </row>
    <row r="35" spans="1:4" x14ac:dyDescent="0.35">
      <c r="A35" s="46">
        <v>42170</v>
      </c>
      <c r="B35" s="16">
        <v>-1.3739720689678365E-2</v>
      </c>
      <c r="C35" s="16">
        <v>4.3956114730381293E-3</v>
      </c>
      <c r="D35" s="16">
        <v>2.2599831917240992E-2</v>
      </c>
    </row>
    <row r="36" spans="1:4" x14ac:dyDescent="0.35">
      <c r="A36" s="46">
        <v>43402</v>
      </c>
      <c r="B36" s="16">
        <v>6.2118468098199445E-2</v>
      </c>
      <c r="C36" s="16">
        <v>3.2414939241710229E-3</v>
      </c>
      <c r="D36" s="16">
        <v>2.2440319126226484E-2</v>
      </c>
    </row>
    <row r="37" spans="1:4" x14ac:dyDescent="0.35">
      <c r="A37" s="46">
        <v>43710</v>
      </c>
      <c r="B37" s="16">
        <v>2.1270825347133863E-2</v>
      </c>
      <c r="C37" s="16">
        <v>6.6666913581892974E-3</v>
      </c>
      <c r="D37" s="16">
        <v>2.1311752673717006E-2</v>
      </c>
    </row>
    <row r="38" spans="1:4" x14ac:dyDescent="0.35">
      <c r="A38" s="46">
        <v>42422</v>
      </c>
      <c r="B38" s="16">
        <v>3.6911634141398281E-2</v>
      </c>
      <c r="C38" s="16">
        <v>-8.602203582663415E-3</v>
      </c>
      <c r="D38" s="16">
        <v>2.0834086902842053E-2</v>
      </c>
    </row>
    <row r="39" spans="1:4" x14ac:dyDescent="0.35">
      <c r="A39" s="46">
        <v>43703</v>
      </c>
      <c r="B39" s="16">
        <v>2.1186278122833496E-2</v>
      </c>
      <c r="C39" s="16">
        <v>6.7114345879867778E-3</v>
      </c>
      <c r="D39" s="16">
        <v>2.0442518667074739E-2</v>
      </c>
    </row>
    <row r="40" spans="1:4" x14ac:dyDescent="0.35">
      <c r="A40" s="46">
        <v>42702</v>
      </c>
      <c r="B40" s="16">
        <v>-6.0045214181915982E-3</v>
      </c>
      <c r="C40" s="16">
        <v>-2.6859269050268413E-2</v>
      </c>
      <c r="D40" s="16">
        <v>2.0432038817205934E-2</v>
      </c>
    </row>
    <row r="41" spans="1:4" x14ac:dyDescent="0.35">
      <c r="A41" s="46">
        <v>43745</v>
      </c>
      <c r="B41" s="16">
        <v>3.3331268786449007E-2</v>
      </c>
      <c r="C41" s="16">
        <v>4.0546094394350009E-2</v>
      </c>
      <c r="D41" s="16">
        <v>2.0402922844313599E-2</v>
      </c>
    </row>
    <row r="42" spans="1:4" x14ac:dyDescent="0.35">
      <c r="A42" s="46">
        <v>43647</v>
      </c>
      <c r="B42" s="16">
        <v>1.778267807485566E-2</v>
      </c>
      <c r="C42" s="16">
        <v>1.0050335853501506E-2</v>
      </c>
      <c r="D42" s="16">
        <v>1.9204979836050046E-2</v>
      </c>
    </row>
    <row r="43" spans="1:4" x14ac:dyDescent="0.35">
      <c r="A43" s="46">
        <v>43675</v>
      </c>
      <c r="B43" s="16">
        <v>-4.3165155420256396E-2</v>
      </c>
      <c r="C43" s="16">
        <v>1.3468217050866611E-2</v>
      </c>
      <c r="D43" s="16">
        <v>1.8843087801479915E-2</v>
      </c>
    </row>
    <row r="44" spans="1:4" x14ac:dyDescent="0.35">
      <c r="A44" s="46">
        <v>42401</v>
      </c>
      <c r="B44" s="16">
        <v>7.2277031214532635E-3</v>
      </c>
      <c r="C44" s="16">
        <v>-2.1528533611010897E-3</v>
      </c>
      <c r="D44" s="16">
        <v>1.8445845790751432E-2</v>
      </c>
    </row>
    <row r="45" spans="1:4" x14ac:dyDescent="0.35">
      <c r="A45" s="46">
        <v>43668</v>
      </c>
      <c r="B45" s="16">
        <v>-9.9267107756716207E-3</v>
      </c>
      <c r="C45" s="16">
        <v>-6.7567824628797625E-3</v>
      </c>
      <c r="D45" s="16">
        <v>1.7820896570111489E-2</v>
      </c>
    </row>
    <row r="46" spans="1:4" x14ac:dyDescent="0.35">
      <c r="A46" s="46">
        <v>42163</v>
      </c>
      <c r="B46" s="16">
        <v>2.7104201801941275E-2</v>
      </c>
      <c r="C46" s="16">
        <v>4.4150182091166933E-3</v>
      </c>
      <c r="D46" s="16">
        <v>1.7291497110061043E-2</v>
      </c>
    </row>
    <row r="47" spans="1:4" x14ac:dyDescent="0.35">
      <c r="A47" s="46">
        <v>42590</v>
      </c>
      <c r="B47" s="16">
        <v>5.4648874052540741E-3</v>
      </c>
      <c r="C47" s="16">
        <v>2.1552558385734281E-2</v>
      </c>
      <c r="D47" s="16">
        <v>1.6985546365743807E-2</v>
      </c>
    </row>
    <row r="48" spans="1:4" x14ac:dyDescent="0.35">
      <c r="A48" s="46">
        <v>43584</v>
      </c>
      <c r="B48" s="16">
        <v>4.0997622075594681E-2</v>
      </c>
      <c r="C48" s="16">
        <v>-7.168489478612516E-3</v>
      </c>
      <c r="D48" s="16">
        <v>1.6505577440230998E-2</v>
      </c>
    </row>
    <row r="49" spans="1:4" x14ac:dyDescent="0.35">
      <c r="A49" s="46">
        <v>42520</v>
      </c>
      <c r="B49" s="16">
        <v>-1.2160729944239406E-2</v>
      </c>
      <c r="C49" s="16">
        <v>-1.7021687569430524E-2</v>
      </c>
      <c r="D49" s="16">
        <v>1.6465263015515791E-2</v>
      </c>
    </row>
    <row r="50" spans="1:4" x14ac:dyDescent="0.35">
      <c r="A50" s="46">
        <v>42681</v>
      </c>
      <c r="B50" s="16">
        <v>5.9556780835624393E-2</v>
      </c>
      <c r="C50" s="16">
        <v>-1.8570107472127711E-3</v>
      </c>
      <c r="D50" s="16">
        <v>1.5642777070453542E-2</v>
      </c>
    </row>
    <row r="51" spans="1:4" x14ac:dyDescent="0.35">
      <c r="A51" s="46">
        <v>43486</v>
      </c>
      <c r="B51" s="16">
        <v>1.6935044630998482E-2</v>
      </c>
      <c r="C51" s="16">
        <v>5.2185753170570247E-2</v>
      </c>
      <c r="D51" s="16">
        <v>1.5460603106378279E-2</v>
      </c>
    </row>
    <row r="52" spans="1:4" x14ac:dyDescent="0.35">
      <c r="A52" s="46">
        <v>43766</v>
      </c>
      <c r="B52" s="16">
        <v>-1.5113637810048184E-2</v>
      </c>
      <c r="C52" s="16">
        <v>3.4071583216141346E-3</v>
      </c>
      <c r="D52" s="16">
        <v>1.3778702356164255E-2</v>
      </c>
    </row>
    <row r="53" spans="1:4" x14ac:dyDescent="0.35">
      <c r="A53" s="46">
        <v>42562</v>
      </c>
      <c r="B53" s="16">
        <v>2.7228042438734713E-2</v>
      </c>
      <c r="C53" s="16">
        <v>-4.2181614036294675E-2</v>
      </c>
      <c r="D53" s="16">
        <v>1.357486909106885E-2</v>
      </c>
    </row>
    <row r="54" spans="1:4" x14ac:dyDescent="0.35">
      <c r="A54" s="46">
        <v>43633</v>
      </c>
      <c r="B54" s="16">
        <v>-3.2716777641532812E-3</v>
      </c>
      <c r="C54" s="16">
        <v>0</v>
      </c>
      <c r="D54" s="16">
        <v>1.3371736965889241E-2</v>
      </c>
    </row>
    <row r="55" spans="1:4" x14ac:dyDescent="0.35">
      <c r="A55" s="46">
        <v>43276</v>
      </c>
      <c r="B55" s="16">
        <v>1.6511718007949636E-2</v>
      </c>
      <c r="C55" s="16">
        <v>-2.6202372394024072E-2</v>
      </c>
      <c r="D55" s="16">
        <v>1.309109604687942E-2</v>
      </c>
    </row>
    <row r="56" spans="1:4" x14ac:dyDescent="0.35">
      <c r="A56" s="46">
        <v>43556</v>
      </c>
      <c r="B56" s="16">
        <v>5.9213529962911494E-2</v>
      </c>
      <c r="C56" s="16">
        <v>6.944472352810995E-3</v>
      </c>
      <c r="D56" s="16">
        <v>1.3081581897489385E-2</v>
      </c>
    </row>
    <row r="57" spans="1:4" x14ac:dyDescent="0.35">
      <c r="A57" s="46">
        <v>42429</v>
      </c>
      <c r="B57" s="16">
        <v>2.5555449173096548E-2</v>
      </c>
      <c r="C57" s="16">
        <v>3.188367840522198E-2</v>
      </c>
      <c r="D57" s="16">
        <v>1.2804272245987749E-2</v>
      </c>
    </row>
    <row r="58" spans="1:4" x14ac:dyDescent="0.35">
      <c r="A58" s="46">
        <v>42534</v>
      </c>
      <c r="B58" s="16">
        <v>-3.6617363238223309E-2</v>
      </c>
      <c r="C58" s="16">
        <v>-8.8692377407796601E-3</v>
      </c>
      <c r="D58" s="16">
        <v>1.2518218357403138E-2</v>
      </c>
    </row>
    <row r="59" spans="1:4" x14ac:dyDescent="0.35">
      <c r="A59" s="46">
        <v>42996</v>
      </c>
      <c r="B59" s="16">
        <v>-6.3779116012377228E-3</v>
      </c>
      <c r="C59" s="16">
        <v>-3.5153004417896136E-2</v>
      </c>
      <c r="D59" s="16">
        <v>1.2450641878787961E-2</v>
      </c>
    </row>
    <row r="60" spans="1:4" x14ac:dyDescent="0.35">
      <c r="A60" s="46">
        <v>43220</v>
      </c>
      <c r="B60" s="16">
        <v>1.6543886758217469E-2</v>
      </c>
      <c r="C60" s="16">
        <v>1.0221554071538009E-2</v>
      </c>
      <c r="D60" s="16">
        <v>1.2170535620255114E-2</v>
      </c>
    </row>
    <row r="61" spans="1:4" x14ac:dyDescent="0.35">
      <c r="A61" s="46">
        <v>42800</v>
      </c>
      <c r="B61" s="16">
        <v>-4.2877024356391881E-2</v>
      </c>
      <c r="C61" s="16">
        <v>2.6964361638355201E-2</v>
      </c>
      <c r="D61" s="16">
        <v>1.1287959773851355E-2</v>
      </c>
    </row>
    <row r="62" spans="1:4" x14ac:dyDescent="0.35">
      <c r="A62" s="46">
        <v>43059</v>
      </c>
      <c r="B62" s="16">
        <v>1.0360502681430503E-2</v>
      </c>
      <c r="C62" s="16">
        <v>-1.668249995993602E-2</v>
      </c>
      <c r="D62" s="16">
        <v>1.0644689511414007E-2</v>
      </c>
    </row>
    <row r="63" spans="1:4" x14ac:dyDescent="0.35">
      <c r="A63" s="46">
        <v>43339</v>
      </c>
      <c r="B63" s="16">
        <v>8.8855133572084532E-3</v>
      </c>
      <c r="C63" s="16">
        <v>2.9631797606371149E-2</v>
      </c>
      <c r="D63" s="16">
        <v>1.0050335853501506E-2</v>
      </c>
    </row>
    <row r="64" spans="1:4" x14ac:dyDescent="0.35">
      <c r="A64" s="46">
        <v>43010</v>
      </c>
      <c r="B64" s="16">
        <v>9.469914751070254E-3</v>
      </c>
      <c r="C64" s="16">
        <v>-4.4059989794030543E-2</v>
      </c>
      <c r="D64" s="16">
        <v>9.0294067193941573E-3</v>
      </c>
    </row>
    <row r="65" spans="1:4" x14ac:dyDescent="0.35">
      <c r="A65" s="46">
        <v>43388</v>
      </c>
      <c r="B65" s="16">
        <v>-4.2865606771374618E-2</v>
      </c>
      <c r="C65" s="16">
        <v>3.0459207484708439E-2</v>
      </c>
      <c r="D65" s="16">
        <v>8.6580627431145311E-3</v>
      </c>
    </row>
    <row r="66" spans="1:4" x14ac:dyDescent="0.35">
      <c r="A66" s="46">
        <v>43367</v>
      </c>
      <c r="B66" s="16">
        <v>4.9813705712219172E-2</v>
      </c>
      <c r="C66" s="16">
        <v>-3.0459207484708459E-2</v>
      </c>
      <c r="D66" s="16">
        <v>8.5960414697980377E-3</v>
      </c>
    </row>
    <row r="67" spans="1:4" x14ac:dyDescent="0.35">
      <c r="A67" s="46">
        <v>43563</v>
      </c>
      <c r="B67" s="16">
        <v>5.1403178459964852E-2</v>
      </c>
      <c r="C67" s="16">
        <v>-1.7452449951226166E-2</v>
      </c>
      <c r="D67" s="16">
        <v>7.9108647008787995E-3</v>
      </c>
    </row>
    <row r="68" spans="1:4" x14ac:dyDescent="0.35">
      <c r="A68" s="46">
        <v>42443</v>
      </c>
      <c r="B68" s="16">
        <v>2.833357449201902E-2</v>
      </c>
      <c r="C68" s="16">
        <v>0</v>
      </c>
      <c r="D68" s="16">
        <v>7.38010729762246E-3</v>
      </c>
    </row>
    <row r="69" spans="1:4" x14ac:dyDescent="0.35">
      <c r="A69" s="46">
        <v>43542</v>
      </c>
      <c r="B69" s="16">
        <v>2.018305593307863E-2</v>
      </c>
      <c r="C69" s="16">
        <v>0</v>
      </c>
      <c r="D69" s="16">
        <v>7.3421768890805338E-3</v>
      </c>
    </row>
    <row r="70" spans="1:4" x14ac:dyDescent="0.35">
      <c r="A70" s="46">
        <v>43353</v>
      </c>
      <c r="B70" s="16">
        <v>7.5997063116447952E-2</v>
      </c>
      <c r="C70" s="16">
        <v>-3.4029748586311373E-2</v>
      </c>
      <c r="D70" s="16">
        <v>7.2411612565594736E-3</v>
      </c>
    </row>
    <row r="71" spans="1:4" x14ac:dyDescent="0.35">
      <c r="A71" s="46">
        <v>43591</v>
      </c>
      <c r="B71" s="16">
        <v>-2.402622535174723E-2</v>
      </c>
      <c r="C71" s="16">
        <v>-1.0850016024065818E-2</v>
      </c>
      <c r="D71" s="16">
        <v>7.0922283094918366E-3</v>
      </c>
    </row>
    <row r="72" spans="1:4" x14ac:dyDescent="0.35">
      <c r="A72" s="46">
        <v>43206</v>
      </c>
      <c r="B72" s="16">
        <v>5.0765553789119282E-2</v>
      </c>
      <c r="C72" s="16">
        <v>8.6580627431145311E-3</v>
      </c>
      <c r="D72" s="16">
        <v>6.9979291876446368E-3</v>
      </c>
    </row>
    <row r="73" spans="1:4" x14ac:dyDescent="0.35">
      <c r="A73" s="46">
        <v>42254</v>
      </c>
      <c r="B73" s="16">
        <v>1.8911257831171811E-3</v>
      </c>
      <c r="C73" s="16">
        <v>-1.3129291441792736E-2</v>
      </c>
      <c r="D73" s="16">
        <v>5.7971176843259146E-3</v>
      </c>
    </row>
    <row r="74" spans="1:4" x14ac:dyDescent="0.35">
      <c r="A74" s="46">
        <v>42142</v>
      </c>
      <c r="B74" s="16">
        <v>-9.3708851733068661E-3</v>
      </c>
      <c r="C74" s="16">
        <v>2.1436235432513691E-3</v>
      </c>
      <c r="D74" s="16">
        <v>5.5401803756153509E-3</v>
      </c>
    </row>
    <row r="75" spans="1:4" x14ac:dyDescent="0.35">
      <c r="A75" s="46">
        <v>42415</v>
      </c>
      <c r="B75" s="16">
        <v>7.6492355205702245E-2</v>
      </c>
      <c r="C75" s="16">
        <v>2.1436235432513691E-3</v>
      </c>
      <c r="D75" s="16">
        <v>5.2770571008438193E-3</v>
      </c>
    </row>
    <row r="76" spans="1:4" x14ac:dyDescent="0.35">
      <c r="A76" s="46">
        <v>42506</v>
      </c>
      <c r="B76" s="16">
        <v>6.8321457675771108E-3</v>
      </c>
      <c r="C76" s="16">
        <v>1.2875714360045367E-2</v>
      </c>
      <c r="D76" s="16">
        <v>4.885207566049341E-3</v>
      </c>
    </row>
    <row r="77" spans="1:4" x14ac:dyDescent="0.35">
      <c r="A77" s="46">
        <v>43507</v>
      </c>
      <c r="B77" s="16">
        <v>-1.1614976549214102E-2</v>
      </c>
      <c r="C77" s="16">
        <v>0</v>
      </c>
      <c r="D77" s="16">
        <v>4.2826617920009493E-3</v>
      </c>
    </row>
    <row r="78" spans="1:4" x14ac:dyDescent="0.35">
      <c r="A78" s="46">
        <v>42394</v>
      </c>
      <c r="B78" s="16">
        <v>5.3204036063464667E-2</v>
      </c>
      <c r="C78" s="16">
        <v>2.8355225755125005E-2</v>
      </c>
      <c r="D78" s="16">
        <v>3.9973404326203938E-3</v>
      </c>
    </row>
    <row r="79" spans="1:4" x14ac:dyDescent="0.35">
      <c r="A79" s="46">
        <v>42352</v>
      </c>
      <c r="B79" s="16">
        <v>6.7018934844012617E-3</v>
      </c>
      <c r="C79" s="16">
        <v>-1.7391742711869107E-2</v>
      </c>
      <c r="D79" s="16">
        <v>3.9920212695374567E-3</v>
      </c>
    </row>
    <row r="80" spans="1:4" x14ac:dyDescent="0.35">
      <c r="A80" s="46">
        <v>43465</v>
      </c>
      <c r="B80" s="16">
        <v>2.4862793047520322E-2</v>
      </c>
      <c r="C80" s="16">
        <v>2.6668247082161273E-2</v>
      </c>
      <c r="D80" s="16">
        <v>3.7807228399059311E-3</v>
      </c>
    </row>
    <row r="81" spans="1:4" x14ac:dyDescent="0.35">
      <c r="A81" s="46">
        <v>43171</v>
      </c>
      <c r="B81" s="16">
        <v>-6.9552282948659575E-2</v>
      </c>
      <c r="C81" s="16">
        <v>-1.5666116744399352E-2</v>
      </c>
      <c r="D81" s="16">
        <v>3.742986278834297E-3</v>
      </c>
    </row>
    <row r="82" spans="1:4" x14ac:dyDescent="0.35">
      <c r="A82" s="46">
        <v>43780</v>
      </c>
      <c r="B82" s="16">
        <v>-7.0808258368028668E-4</v>
      </c>
      <c r="C82" s="16">
        <v>-3.3389012655147096E-3</v>
      </c>
      <c r="D82" s="16">
        <v>3.4423441909729197E-3</v>
      </c>
    </row>
    <row r="83" spans="1:4" x14ac:dyDescent="0.35">
      <c r="A83" s="46">
        <v>42884</v>
      </c>
      <c r="B83" s="16">
        <v>-2.2402144995791396E-2</v>
      </c>
      <c r="C83" s="16">
        <v>0</v>
      </c>
      <c r="D83" s="16">
        <v>3.4423441909726986E-3</v>
      </c>
    </row>
    <row r="84" spans="1:4" x14ac:dyDescent="0.35">
      <c r="A84" s="46">
        <v>42639</v>
      </c>
      <c r="B84" s="16">
        <v>-4.1509799760933996E-2</v>
      </c>
      <c r="C84" s="16">
        <v>3.4803922194692097E-2</v>
      </c>
      <c r="D84" s="16">
        <v>3.1039859375910123E-3</v>
      </c>
    </row>
    <row r="85" spans="1:4" x14ac:dyDescent="0.35">
      <c r="A85" s="46">
        <v>43283</v>
      </c>
      <c r="B85" s="16">
        <v>3.9176604911649274E-2</v>
      </c>
      <c r="C85" s="16">
        <v>-8.8889474172460393E-3</v>
      </c>
      <c r="D85" s="16">
        <v>2.8860048891348514E-3</v>
      </c>
    </row>
    <row r="86" spans="1:4" x14ac:dyDescent="0.35">
      <c r="A86" s="46">
        <v>43605</v>
      </c>
      <c r="B86" s="16">
        <v>3.2556680172751887E-2</v>
      </c>
      <c r="C86" s="16">
        <v>3.5650661644961446E-3</v>
      </c>
      <c r="D86" s="16">
        <v>2.8169032711133734E-3</v>
      </c>
    </row>
    <row r="87" spans="1:4" x14ac:dyDescent="0.35">
      <c r="A87" s="46">
        <v>43255</v>
      </c>
      <c r="B87" s="16">
        <v>-3.4215080444514039E-2</v>
      </c>
      <c r="C87" s="16">
        <v>3.0930300691358773E-2</v>
      </c>
      <c r="D87" s="16">
        <v>2.7739268827252244E-3</v>
      </c>
    </row>
    <row r="88" spans="1:4" x14ac:dyDescent="0.35">
      <c r="A88" s="46">
        <v>43227</v>
      </c>
      <c r="B88" s="16">
        <v>3.088965519195918E-2</v>
      </c>
      <c r="C88" s="16">
        <v>0</v>
      </c>
      <c r="D88" s="16">
        <v>2.6845653706689828E-3</v>
      </c>
    </row>
    <row r="89" spans="1:4" x14ac:dyDescent="0.35">
      <c r="A89" s="46">
        <v>42891</v>
      </c>
      <c r="B89" s="16">
        <v>-4.5635542323461932E-2</v>
      </c>
      <c r="C89" s="16">
        <v>3.8099846232270383E-2</v>
      </c>
      <c r="D89" s="16">
        <v>2.2883305180122159E-3</v>
      </c>
    </row>
    <row r="90" spans="1:4" x14ac:dyDescent="0.35">
      <c r="A90" s="46">
        <v>43416</v>
      </c>
      <c r="B90" s="16">
        <v>1.7772169745797668E-2</v>
      </c>
      <c r="C90" s="16">
        <v>2.5807883955872503E-2</v>
      </c>
      <c r="D90" s="16">
        <v>2.1921820982210511E-3</v>
      </c>
    </row>
    <row r="91" spans="1:4" x14ac:dyDescent="0.35">
      <c r="A91" s="46">
        <v>43577</v>
      </c>
      <c r="B91" s="16">
        <v>-4.1341619327008791E-2</v>
      </c>
      <c r="C91" s="16">
        <v>0</v>
      </c>
      <c r="D91" s="16">
        <v>2.1731265343132582E-3</v>
      </c>
    </row>
    <row r="92" spans="1:4" x14ac:dyDescent="0.35">
      <c r="A92" s="46">
        <v>43598</v>
      </c>
      <c r="B92" s="16">
        <v>-2.6435211855928802E-4</v>
      </c>
      <c r="C92" s="16">
        <v>1.8018505502678212E-2</v>
      </c>
      <c r="D92" s="16">
        <v>2.1178970147346914E-3</v>
      </c>
    </row>
    <row r="93" spans="1:4" x14ac:dyDescent="0.35">
      <c r="A93" s="46">
        <v>42667</v>
      </c>
      <c r="B93" s="16">
        <v>5.2415952276730973E-3</v>
      </c>
      <c r="C93" s="16">
        <v>9.5694510161506725E-3</v>
      </c>
      <c r="D93" s="16">
        <v>1.1217051092001736E-3</v>
      </c>
    </row>
    <row r="94" spans="1:4" x14ac:dyDescent="0.35">
      <c r="A94" s="46">
        <v>42842</v>
      </c>
      <c r="B94" s="16">
        <v>6.7052278058137904E-2</v>
      </c>
      <c r="C94" s="16">
        <v>-4.8790164169431945E-2</v>
      </c>
      <c r="D94" s="16">
        <v>1.0542963549059923E-3</v>
      </c>
    </row>
    <row r="95" spans="1:4" x14ac:dyDescent="0.35">
      <c r="A95" s="46">
        <v>43535</v>
      </c>
      <c r="B95" s="16">
        <v>-1.9631908145795289E-3</v>
      </c>
      <c r="C95" s="16">
        <v>1.0471299867295437E-2</v>
      </c>
      <c r="D95" s="16">
        <v>7.3719133452813436E-4</v>
      </c>
    </row>
    <row r="96" spans="1:4" x14ac:dyDescent="0.35">
      <c r="A96" s="46">
        <v>42198</v>
      </c>
      <c r="B96" s="16">
        <v>6.0872931244364104E-2</v>
      </c>
      <c r="C96" s="16">
        <v>5.0727523509658222E-2</v>
      </c>
      <c r="D96" s="16">
        <v>0</v>
      </c>
    </row>
    <row r="97" spans="1:4" x14ac:dyDescent="0.35">
      <c r="A97" s="46">
        <v>42289</v>
      </c>
      <c r="B97" s="16">
        <v>3.1559220180518877E-2</v>
      </c>
      <c r="C97" s="16">
        <v>3.3522692038643644E-2</v>
      </c>
      <c r="D97" s="16">
        <v>0</v>
      </c>
    </row>
    <row r="98" spans="1:4" x14ac:dyDescent="0.35">
      <c r="A98" s="46">
        <v>42310</v>
      </c>
      <c r="B98" s="16">
        <v>3.8570483531325341E-2</v>
      </c>
      <c r="C98" s="16">
        <v>3.2505570404931308E-2</v>
      </c>
      <c r="D98" s="16">
        <v>0</v>
      </c>
    </row>
    <row r="99" spans="1:4" x14ac:dyDescent="0.35">
      <c r="A99" s="46">
        <v>43549</v>
      </c>
      <c r="B99" s="16">
        <v>3.1841977546027009E-2</v>
      </c>
      <c r="C99" s="16">
        <v>-3.47826437632492E-3</v>
      </c>
      <c r="D99" s="16">
        <v>0</v>
      </c>
    </row>
    <row r="100" spans="1:4" x14ac:dyDescent="0.35">
      <c r="A100" s="46">
        <v>42366</v>
      </c>
      <c r="B100" s="16">
        <v>-7.8973350600052743E-4</v>
      </c>
      <c r="C100" s="16">
        <v>-4.3573053689558126E-3</v>
      </c>
      <c r="D100" s="16">
        <v>0</v>
      </c>
    </row>
    <row r="101" spans="1:4" x14ac:dyDescent="0.35">
      <c r="A101" s="46">
        <v>42233</v>
      </c>
      <c r="B101" s="16">
        <v>-6.3365846993133537E-2</v>
      </c>
      <c r="C101" s="16">
        <v>-6.5430985889359475E-3</v>
      </c>
      <c r="D101" s="16">
        <v>0</v>
      </c>
    </row>
    <row r="102" spans="1:4" x14ac:dyDescent="0.35">
      <c r="A102" s="46">
        <v>43500</v>
      </c>
      <c r="B102" s="16">
        <v>-2.7467043554678182E-2</v>
      </c>
      <c r="C102" s="16">
        <v>0</v>
      </c>
      <c r="D102" s="16">
        <v>-7.1505187172565246E-4</v>
      </c>
    </row>
    <row r="103" spans="1:4" x14ac:dyDescent="0.35">
      <c r="A103" s="46">
        <v>43458</v>
      </c>
      <c r="B103" s="16">
        <v>-2.6267135636687707E-3</v>
      </c>
      <c r="C103" s="16">
        <v>1.3605652055778678E-2</v>
      </c>
      <c r="D103" s="16">
        <v>-7.5728894190869108E-4</v>
      </c>
    </row>
    <row r="104" spans="1:4" x14ac:dyDescent="0.35">
      <c r="A104" s="46">
        <v>43122</v>
      </c>
      <c r="B104" s="16">
        <v>1.8592833076615925E-2</v>
      </c>
      <c r="C104" s="16">
        <v>8.3682496705165792E-3</v>
      </c>
      <c r="D104" s="16">
        <v>-1.1648224962930943E-3</v>
      </c>
    </row>
    <row r="105" spans="1:4" x14ac:dyDescent="0.35">
      <c r="A105" s="46">
        <v>43682</v>
      </c>
      <c r="B105" s="16">
        <v>-6.3423033746905038E-4</v>
      </c>
      <c r="C105" s="16">
        <v>-1.6863806052004805E-2</v>
      </c>
      <c r="D105" s="16">
        <v>-1.3342230131366103E-3</v>
      </c>
    </row>
    <row r="106" spans="1:4" x14ac:dyDescent="0.35">
      <c r="A106" s="46">
        <v>43619</v>
      </c>
      <c r="B106" s="16">
        <v>6.2489175191496771E-2</v>
      </c>
      <c r="C106" s="16">
        <v>2.4692612590371414E-2</v>
      </c>
      <c r="D106" s="16">
        <v>-1.3717423275807702E-3</v>
      </c>
    </row>
    <row r="107" spans="1:4" x14ac:dyDescent="0.35">
      <c r="A107" s="46">
        <v>43325</v>
      </c>
      <c r="B107" s="16">
        <v>1.8100041643617937E-2</v>
      </c>
      <c r="C107" s="16">
        <v>-3.2670782289548707E-2</v>
      </c>
      <c r="D107" s="16">
        <v>-1.413427797146964E-3</v>
      </c>
    </row>
    <row r="108" spans="1:4" x14ac:dyDescent="0.35">
      <c r="A108" s="46">
        <v>43430</v>
      </c>
      <c r="B108" s="16">
        <v>-1.6867253965241635E-2</v>
      </c>
      <c r="C108" s="16">
        <v>-2.2472855852058628E-2</v>
      </c>
      <c r="D108" s="16">
        <v>-1.4792902105891703E-3</v>
      </c>
    </row>
    <row r="109" spans="1:4" x14ac:dyDescent="0.35">
      <c r="A109" s="46">
        <v>42863</v>
      </c>
      <c r="B109" s="16">
        <v>1.139442612796833E-2</v>
      </c>
      <c r="C109" s="16">
        <v>-4.3802622658392888E-2</v>
      </c>
      <c r="D109" s="16">
        <v>-2.0325210249223578E-3</v>
      </c>
    </row>
    <row r="110" spans="1:4" x14ac:dyDescent="0.35">
      <c r="A110" s="46">
        <v>42982</v>
      </c>
      <c r="B110" s="16">
        <v>1.2068878733676451E-2</v>
      </c>
      <c r="C110" s="16">
        <v>-1.5398080111121606E-2</v>
      </c>
      <c r="D110" s="16">
        <v>-2.2446698538238618E-3</v>
      </c>
    </row>
    <row r="111" spans="1:4" x14ac:dyDescent="0.35">
      <c r="A111" s="46">
        <v>43150</v>
      </c>
      <c r="B111" s="16">
        <v>3.8573691985798665E-2</v>
      </c>
      <c r="C111" s="16">
        <v>2.6340416614408564E-2</v>
      </c>
      <c r="D111" s="16">
        <v>-2.4721891453890368E-3</v>
      </c>
    </row>
    <row r="112" spans="1:4" x14ac:dyDescent="0.35">
      <c r="A112" s="46">
        <v>43514</v>
      </c>
      <c r="B112" s="16">
        <v>-1.330933136878038E-2</v>
      </c>
      <c r="C112" s="16">
        <v>-6.5653970221436778E-2</v>
      </c>
      <c r="D112" s="16">
        <v>-2.8530689824063991E-3</v>
      </c>
    </row>
    <row r="113" spans="1:4" x14ac:dyDescent="0.35">
      <c r="A113" s="46">
        <v>42730</v>
      </c>
      <c r="B113" s="16">
        <v>1.2195273093818206E-2</v>
      </c>
      <c r="C113" s="16">
        <v>3.2894766503987053E-3</v>
      </c>
      <c r="D113" s="16">
        <v>-3.3351893061383505E-3</v>
      </c>
    </row>
    <row r="114" spans="1:4" x14ac:dyDescent="0.35">
      <c r="A114" s="46">
        <v>43101</v>
      </c>
      <c r="B114" s="16">
        <v>5.7799613398280346E-2</v>
      </c>
      <c r="C114" s="16">
        <v>-1.8331810816609605E-3</v>
      </c>
      <c r="D114" s="16">
        <v>-3.3426214966898373E-3</v>
      </c>
    </row>
    <row r="115" spans="1:4" x14ac:dyDescent="0.35">
      <c r="A115" s="46">
        <v>42471</v>
      </c>
      <c r="B115" s="16">
        <v>5.4961725718581711E-2</v>
      </c>
      <c r="C115" s="16">
        <v>-2.2751756983416069E-2</v>
      </c>
      <c r="D115" s="16">
        <v>-3.5398267051240623E-3</v>
      </c>
    </row>
    <row r="116" spans="1:4" x14ac:dyDescent="0.35">
      <c r="A116" s="46">
        <v>42933</v>
      </c>
      <c r="B116" s="16">
        <v>4.3276729057820278E-3</v>
      </c>
      <c r="C116" s="16">
        <v>5.7971176843259146E-3</v>
      </c>
      <c r="D116" s="16">
        <v>-3.5566131148471155E-3</v>
      </c>
    </row>
    <row r="117" spans="1:4" x14ac:dyDescent="0.35">
      <c r="A117" s="46">
        <v>42345</v>
      </c>
      <c r="B117" s="16">
        <v>-4.8717386613997875E-2</v>
      </c>
      <c r="C117" s="16">
        <v>3.7325957612686346E-2</v>
      </c>
      <c r="D117" s="16">
        <v>-3.9920212695374498E-3</v>
      </c>
    </row>
    <row r="118" spans="1:4" x14ac:dyDescent="0.35">
      <c r="A118" s="46">
        <v>42359</v>
      </c>
      <c r="B118" s="16">
        <v>2.5282385840892256E-2</v>
      </c>
      <c r="C118" s="16">
        <v>8.7336799687546315E-3</v>
      </c>
      <c r="D118" s="16">
        <v>-3.9920212695374498E-3</v>
      </c>
    </row>
    <row r="119" spans="1:4" x14ac:dyDescent="0.35">
      <c r="A119" s="46">
        <v>43248</v>
      </c>
      <c r="B119" s="16">
        <v>0</v>
      </c>
      <c r="C119" s="16">
        <v>-4.4375881400709832E-2</v>
      </c>
      <c r="D119" s="16">
        <v>-4.158010148663677E-3</v>
      </c>
    </row>
    <row r="120" spans="1:4" x14ac:dyDescent="0.35">
      <c r="A120" s="46">
        <v>42674</v>
      </c>
      <c r="B120" s="16">
        <v>-4.4192839233540823E-2</v>
      </c>
      <c r="C120" s="16">
        <v>2.6317308317373358E-2</v>
      </c>
      <c r="D120" s="16">
        <v>-4.4943895878393264E-3</v>
      </c>
    </row>
    <row r="121" spans="1:4" x14ac:dyDescent="0.35">
      <c r="A121" s="46">
        <v>42492</v>
      </c>
      <c r="B121" s="16">
        <v>-2.3835028174973068E-2</v>
      </c>
      <c r="C121" s="16">
        <v>1.7021687569430524E-2</v>
      </c>
      <c r="D121" s="16">
        <v>-4.8239360308528229E-3</v>
      </c>
    </row>
    <row r="122" spans="1:4" x14ac:dyDescent="0.35">
      <c r="A122" s="46">
        <v>42450</v>
      </c>
      <c r="B122" s="16">
        <v>-2.979904462056561E-2</v>
      </c>
      <c r="C122" s="16">
        <v>-8.3857933762739589E-3</v>
      </c>
      <c r="D122" s="16">
        <v>-4.9140148024289293E-3</v>
      </c>
    </row>
    <row r="123" spans="1:4" x14ac:dyDescent="0.35">
      <c r="A123" s="46">
        <v>42457</v>
      </c>
      <c r="B123" s="16">
        <v>-5.3304050482941142E-3</v>
      </c>
      <c r="C123" s="16">
        <v>1.6701849617931353E-2</v>
      </c>
      <c r="D123" s="16">
        <v>-4.9382816405825663E-3</v>
      </c>
    </row>
    <row r="124" spans="1:4" x14ac:dyDescent="0.35">
      <c r="A124" s="46">
        <v>43157</v>
      </c>
      <c r="B124" s="16">
        <v>-1.6313101316179971E-2</v>
      </c>
      <c r="C124" s="16">
        <v>-1.7346058122083075E-3</v>
      </c>
      <c r="D124" s="16">
        <v>-4.9627893421290139E-3</v>
      </c>
    </row>
    <row r="125" spans="1:4" x14ac:dyDescent="0.35">
      <c r="A125" s="46">
        <v>43164</v>
      </c>
      <c r="B125" s="16">
        <v>5.8436981489109214E-3</v>
      </c>
      <c r="C125" s="16">
        <v>5.19481687710393E-3</v>
      </c>
      <c r="D125" s="16">
        <v>-4.9875415110390512E-3</v>
      </c>
    </row>
    <row r="126" spans="1:4" x14ac:dyDescent="0.35">
      <c r="A126" s="46">
        <v>42107</v>
      </c>
      <c r="B126" s="16">
        <v>1.3889112160667093E-2</v>
      </c>
      <c r="C126" s="16">
        <v>-4.3017385083690816E-2</v>
      </c>
      <c r="D126" s="16">
        <v>-5.0377940299571808E-3</v>
      </c>
    </row>
    <row r="127" spans="1:4" x14ac:dyDescent="0.35">
      <c r="A127" s="46">
        <v>43444</v>
      </c>
      <c r="B127" s="16">
        <v>-5.3073464203364125E-2</v>
      </c>
      <c r="C127" s="16">
        <v>-4.6365920557925537E-2</v>
      </c>
      <c r="D127" s="16">
        <v>-5.229746697277265E-3</v>
      </c>
    </row>
    <row r="128" spans="1:4" x14ac:dyDescent="0.35">
      <c r="A128" s="46">
        <v>42128</v>
      </c>
      <c r="B128" s="16">
        <v>-1.8373220256619294E-2</v>
      </c>
      <c r="C128" s="16">
        <v>-2.8049303809899555E-2</v>
      </c>
      <c r="D128" s="16">
        <v>-5.449604767564703E-3</v>
      </c>
    </row>
    <row r="129" spans="1:4" x14ac:dyDescent="0.35">
      <c r="A129" s="46">
        <v>42548</v>
      </c>
      <c r="B129" s="16">
        <v>3.3676364848380792E-3</v>
      </c>
      <c r="C129" s="16">
        <v>-3.2186686495901444E-2</v>
      </c>
      <c r="D129" s="16">
        <v>-5.5834874257005684E-3</v>
      </c>
    </row>
    <row r="130" spans="1:4" x14ac:dyDescent="0.35">
      <c r="A130" s="46">
        <v>42695</v>
      </c>
      <c r="B130" s="16">
        <v>6.6452715887930142E-2</v>
      </c>
      <c r="C130" s="16">
        <v>-8.795131452827289E-3</v>
      </c>
      <c r="D130" s="16">
        <v>-5.7175684632034081E-3</v>
      </c>
    </row>
    <row r="131" spans="1:4" x14ac:dyDescent="0.35">
      <c r="A131" s="46">
        <v>42226</v>
      </c>
      <c r="B131" s="16">
        <v>3.0949361984845243E-3</v>
      </c>
      <c r="C131" s="16">
        <v>2.17627942259567E-3</v>
      </c>
      <c r="D131" s="16">
        <v>-6.0060240602119218E-3</v>
      </c>
    </row>
    <row r="132" spans="1:4" x14ac:dyDescent="0.35">
      <c r="A132" s="46">
        <v>43661</v>
      </c>
      <c r="B132" s="16">
        <v>-1.7750056331916422E-2</v>
      </c>
      <c r="C132" s="16">
        <v>-3.9609138095045827E-2</v>
      </c>
      <c r="D132" s="16">
        <v>-6.2047768868829815E-3</v>
      </c>
    </row>
    <row r="133" spans="1:4" x14ac:dyDescent="0.35">
      <c r="A133" s="46">
        <v>42296</v>
      </c>
      <c r="B133" s="16">
        <v>2.1568696658455202E-2</v>
      </c>
      <c r="C133" s="16">
        <v>-8.8300794482720369E-3</v>
      </c>
      <c r="D133" s="16">
        <v>-6.2305497506360864E-3</v>
      </c>
    </row>
    <row r="134" spans="1:4" x14ac:dyDescent="0.35">
      <c r="A134" s="46">
        <v>42744</v>
      </c>
      <c r="B134" s="16">
        <v>-3.4509816210688313E-2</v>
      </c>
      <c r="C134" s="16">
        <v>5.6338177182560642E-3</v>
      </c>
      <c r="D134" s="16">
        <v>-6.4377904748485299E-3</v>
      </c>
    </row>
    <row r="135" spans="1:4" x14ac:dyDescent="0.35">
      <c r="A135" s="46">
        <v>43437</v>
      </c>
      <c r="B135" s="16">
        <v>5.1926802368212205E-3</v>
      </c>
      <c r="C135" s="16">
        <v>3.2414939241710229E-3</v>
      </c>
      <c r="D135" s="16">
        <v>-6.6840204285717143E-3</v>
      </c>
    </row>
    <row r="136" spans="1:4" x14ac:dyDescent="0.35">
      <c r="A136" s="46">
        <v>42786</v>
      </c>
      <c r="B136" s="16">
        <v>1.2084592159701689E-4</v>
      </c>
      <c r="C136" s="16">
        <v>2.6501940745506627E-2</v>
      </c>
      <c r="D136" s="16">
        <v>-6.9548218733697219E-3</v>
      </c>
    </row>
    <row r="137" spans="1:4" x14ac:dyDescent="0.35">
      <c r="A137" s="46">
        <v>42954</v>
      </c>
      <c r="B137" s="16">
        <v>1.3576193070049527E-2</v>
      </c>
      <c r="C137" s="16">
        <v>-3.7523496185503527E-3</v>
      </c>
      <c r="D137" s="16">
        <v>-7.0588528396246884E-3</v>
      </c>
    </row>
    <row r="138" spans="1:4" x14ac:dyDescent="0.35">
      <c r="A138" s="46">
        <v>43017</v>
      </c>
      <c r="B138" s="16">
        <v>1.1878083540431576E-2</v>
      </c>
      <c r="C138" s="16">
        <v>2.3153304974716821E-2</v>
      </c>
      <c r="D138" s="16">
        <v>-7.8962621222255051E-3</v>
      </c>
    </row>
    <row r="139" spans="1:4" x14ac:dyDescent="0.35">
      <c r="A139" s="46">
        <v>43003</v>
      </c>
      <c r="B139" s="16">
        <v>2.5167170139379347E-2</v>
      </c>
      <c r="C139" s="16">
        <v>3.6878630385365992E-2</v>
      </c>
      <c r="D139" s="16">
        <v>-7.9051795071132611E-3</v>
      </c>
    </row>
    <row r="140" spans="1:4" x14ac:dyDescent="0.35">
      <c r="A140" s="46">
        <v>42583</v>
      </c>
      <c r="B140" s="16">
        <v>-3.3112613036560315E-3</v>
      </c>
      <c r="C140" s="16">
        <v>3.7740327982846898E-2</v>
      </c>
      <c r="D140" s="16">
        <v>-8.528836347520323E-3</v>
      </c>
    </row>
    <row r="141" spans="1:4" x14ac:dyDescent="0.35">
      <c r="A141" s="46">
        <v>42527</v>
      </c>
      <c r="B141" s="16">
        <v>1.4410449678254994E-2</v>
      </c>
      <c r="C141" s="16">
        <v>-2.8293508642611976E-2</v>
      </c>
      <c r="D141" s="16">
        <v>-8.6831225734607699E-3</v>
      </c>
    </row>
    <row r="142" spans="1:4" x14ac:dyDescent="0.35">
      <c r="A142" s="46">
        <v>43290</v>
      </c>
      <c r="B142" s="16">
        <v>1.3755254551498786E-2</v>
      </c>
      <c r="C142" s="16">
        <v>0</v>
      </c>
      <c r="D142" s="16">
        <v>-8.6831225734608809E-3</v>
      </c>
    </row>
    <row r="143" spans="1:4" x14ac:dyDescent="0.35">
      <c r="A143" s="46">
        <v>43031</v>
      </c>
      <c r="B143" s="16">
        <v>1.5834992330076268E-2</v>
      </c>
      <c r="C143" s="16">
        <v>3.5153004417896094E-2</v>
      </c>
      <c r="D143" s="16">
        <v>-9.4229201345052607E-3</v>
      </c>
    </row>
    <row r="144" spans="1:4" x14ac:dyDescent="0.35">
      <c r="A144" s="46">
        <v>43143</v>
      </c>
      <c r="B144" s="16">
        <v>6.5310383424709101E-2</v>
      </c>
      <c r="C144" s="16">
        <v>-7.0922283094917984E-3</v>
      </c>
      <c r="D144" s="16">
        <v>-9.8280889362624274E-3</v>
      </c>
    </row>
    <row r="145" spans="1:4" x14ac:dyDescent="0.35">
      <c r="A145" s="46">
        <v>43451</v>
      </c>
      <c r="B145" s="16">
        <v>1.0007616074426413E-2</v>
      </c>
      <c r="C145" s="16">
        <v>-1.0221554071538139E-2</v>
      </c>
      <c r="D145" s="16">
        <v>-1.0542266312024545E-2</v>
      </c>
    </row>
    <row r="146" spans="1:4" x14ac:dyDescent="0.35">
      <c r="A146" s="46">
        <v>42653</v>
      </c>
      <c r="B146" s="16">
        <v>-1.3605652055778709E-2</v>
      </c>
      <c r="C146" s="16">
        <v>-2.4292692569044587E-2</v>
      </c>
      <c r="D146" s="16">
        <v>-1.0672459890771759E-2</v>
      </c>
    </row>
    <row r="147" spans="1:4" x14ac:dyDescent="0.35">
      <c r="A147" s="46">
        <v>43038</v>
      </c>
      <c r="B147" s="16">
        <v>-1.1543029281674812E-2</v>
      </c>
      <c r="C147" s="16">
        <v>5.1679701584425976E-3</v>
      </c>
      <c r="D147" s="16">
        <v>-1.0708014272472212E-2</v>
      </c>
    </row>
    <row r="148" spans="1:4" x14ac:dyDescent="0.35">
      <c r="A148" s="46">
        <v>42821</v>
      </c>
      <c r="B148" s="16">
        <v>-2.9109110030049078E-2</v>
      </c>
      <c r="C148" s="16">
        <v>-3.2841106189242332E-2</v>
      </c>
      <c r="D148" s="16">
        <v>-1.0972678669475556E-2</v>
      </c>
    </row>
    <row r="149" spans="1:4" x14ac:dyDescent="0.35">
      <c r="A149" s="46">
        <v>43654</v>
      </c>
      <c r="B149" s="16">
        <v>-2.4217084276669135E-2</v>
      </c>
      <c r="C149" s="16">
        <v>2.9558802241544429E-2</v>
      </c>
      <c r="D149" s="16">
        <v>-1.1616119683228556E-2</v>
      </c>
    </row>
    <row r="150" spans="1:4" x14ac:dyDescent="0.35">
      <c r="A150" s="46">
        <v>42261</v>
      </c>
      <c r="B150" s="16">
        <v>1.8717123952937991E-2</v>
      </c>
      <c r="C150" s="16">
        <v>-2.0022915875107704E-2</v>
      </c>
      <c r="D150" s="16">
        <v>-1.1628037995119099E-2</v>
      </c>
    </row>
    <row r="151" spans="1:4" x14ac:dyDescent="0.35">
      <c r="A151" s="46">
        <v>42205</v>
      </c>
      <c r="B151" s="16">
        <v>-6.9494283492555972E-2</v>
      </c>
      <c r="C151" s="16">
        <v>-2.8355225755125009E-2</v>
      </c>
      <c r="D151" s="16">
        <v>-1.212136053234485E-2</v>
      </c>
    </row>
    <row r="152" spans="1:4" x14ac:dyDescent="0.35">
      <c r="A152" s="46">
        <v>43570</v>
      </c>
      <c r="B152" s="16">
        <v>-2.9233176766405865E-2</v>
      </c>
      <c r="C152" s="16">
        <v>-1.4184634991956413E-2</v>
      </c>
      <c r="D152" s="16">
        <v>-1.2252405529015889E-2</v>
      </c>
    </row>
    <row r="153" spans="1:4" x14ac:dyDescent="0.35">
      <c r="A153" s="46">
        <v>43423</v>
      </c>
      <c r="B153" s="16">
        <v>-9.8850915881404152E-3</v>
      </c>
      <c r="C153" s="16">
        <v>3.1796529173798056E-3</v>
      </c>
      <c r="D153" s="16">
        <v>-1.2486390651382646E-2</v>
      </c>
    </row>
    <row r="154" spans="1:4" x14ac:dyDescent="0.35">
      <c r="A154" s="46">
        <v>42499</v>
      </c>
      <c r="B154" s="16">
        <v>3.5579864600029155E-3</v>
      </c>
      <c r="C154" s="16">
        <v>-2.3480267608842472E-2</v>
      </c>
      <c r="D154" s="16">
        <v>-1.2652236903709001E-2</v>
      </c>
    </row>
    <row r="155" spans="1:4" x14ac:dyDescent="0.35">
      <c r="A155" s="46">
        <v>42779</v>
      </c>
      <c r="B155" s="16">
        <v>-6.0424786265687625E-5</v>
      </c>
      <c r="C155" s="16">
        <v>-6.8676865796219372E-2</v>
      </c>
      <c r="D155" s="16">
        <v>-1.2789156116321223E-2</v>
      </c>
    </row>
    <row r="156" spans="1:4" x14ac:dyDescent="0.35">
      <c r="A156" s="46">
        <v>43185</v>
      </c>
      <c r="B156" s="16">
        <v>-3.2704584725580833E-2</v>
      </c>
      <c r="C156" s="16">
        <v>1.7256259674698574E-3</v>
      </c>
      <c r="D156" s="16">
        <v>-1.2903404835907954E-2</v>
      </c>
    </row>
    <row r="157" spans="1:4" x14ac:dyDescent="0.35">
      <c r="A157" s="46">
        <v>42408</v>
      </c>
      <c r="B157" s="16">
        <v>-2.4474015085370251E-2</v>
      </c>
      <c r="C157" s="16">
        <v>4.3010818993907017E-3</v>
      </c>
      <c r="D157" s="16">
        <v>-1.3140793561058368E-2</v>
      </c>
    </row>
    <row r="158" spans="1:4" x14ac:dyDescent="0.35">
      <c r="A158" s="46">
        <v>43528</v>
      </c>
      <c r="B158" s="16">
        <v>-1.2619232479690485E-2</v>
      </c>
      <c r="C158" s="16">
        <v>2.4868066578013524E-2</v>
      </c>
      <c r="D158" s="16">
        <v>-1.3187004281953801E-2</v>
      </c>
    </row>
    <row r="159" spans="1:4" x14ac:dyDescent="0.35">
      <c r="A159" s="46">
        <v>42023</v>
      </c>
      <c r="B159" s="16">
        <v>3.8916647671368348E-2</v>
      </c>
      <c r="C159" s="16">
        <v>6.7189502487447882E-3</v>
      </c>
      <c r="D159" s="16">
        <v>-1.3544225107757149E-2</v>
      </c>
    </row>
    <row r="160" spans="1:4" x14ac:dyDescent="0.35">
      <c r="A160" s="46">
        <v>42989</v>
      </c>
      <c r="B160" s="16">
        <v>1.5268287210081411E-2</v>
      </c>
      <c r="C160" s="16">
        <v>-1.7256259674698364E-3</v>
      </c>
      <c r="D160" s="16">
        <v>-1.3574869091068874E-2</v>
      </c>
    </row>
    <row r="161" spans="1:4" x14ac:dyDescent="0.35">
      <c r="A161" s="46">
        <v>43192</v>
      </c>
      <c r="B161" s="16">
        <v>1.2501877408061296E-2</v>
      </c>
      <c r="C161" s="16">
        <v>1.878791386563327E-2</v>
      </c>
      <c r="D161" s="16">
        <v>-1.4388737452099669E-2</v>
      </c>
    </row>
    <row r="162" spans="1:4" x14ac:dyDescent="0.35">
      <c r="A162" s="46">
        <v>42905</v>
      </c>
      <c r="B162" s="16">
        <v>1.7289479779171415E-2</v>
      </c>
      <c r="C162" s="16">
        <v>3.8839833316263957E-2</v>
      </c>
      <c r="D162" s="16">
        <v>-1.472419239393645E-2</v>
      </c>
    </row>
    <row r="163" spans="1:4" x14ac:dyDescent="0.35">
      <c r="A163" s="46">
        <v>43234</v>
      </c>
      <c r="B163" s="16">
        <v>-5.9066782764183041E-2</v>
      </c>
      <c r="C163" s="16">
        <v>1.3468217050866611E-2</v>
      </c>
      <c r="D163" s="16">
        <v>-1.4855100990924184E-2</v>
      </c>
    </row>
    <row r="164" spans="1:4" x14ac:dyDescent="0.35">
      <c r="A164" s="46">
        <v>42947</v>
      </c>
      <c r="B164" s="16">
        <v>2.5842156583848929E-2</v>
      </c>
      <c r="C164" s="16">
        <v>4.4026248756490458E-2</v>
      </c>
      <c r="D164" s="16">
        <v>-1.5125361070756104E-2</v>
      </c>
    </row>
    <row r="165" spans="1:4" x14ac:dyDescent="0.35">
      <c r="A165" s="46">
        <v>43241</v>
      </c>
      <c r="B165" s="16">
        <v>-9.9503308531679793E-3</v>
      </c>
      <c r="C165" s="16">
        <v>1.6708441648177223E-3</v>
      </c>
      <c r="D165" s="16">
        <v>-1.6461277054071962E-2</v>
      </c>
    </row>
    <row r="166" spans="1:4" x14ac:dyDescent="0.35">
      <c r="A166" s="46">
        <v>43794</v>
      </c>
      <c r="B166" s="16">
        <v>-1.7581101416396221E-2</v>
      </c>
      <c r="C166" s="16">
        <v>-1.0118130165584667E-2</v>
      </c>
      <c r="D166" s="16">
        <v>-1.6485113798047214E-2</v>
      </c>
    </row>
    <row r="167" spans="1:4" x14ac:dyDescent="0.35">
      <c r="A167" s="46">
        <v>42135</v>
      </c>
      <c r="B167" s="16">
        <v>-5.9780981755080667E-3</v>
      </c>
      <c r="C167" s="16">
        <v>1.9502243231441101E-2</v>
      </c>
      <c r="D167" s="16">
        <v>-1.6529301951210582E-2</v>
      </c>
    </row>
    <row r="168" spans="1:4" x14ac:dyDescent="0.35">
      <c r="A168" s="46">
        <v>43066</v>
      </c>
      <c r="B168" s="16">
        <v>-2.8923039469250476E-2</v>
      </c>
      <c r="C168" s="16">
        <v>-7.5047256540676927E-3</v>
      </c>
      <c r="D168" s="16">
        <v>-1.6607736399660525E-2</v>
      </c>
    </row>
    <row r="169" spans="1:4" x14ac:dyDescent="0.35">
      <c r="A169" s="46">
        <v>42149</v>
      </c>
      <c r="B169" s="16">
        <v>-1.1498266687373023E-2</v>
      </c>
      <c r="C169" s="16">
        <v>-2.6031838717946981E-2</v>
      </c>
      <c r="D169" s="16">
        <v>-1.6713480973740667E-2</v>
      </c>
    </row>
    <row r="170" spans="1:4" x14ac:dyDescent="0.35">
      <c r="A170" s="46">
        <v>43108</v>
      </c>
      <c r="B170" s="16">
        <v>-3.5688082383160094E-3</v>
      </c>
      <c r="C170" s="16">
        <v>4.4850566165351713E-2</v>
      </c>
      <c r="D170" s="16">
        <v>-1.6882787038750929E-2</v>
      </c>
    </row>
    <row r="171" spans="1:4" x14ac:dyDescent="0.35">
      <c r="A171" s="46">
        <v>42338</v>
      </c>
      <c r="B171" s="16">
        <v>-1.4451118538174598E-2</v>
      </c>
      <c r="C171" s="16">
        <v>-6.6889881507965401E-3</v>
      </c>
      <c r="D171" s="16">
        <v>-1.7116941940697752E-2</v>
      </c>
    </row>
    <row r="172" spans="1:4" x14ac:dyDescent="0.35">
      <c r="A172" s="46">
        <v>43346</v>
      </c>
      <c r="B172" s="16">
        <v>-3.9792305052238935E-2</v>
      </c>
      <c r="C172" s="16">
        <v>-1.8416726786231151E-2</v>
      </c>
      <c r="D172" s="16">
        <v>-1.7291497110060994E-2</v>
      </c>
    </row>
    <row r="173" spans="1:4" x14ac:dyDescent="0.35">
      <c r="A173" s="46">
        <v>42191</v>
      </c>
      <c r="B173" s="16">
        <v>5.5034358901180185E-3</v>
      </c>
      <c r="C173" s="16">
        <v>-1.7937700686667207E-2</v>
      </c>
      <c r="D173" s="16">
        <v>-1.7910926566530219E-2</v>
      </c>
    </row>
    <row r="174" spans="1:4" x14ac:dyDescent="0.35">
      <c r="A174" s="46">
        <v>42597</v>
      </c>
      <c r="B174" s="16">
        <v>-2.6522898948902019E-2</v>
      </c>
      <c r="C174" s="16">
        <v>0</v>
      </c>
      <c r="D174" s="16">
        <v>-1.8056783747242615E-2</v>
      </c>
    </row>
    <row r="175" spans="1:4" x14ac:dyDescent="0.35">
      <c r="A175" s="46">
        <v>42275</v>
      </c>
      <c r="B175" s="16">
        <v>-1.5729301908543918E-2</v>
      </c>
      <c r="C175" s="16">
        <v>6.7340321813441194E-3</v>
      </c>
      <c r="D175" s="16">
        <v>-1.8237587549780901E-2</v>
      </c>
    </row>
    <row r="176" spans="1:4" x14ac:dyDescent="0.35">
      <c r="A176" s="46">
        <v>42212</v>
      </c>
      <c r="B176" s="16">
        <v>2.5920890820029612E-2</v>
      </c>
      <c r="C176" s="16">
        <v>3.6920588614048074E-2</v>
      </c>
      <c r="D176" s="16">
        <v>-1.8462062839735331E-2</v>
      </c>
    </row>
    <row r="177" spans="1:4" x14ac:dyDescent="0.35">
      <c r="A177" s="46">
        <v>43521</v>
      </c>
      <c r="B177" s="16">
        <v>6.2653499107203281E-3</v>
      </c>
      <c r="C177" s="16">
        <v>-7.168489478612516E-3</v>
      </c>
      <c r="D177" s="16">
        <v>-1.8746042821055221E-2</v>
      </c>
    </row>
    <row r="178" spans="1:4" x14ac:dyDescent="0.35">
      <c r="A178" s="46">
        <v>43395</v>
      </c>
      <c r="B178" s="16">
        <v>-1.5351178655761022E-2</v>
      </c>
      <c r="C178" s="16">
        <v>2.6317308317373358E-2</v>
      </c>
      <c r="D178" s="16">
        <v>-1.885480076362946E-2</v>
      </c>
    </row>
    <row r="179" spans="1:4" x14ac:dyDescent="0.35">
      <c r="A179" s="46">
        <v>42856</v>
      </c>
      <c r="B179" s="16">
        <v>3.6253816143170577E-3</v>
      </c>
      <c r="C179" s="16">
        <v>-1.5943650397136001E-2</v>
      </c>
      <c r="D179" s="16">
        <v>-1.9105659079585606E-2</v>
      </c>
    </row>
    <row r="180" spans="1:4" x14ac:dyDescent="0.35">
      <c r="A180" s="46">
        <v>42093</v>
      </c>
      <c r="B180" s="16">
        <v>7.1176278467894954E-2</v>
      </c>
      <c r="C180" s="16">
        <v>-6.0913893934018172E-3</v>
      </c>
      <c r="D180" s="16">
        <v>-1.9802627296179754E-2</v>
      </c>
    </row>
    <row r="181" spans="1:4" x14ac:dyDescent="0.35">
      <c r="A181" s="46">
        <v>43332</v>
      </c>
      <c r="B181" s="16">
        <v>-4.9531668242757024E-2</v>
      </c>
      <c r="C181" s="16">
        <v>-1.8622512098001798E-2</v>
      </c>
      <c r="D181" s="16">
        <v>-2.0000666706669543E-2</v>
      </c>
    </row>
    <row r="182" spans="1:4" x14ac:dyDescent="0.35">
      <c r="A182" s="46">
        <v>43311</v>
      </c>
      <c r="B182" s="16">
        <v>-3.2548907214881823E-2</v>
      </c>
      <c r="C182" s="16">
        <v>-1.7699577099400975E-2</v>
      </c>
      <c r="D182" s="16">
        <v>-2.0676132838427303E-2</v>
      </c>
    </row>
    <row r="183" spans="1:4" x14ac:dyDescent="0.35">
      <c r="A183" s="46">
        <v>43129</v>
      </c>
      <c r="B183" s="16">
        <v>4.0932109914822455E-2</v>
      </c>
      <c r="C183" s="16">
        <v>-5.1293294387550578E-2</v>
      </c>
      <c r="D183" s="16">
        <v>-2.1202207650603051E-2</v>
      </c>
    </row>
    <row r="184" spans="1:4" x14ac:dyDescent="0.35">
      <c r="A184" s="46">
        <v>43381</v>
      </c>
      <c r="B184" s="16">
        <v>2.4536252649469736E-2</v>
      </c>
      <c r="C184" s="16">
        <v>-3.0459207484708459E-2</v>
      </c>
      <c r="D184" s="16">
        <v>-2.1506205220963619E-2</v>
      </c>
    </row>
    <row r="185" spans="1:4" x14ac:dyDescent="0.35">
      <c r="A185" s="46">
        <v>43409</v>
      </c>
      <c r="B185" s="16">
        <v>1.6222835506887384E-2</v>
      </c>
      <c r="C185" s="16">
        <v>-9.7561749453645725E-3</v>
      </c>
      <c r="D185" s="16">
        <v>-2.1708522533012291E-2</v>
      </c>
    </row>
    <row r="186" spans="1:4" x14ac:dyDescent="0.35">
      <c r="A186" s="46">
        <v>42912</v>
      </c>
      <c r="B186" s="16">
        <v>1.028694907975825E-2</v>
      </c>
      <c r="C186" s="16">
        <v>-1.7291497110060994E-2</v>
      </c>
      <c r="D186" s="16">
        <v>-2.2500949290837791E-2</v>
      </c>
    </row>
    <row r="187" spans="1:4" x14ac:dyDescent="0.35">
      <c r="A187" s="46">
        <v>42177</v>
      </c>
      <c r="B187" s="16">
        <v>-1.3506114141322108E-2</v>
      </c>
      <c r="C187" s="16">
        <v>8.7336799687546315E-3</v>
      </c>
      <c r="D187" s="16">
        <v>-2.2599831917240919E-2</v>
      </c>
    </row>
    <row r="188" spans="1:4" x14ac:dyDescent="0.35">
      <c r="A188" s="46">
        <v>43731</v>
      </c>
      <c r="B188" s="16">
        <v>-1.7172468508600502E-2</v>
      </c>
      <c r="C188" s="16">
        <v>2.6579637804712102E-2</v>
      </c>
      <c r="D188" s="16">
        <v>-2.3303128931847709E-2</v>
      </c>
    </row>
    <row r="189" spans="1:4" x14ac:dyDescent="0.35">
      <c r="A189" s="46">
        <v>42037</v>
      </c>
      <c r="B189" s="16">
        <v>4.4677965334299567E-2</v>
      </c>
      <c r="C189" s="16">
        <v>-6.2047768868828696E-3</v>
      </c>
      <c r="D189" s="16">
        <v>-2.3420274208098613E-2</v>
      </c>
    </row>
    <row r="190" spans="1:4" x14ac:dyDescent="0.35">
      <c r="A190" s="46">
        <v>43738</v>
      </c>
      <c r="B190" s="16">
        <v>-2.3469944436241629E-2</v>
      </c>
      <c r="C190" s="16">
        <v>-5.0430853626891967E-2</v>
      </c>
      <c r="D190" s="16">
        <v>-2.3859147482990541E-2</v>
      </c>
    </row>
    <row r="191" spans="1:4" x14ac:dyDescent="0.35">
      <c r="A191" s="46">
        <v>43724</v>
      </c>
      <c r="B191" s="16">
        <v>-4.3010818993905854E-3</v>
      </c>
      <c r="C191" s="16">
        <v>0</v>
      </c>
      <c r="D191" s="16">
        <v>-2.3870131392532152E-2</v>
      </c>
    </row>
    <row r="192" spans="1:4" x14ac:dyDescent="0.35">
      <c r="A192" s="46">
        <v>43073</v>
      </c>
      <c r="B192" s="16">
        <v>-2.7577494364552E-3</v>
      </c>
      <c r="C192" s="16">
        <v>-7.5614727005764749E-3</v>
      </c>
      <c r="D192" s="16">
        <v>-2.4214258120594627E-2</v>
      </c>
    </row>
    <row r="193" spans="1:4" x14ac:dyDescent="0.35">
      <c r="A193" s="46">
        <v>43269</v>
      </c>
      <c r="B193" s="16">
        <v>2.3928086559248857E-2</v>
      </c>
      <c r="C193" s="16">
        <v>-2.3851215822179909E-2</v>
      </c>
      <c r="D193" s="16">
        <v>-2.4585475472614454E-2</v>
      </c>
    </row>
    <row r="194" spans="1:4" x14ac:dyDescent="0.35">
      <c r="A194" s="46">
        <v>43493</v>
      </c>
      <c r="B194" s="16">
        <v>2.0033825133197732E-2</v>
      </c>
      <c r="C194" s="16">
        <v>1.3468217050866611E-2</v>
      </c>
      <c r="D194" s="16">
        <v>-2.4710046494084415E-2</v>
      </c>
    </row>
    <row r="195" spans="1:4" x14ac:dyDescent="0.35">
      <c r="A195" s="46">
        <v>43115</v>
      </c>
      <c r="B195" s="16">
        <v>1.9575802125861606E-2</v>
      </c>
      <c r="C195" s="16">
        <v>4.2925044717033844E-2</v>
      </c>
      <c r="D195" s="16">
        <v>-2.5288703951924195E-2</v>
      </c>
    </row>
    <row r="196" spans="1:4" x14ac:dyDescent="0.35">
      <c r="A196" s="46">
        <v>43136</v>
      </c>
      <c r="B196" s="16">
        <v>-2.8419625452167779E-2</v>
      </c>
      <c r="C196" s="16">
        <v>-7.0422826254129232E-3</v>
      </c>
      <c r="D196" s="16">
        <v>-2.6539555234612263E-2</v>
      </c>
    </row>
    <row r="197" spans="1:4" x14ac:dyDescent="0.35">
      <c r="A197" s="46">
        <v>42646</v>
      </c>
      <c r="B197" s="16">
        <v>2.3123990086664367E-2</v>
      </c>
      <c r="C197" s="16">
        <v>6.0180723255629448E-3</v>
      </c>
      <c r="D197" s="16">
        <v>-2.7226812700214039E-2</v>
      </c>
    </row>
    <row r="198" spans="1:4" x14ac:dyDescent="0.35">
      <c r="A198" s="46">
        <v>42828</v>
      </c>
      <c r="B198" s="16">
        <v>1.0520187908801302E-2</v>
      </c>
      <c r="C198" s="16">
        <v>-3.3956374734273591E-2</v>
      </c>
      <c r="D198" s="16">
        <v>-2.7454698464409826E-2</v>
      </c>
    </row>
    <row r="199" spans="1:4" x14ac:dyDescent="0.35">
      <c r="A199" s="46">
        <v>42688</v>
      </c>
      <c r="B199" s="16">
        <v>-9.6830574853678138E-3</v>
      </c>
      <c r="C199" s="16">
        <v>5.9530649494225936E-2</v>
      </c>
      <c r="D199" s="16">
        <v>-2.8107527690440611E-2</v>
      </c>
    </row>
    <row r="200" spans="1:4" x14ac:dyDescent="0.35">
      <c r="A200" s="46">
        <v>43178</v>
      </c>
      <c r="B200" s="16">
        <v>2.2581293375885568E-2</v>
      </c>
      <c r="C200" s="16">
        <v>1.5666116744399456E-2</v>
      </c>
      <c r="D200" s="16">
        <v>-2.9060794263124256E-2</v>
      </c>
    </row>
    <row r="201" spans="1:4" x14ac:dyDescent="0.35">
      <c r="A201" s="46">
        <v>42611</v>
      </c>
      <c r="B201" s="16">
        <v>1.1159531140159709E-2</v>
      </c>
      <c r="C201" s="16">
        <v>3.9879366231596325E-2</v>
      </c>
      <c r="D201" s="16">
        <v>-2.9569208122948609E-2</v>
      </c>
    </row>
    <row r="202" spans="1:4" x14ac:dyDescent="0.35">
      <c r="A202" s="46">
        <v>42268</v>
      </c>
      <c r="B202" s="16">
        <v>-7.0446227400083189E-3</v>
      </c>
      <c r="C202" s="16">
        <v>-2.2497197340154416E-3</v>
      </c>
      <c r="D202" s="16">
        <v>-2.9675768146116666E-2</v>
      </c>
    </row>
    <row r="203" spans="1:4" x14ac:dyDescent="0.35">
      <c r="A203" s="46">
        <v>42114</v>
      </c>
      <c r="B203" s="16">
        <v>4.385188252884941E-2</v>
      </c>
      <c r="C203" s="16">
        <v>5.3488684950986222E-2</v>
      </c>
      <c r="D203" s="16">
        <v>-3.077165866675366E-2</v>
      </c>
    </row>
    <row r="204" spans="1:4" x14ac:dyDescent="0.35">
      <c r="A204" s="46">
        <v>43262</v>
      </c>
      <c r="B204" s="16">
        <v>-1.5357207685957053E-2</v>
      </c>
      <c r="C204" s="16">
        <v>5.0633019565466345E-3</v>
      </c>
      <c r="D204" s="16">
        <v>-3.0944803849421599E-2</v>
      </c>
    </row>
    <row r="205" spans="1:4" x14ac:dyDescent="0.35">
      <c r="A205" s="46">
        <v>43689</v>
      </c>
      <c r="B205" s="16">
        <v>-2.579781366524378E-2</v>
      </c>
      <c r="C205" s="16">
        <v>-3.4071583216141975E-3</v>
      </c>
      <c r="D205" s="16">
        <v>-3.2567328662544755E-2</v>
      </c>
    </row>
    <row r="206" spans="1:4" x14ac:dyDescent="0.35">
      <c r="A206" s="46">
        <v>42877</v>
      </c>
      <c r="B206" s="16">
        <v>-4.9589915400578138E-2</v>
      </c>
      <c r="C206" s="16">
        <v>-2.8710105882431367E-2</v>
      </c>
      <c r="D206" s="16">
        <v>-3.3901551675681339E-2</v>
      </c>
    </row>
    <row r="207" spans="1:4" x14ac:dyDescent="0.35">
      <c r="A207" s="46">
        <v>42156</v>
      </c>
      <c r="B207" s="16">
        <v>-4.0113628690535509E-2</v>
      </c>
      <c r="C207" s="16">
        <v>-6.6152391187192048E-3</v>
      </c>
      <c r="D207" s="16">
        <v>-3.4289073478632193E-2</v>
      </c>
    </row>
    <row r="208" spans="1:4" x14ac:dyDescent="0.35">
      <c r="A208" s="46">
        <v>42793</v>
      </c>
      <c r="B208" s="16">
        <v>-6.7291333303695113E-3</v>
      </c>
      <c r="C208" s="16">
        <v>-4.4032270150503282E-2</v>
      </c>
      <c r="D208" s="16">
        <v>-3.4486176071169203E-2</v>
      </c>
    </row>
    <row r="209" spans="1:4" x14ac:dyDescent="0.35">
      <c r="A209" s="46">
        <v>43024</v>
      </c>
      <c r="B209" s="16">
        <v>-1.8025908550513114E-2</v>
      </c>
      <c r="C209" s="16">
        <v>-1.5971945566052113E-2</v>
      </c>
      <c r="D209" s="16">
        <v>-3.456565311228095E-2</v>
      </c>
    </row>
    <row r="210" spans="1:4" x14ac:dyDescent="0.35">
      <c r="A210" s="46">
        <v>43864</v>
      </c>
      <c r="B210" s="16">
        <v>8.2922488972549599E-3</v>
      </c>
      <c r="C210" s="16">
        <v>2.1918685707646275E-2</v>
      </c>
      <c r="D210" s="16">
        <v>-3.4619625060491446E-2</v>
      </c>
    </row>
    <row r="211" spans="1:4" x14ac:dyDescent="0.35">
      <c r="A211" s="46">
        <v>42184</v>
      </c>
      <c r="B211" s="16">
        <v>9.9101020356674578E-4</v>
      </c>
      <c r="C211" s="16">
        <v>-2.197890671877523E-2</v>
      </c>
      <c r="D211" s="16">
        <v>-3.4887259000440665E-2</v>
      </c>
    </row>
    <row r="212" spans="1:4" x14ac:dyDescent="0.35">
      <c r="A212" s="46">
        <v>42772</v>
      </c>
      <c r="B212" s="16">
        <v>-4.8934018014174151E-2</v>
      </c>
      <c r="C212" s="16">
        <v>-2.3324672566409004E-2</v>
      </c>
      <c r="D212" s="16">
        <v>-3.5529421154486512E-2</v>
      </c>
    </row>
    <row r="213" spans="1:4" x14ac:dyDescent="0.35">
      <c r="A213" s="46">
        <v>42065</v>
      </c>
      <c r="B213" s="16">
        <v>-3.5670180131500077E-2</v>
      </c>
      <c r="C213" s="16">
        <v>-3.3267100982939057E-2</v>
      </c>
      <c r="D213" s="16">
        <v>-3.6039936483196693E-2</v>
      </c>
    </row>
    <row r="214" spans="1:4" x14ac:dyDescent="0.35">
      <c r="A214" s="46">
        <v>43850</v>
      </c>
      <c r="B214" s="16">
        <v>1.1326093157551809E-2</v>
      </c>
      <c r="C214" s="16">
        <v>-5.1571807131308781E-2</v>
      </c>
      <c r="D214" s="16">
        <v>-3.9037625462088242E-2</v>
      </c>
    </row>
    <row r="215" spans="1:4" x14ac:dyDescent="0.35">
      <c r="A215" s="46">
        <v>42247</v>
      </c>
      <c r="B215" s="16">
        <v>-1.1560822401075971E-2</v>
      </c>
      <c r="C215" s="16">
        <v>1.092907053219023E-2</v>
      </c>
      <c r="D215" s="16">
        <v>-3.9891329027301969E-2</v>
      </c>
    </row>
    <row r="216" spans="1:4" x14ac:dyDescent="0.35">
      <c r="A216" s="46">
        <v>42814</v>
      </c>
      <c r="B216" s="16">
        <v>2.0696535100776455E-2</v>
      </c>
      <c r="C216" s="16">
        <v>-7.6628727455691371E-3</v>
      </c>
      <c r="D216" s="16">
        <v>-4.0821994520255166E-2</v>
      </c>
    </row>
    <row r="217" spans="1:4" x14ac:dyDescent="0.35">
      <c r="A217" s="46">
        <v>42121</v>
      </c>
      <c r="B217" s="16">
        <v>1.5067432122119926E-2</v>
      </c>
      <c r="C217" s="16">
        <v>-2.1053409197832381E-2</v>
      </c>
      <c r="D217" s="16">
        <v>-4.2559614418795889E-2</v>
      </c>
    </row>
    <row r="218" spans="1:4" x14ac:dyDescent="0.35">
      <c r="A218" s="46">
        <v>42660</v>
      </c>
      <c r="B218" s="16">
        <v>1.1451929322611933E-2</v>
      </c>
      <c r="C218" s="16">
        <v>6.351340572232593E-2</v>
      </c>
      <c r="D218" s="16">
        <v>-4.4988387214781933E-2</v>
      </c>
    </row>
    <row r="219" spans="1:4" x14ac:dyDescent="0.35">
      <c r="A219" s="46">
        <v>42317</v>
      </c>
      <c r="B219" s="16">
        <v>-7.3604257838773418E-3</v>
      </c>
      <c r="C219" s="16">
        <v>3.9712637406867833E-2</v>
      </c>
      <c r="D219" s="16">
        <v>-4.7155137917277719E-2</v>
      </c>
    </row>
    <row r="220" spans="1:4" x14ac:dyDescent="0.35">
      <c r="A220" s="46">
        <v>43843</v>
      </c>
      <c r="B220" s="16">
        <v>1.6555334036074128E-2</v>
      </c>
      <c r="C220" s="16">
        <v>-2.3530497410194272E-2</v>
      </c>
      <c r="D220" s="16">
        <v>-4.7937691451450888E-2</v>
      </c>
    </row>
    <row r="221" spans="1:4" x14ac:dyDescent="0.35">
      <c r="A221" s="46">
        <v>42331</v>
      </c>
      <c r="B221" s="16">
        <v>-2.5963223762010212E-2</v>
      </c>
      <c r="C221" s="16">
        <v>-4.1355185681913945E-2</v>
      </c>
      <c r="D221" s="16">
        <v>-5.4616747317900463E-2</v>
      </c>
    </row>
    <row r="222" spans="1:4" x14ac:dyDescent="0.35">
      <c r="A222" s="46">
        <v>42016</v>
      </c>
      <c r="B222" s="16">
        <v>-1.7747687833339434E-2</v>
      </c>
      <c r="C222" s="16">
        <v>3.4289073478632165E-2</v>
      </c>
      <c r="D222" s="16">
        <v>-5.666003356549127E-2</v>
      </c>
    </row>
    <row r="223" spans="1:4" x14ac:dyDescent="0.35">
      <c r="A223" s="46">
        <v>42898</v>
      </c>
      <c r="B223" s="16">
        <v>-5.8283562197908506E-2</v>
      </c>
      <c r="C223" s="16">
        <v>-5.770831762064673E-2</v>
      </c>
      <c r="D223" s="16">
        <v>-6.3700776905186218E-2</v>
      </c>
    </row>
    <row r="224" spans="1:4" x14ac:dyDescent="0.35">
      <c r="A224" s="46">
        <v>42632</v>
      </c>
      <c r="B224" s="16">
        <v>3.0153038170687457E-2</v>
      </c>
      <c r="C224" s="16">
        <v>-2.0811662038246232E-3</v>
      </c>
      <c r="D224" s="16">
        <v>-6.5185979884695613E-2</v>
      </c>
    </row>
  </sheetData>
  <mergeCells count="6">
    <mergeCell ref="G27:H27"/>
    <mergeCell ref="F2:H2"/>
    <mergeCell ref="F11:H11"/>
    <mergeCell ref="F20:H20"/>
    <mergeCell ref="G9:H9"/>
    <mergeCell ref="G18:H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6340-96EA-4675-A566-4769532EDD25}">
  <dimension ref="A1:Y224"/>
  <sheetViews>
    <sheetView zoomScale="60" zoomScaleNormal="60" workbookViewId="0">
      <selection activeCell="O25" sqref="O25"/>
    </sheetView>
  </sheetViews>
  <sheetFormatPr defaultRowHeight="14.5" x14ac:dyDescent="0.35"/>
  <cols>
    <col min="1" max="1" width="12.81640625" style="1" customWidth="1"/>
  </cols>
  <sheetData>
    <row r="1" spans="1:25" x14ac:dyDescent="0.35">
      <c r="A1" s="36" t="s">
        <v>8</v>
      </c>
      <c r="B1" s="3" t="s">
        <v>23</v>
      </c>
      <c r="C1" s="3" t="s">
        <v>24</v>
      </c>
      <c r="D1" s="3" t="s">
        <v>25</v>
      </c>
      <c r="F1" s="41" t="s">
        <v>118</v>
      </c>
    </row>
    <row r="2" spans="1:25" x14ac:dyDescent="0.35">
      <c r="A2" s="4">
        <v>43864</v>
      </c>
      <c r="B2" s="30">
        <v>8.2922488972549599E-3</v>
      </c>
      <c r="C2" s="30">
        <v>2.1918685707646275E-2</v>
      </c>
      <c r="D2" s="30">
        <v>-3.4619625060491446E-2</v>
      </c>
      <c r="F2" s="103" t="s">
        <v>183</v>
      </c>
      <c r="G2" s="103"/>
      <c r="H2" s="103"/>
      <c r="I2" s="103"/>
      <c r="J2" s="103"/>
    </row>
    <row r="3" spans="1:25" x14ac:dyDescent="0.35">
      <c r="A3" s="4">
        <v>43850</v>
      </c>
      <c r="B3" s="30">
        <v>1.1326093157551809E-2</v>
      </c>
      <c r="C3" s="30">
        <v>-5.1571807131308781E-2</v>
      </c>
      <c r="D3" s="30">
        <v>-3.9037625462088242E-2</v>
      </c>
      <c r="F3" s="103"/>
      <c r="G3" s="103"/>
      <c r="H3" s="103"/>
      <c r="I3" s="103"/>
      <c r="J3" s="103"/>
    </row>
    <row r="4" spans="1:25" x14ac:dyDescent="0.35">
      <c r="A4" s="4">
        <v>43843</v>
      </c>
      <c r="B4" s="30">
        <v>1.6555334036074128E-2</v>
      </c>
      <c r="C4" s="30">
        <v>-2.3530497410194272E-2</v>
      </c>
      <c r="D4" s="30">
        <v>-4.7937691451450888E-2</v>
      </c>
      <c r="F4" s="103"/>
      <c r="G4" s="103"/>
      <c r="H4" s="103"/>
      <c r="I4" s="103"/>
      <c r="J4" s="103"/>
    </row>
    <row r="5" spans="1:25" x14ac:dyDescent="0.35">
      <c r="A5" s="4">
        <v>43836</v>
      </c>
      <c r="B5" s="30">
        <v>1.2432202837178103E-2</v>
      </c>
      <c r="C5" s="30">
        <v>-1.7926216268151895E-2</v>
      </c>
      <c r="D5" s="30">
        <v>3.5941684101862131E-2</v>
      </c>
    </row>
    <row r="6" spans="1:25" ht="17.5" x14ac:dyDescent="0.35">
      <c r="A6" s="47">
        <v>43815</v>
      </c>
      <c r="B6" s="5">
        <v>1.440591261716662E-2</v>
      </c>
      <c r="C6" s="5">
        <v>2.8243212313395154E-2</v>
      </c>
      <c r="D6" s="5">
        <v>6.2995852014577219E-2</v>
      </c>
      <c r="F6" s="42" t="s">
        <v>119</v>
      </c>
    </row>
    <row r="7" spans="1:25" x14ac:dyDescent="0.35">
      <c r="A7" s="47">
        <v>43808</v>
      </c>
      <c r="B7" s="5">
        <v>2.5486841923837055E-2</v>
      </c>
      <c r="C7" s="5">
        <v>-2.3167059281534303E-2</v>
      </c>
      <c r="D7" s="5">
        <v>3.932834226347167E-2</v>
      </c>
    </row>
    <row r="8" spans="1:25" ht="15.5" x14ac:dyDescent="0.35">
      <c r="A8" s="47">
        <v>43794</v>
      </c>
      <c r="B8" s="5">
        <v>-1.7581101416396221E-2</v>
      </c>
      <c r="C8" s="5">
        <v>-1.0118130165584667E-2</v>
      </c>
      <c r="D8" s="5">
        <v>-1.6485113798047214E-2</v>
      </c>
      <c r="F8" s="43" t="s">
        <v>23</v>
      </c>
      <c r="G8" s="44"/>
      <c r="H8" s="44"/>
      <c r="I8" s="44"/>
      <c r="J8" s="44"/>
      <c r="K8" s="44"/>
      <c r="L8" t="s">
        <v>126</v>
      </c>
      <c r="M8" s="43" t="s">
        <v>24</v>
      </c>
      <c r="N8" s="44"/>
      <c r="O8" s="44"/>
      <c r="P8" s="44"/>
      <c r="Q8" s="44"/>
      <c r="R8" s="44"/>
      <c r="T8" s="43" t="s">
        <v>25</v>
      </c>
      <c r="U8" s="44"/>
      <c r="V8" s="44"/>
      <c r="W8" s="44"/>
      <c r="X8" s="44"/>
      <c r="Y8" s="44"/>
    </row>
    <row r="9" spans="1:25" ht="15.5" x14ac:dyDescent="0.35">
      <c r="A9" s="47">
        <v>43780</v>
      </c>
      <c r="B9" s="5">
        <v>-7.0808258368028668E-4</v>
      </c>
      <c r="C9" s="5">
        <v>-3.3389012655147096E-3</v>
      </c>
      <c r="D9" s="5">
        <v>3.4423441909729197E-3</v>
      </c>
      <c r="F9" s="44" t="s">
        <v>120</v>
      </c>
      <c r="G9" s="44">
        <f>COUNT(B6:B49)</f>
        <v>44</v>
      </c>
      <c r="H9" s="44"/>
      <c r="I9" s="44"/>
      <c r="J9" s="44"/>
      <c r="K9" s="44"/>
      <c r="L9" t="s">
        <v>127</v>
      </c>
      <c r="M9" s="44" t="s">
        <v>120</v>
      </c>
      <c r="N9" s="44">
        <f>COUNT(C6:C49)</f>
        <v>44</v>
      </c>
      <c r="O9" s="44"/>
      <c r="P9" s="44"/>
      <c r="Q9" s="44"/>
      <c r="R9" s="44"/>
      <c r="T9" s="44" t="s">
        <v>120</v>
      </c>
      <c r="U9" s="44">
        <f>COUNT(D6:D49)</f>
        <v>44</v>
      </c>
      <c r="V9" s="44"/>
      <c r="W9" s="44"/>
      <c r="X9" s="44"/>
      <c r="Y9" s="44"/>
    </row>
    <row r="10" spans="1:25" ht="15.5" x14ac:dyDescent="0.35">
      <c r="A10" s="47">
        <v>43773</v>
      </c>
      <c r="B10" s="5">
        <v>1.5821720393728457E-2</v>
      </c>
      <c r="C10" s="5">
        <v>2.0202707317519469E-2</v>
      </c>
      <c r="D10" s="5">
        <v>6.6181906881301183E-2</v>
      </c>
      <c r="F10" s="44" t="s">
        <v>121</v>
      </c>
      <c r="G10" s="44">
        <f>COUNT(B50:B97)</f>
        <v>48</v>
      </c>
      <c r="H10" s="44"/>
      <c r="I10" s="44"/>
      <c r="J10" s="44"/>
      <c r="K10" s="44"/>
      <c r="M10" s="44" t="s">
        <v>121</v>
      </c>
      <c r="N10" s="44">
        <f>COUNT(C50:C97)</f>
        <v>48</v>
      </c>
      <c r="O10" s="44"/>
      <c r="P10" s="44"/>
      <c r="Q10" s="44"/>
      <c r="R10" s="44"/>
      <c r="T10" s="44" t="s">
        <v>121</v>
      </c>
      <c r="U10" s="44">
        <f>COUNT(D50:D97)</f>
        <v>48</v>
      </c>
      <c r="V10" s="44"/>
      <c r="W10" s="44"/>
      <c r="X10" s="44"/>
      <c r="Y10" s="44"/>
    </row>
    <row r="11" spans="1:25" ht="15.5" x14ac:dyDescent="0.35">
      <c r="A11" s="47">
        <v>43766</v>
      </c>
      <c r="B11" s="5">
        <v>-1.5113637810048184E-2</v>
      </c>
      <c r="C11" s="5">
        <v>3.4071583216141346E-3</v>
      </c>
      <c r="D11" s="5">
        <v>1.3778702356164255E-2</v>
      </c>
      <c r="F11" s="44" t="s">
        <v>122</v>
      </c>
      <c r="G11" s="44">
        <v>0.05</v>
      </c>
      <c r="H11" s="44"/>
      <c r="I11" s="44" t="s">
        <v>122</v>
      </c>
      <c r="J11" s="44">
        <v>0.01</v>
      </c>
      <c r="K11" s="44"/>
      <c r="M11" s="44" t="s">
        <v>122</v>
      </c>
      <c r="N11" s="44">
        <v>0.05</v>
      </c>
      <c r="O11" s="44"/>
      <c r="P11" s="44" t="s">
        <v>122</v>
      </c>
      <c r="Q11" s="44">
        <v>0.01</v>
      </c>
      <c r="R11" s="44"/>
      <c r="T11" s="44" t="s">
        <v>122</v>
      </c>
      <c r="U11" s="44">
        <v>0.05</v>
      </c>
      <c r="V11" s="44"/>
      <c r="W11" s="44" t="s">
        <v>122</v>
      </c>
      <c r="X11" s="44">
        <v>0.01</v>
      </c>
      <c r="Y11" s="44"/>
    </row>
    <row r="12" spans="1:25" ht="15.5" x14ac:dyDescent="0.35">
      <c r="A12" s="47">
        <v>43759</v>
      </c>
      <c r="B12" s="5">
        <v>1.871571819594112E-2</v>
      </c>
      <c r="C12" s="5">
        <v>-1.6920877488337177E-2</v>
      </c>
      <c r="D12" s="5">
        <v>5.3711539246252271E-2</v>
      </c>
      <c r="F12" s="44" t="s">
        <v>106</v>
      </c>
      <c r="G12" s="44">
        <f>_xlfn.T.TEST(B6:B49,B50:B97,2,3)</f>
        <v>0.77233280449456831</v>
      </c>
      <c r="H12" s="44"/>
      <c r="I12" s="44"/>
      <c r="J12" s="44"/>
      <c r="K12" s="44"/>
      <c r="M12" s="44" t="s">
        <v>106</v>
      </c>
      <c r="N12" s="44">
        <f>_xlfn.T.TEST(C6:C49,C50:C97,2,3)</f>
        <v>0.74021948690559014</v>
      </c>
      <c r="O12" s="44"/>
      <c r="P12" s="44"/>
      <c r="Q12" s="44"/>
      <c r="R12" s="44"/>
      <c r="T12" s="44" t="s">
        <v>106</v>
      </c>
      <c r="U12" s="44">
        <f>_xlfn.T.TEST(D6:D49,D50:D97,2,3)</f>
        <v>1.0696162039166709E-3</v>
      </c>
      <c r="V12" s="44"/>
      <c r="W12" s="44"/>
      <c r="X12" s="44"/>
      <c r="Y12" s="44"/>
    </row>
    <row r="13" spans="1:25" ht="15.5" x14ac:dyDescent="0.35">
      <c r="A13" s="47">
        <v>43752</v>
      </c>
      <c r="B13" s="5">
        <v>2.2496977638133322E-2</v>
      </c>
      <c r="C13" s="5">
        <v>-1.3333530869465144E-2</v>
      </c>
      <c r="D13" s="5">
        <v>2.4509633836509281E-2</v>
      </c>
      <c r="F13" s="44" t="s">
        <v>123</v>
      </c>
      <c r="G13" s="44">
        <f>_xlfn.T.INV(1-G11/2,G14)</f>
        <v>1.987934206239018</v>
      </c>
      <c r="H13" s="44" t="s">
        <v>110</v>
      </c>
      <c r="I13" s="44" t="s">
        <v>123</v>
      </c>
      <c r="J13" s="44">
        <f>_xlfn.T.INV(1-J11/2,G14)</f>
        <v>2.6342123094456342</v>
      </c>
      <c r="K13" s="44" t="s">
        <v>110</v>
      </c>
      <c r="M13" s="44" t="s">
        <v>123</v>
      </c>
      <c r="N13" s="44">
        <f>_xlfn.T.INV(1-N11/2,N14)</f>
        <v>1.9869786995062801</v>
      </c>
      <c r="O13" s="44" t="s">
        <v>110</v>
      </c>
      <c r="P13" s="44" t="s">
        <v>123</v>
      </c>
      <c r="Q13" s="44">
        <f>_xlfn.T.INV(1-Q11/2,N14)</f>
        <v>2.6322041912000063</v>
      </c>
      <c r="R13" s="44" t="s">
        <v>110</v>
      </c>
      <c r="T13" s="44" t="s">
        <v>123</v>
      </c>
      <c r="U13" s="44">
        <f>_xlfn.T.INV(1-U11/2,U14)</f>
        <v>1.9934635666618719</v>
      </c>
      <c r="V13" s="44" t="s">
        <v>110</v>
      </c>
      <c r="W13" s="44" t="s">
        <v>123</v>
      </c>
      <c r="X13" s="44">
        <f>_xlfn.T.INV(1-X11/2,U14)</f>
        <v>2.6458519131593259</v>
      </c>
      <c r="Y13" s="44" t="s">
        <v>110</v>
      </c>
    </row>
    <row r="14" spans="1:25" ht="15.5" x14ac:dyDescent="0.35">
      <c r="A14" s="47">
        <v>43745</v>
      </c>
      <c r="B14" s="5">
        <v>3.3331268786449007E-2</v>
      </c>
      <c r="C14" s="5">
        <v>4.0546094394350009E-2</v>
      </c>
      <c r="D14" s="5">
        <v>2.0402922844313599E-2</v>
      </c>
      <c r="F14" s="44" t="s">
        <v>124</v>
      </c>
      <c r="G14" s="45">
        <f>(G15/G9+G16/G10)^2/((G15/G9)^2/(G9-1)+(G16/G10)^2/(G10-1))</f>
        <v>86.835932326059591</v>
      </c>
      <c r="H14" s="44"/>
      <c r="I14" s="44"/>
      <c r="J14" s="44"/>
      <c r="K14" s="44"/>
      <c r="M14" s="44" t="s">
        <v>124</v>
      </c>
      <c r="N14" s="45">
        <f>(N15/N9+N16/N10)^2/((N15/N9)^2/(N9-1)+(N16/N10)^2/(N10-1))</f>
        <v>89.95240088542711</v>
      </c>
      <c r="O14" s="44"/>
      <c r="P14" s="44"/>
      <c r="Q14" s="44"/>
      <c r="R14" s="44"/>
      <c r="T14" s="44" t="s">
        <v>124</v>
      </c>
      <c r="U14" s="45">
        <f>(U15/U9+U16/U10)^2/((U15/U9)^2/(U9-1)+(U16/U10)^2/(U10-1))</f>
        <v>72.711959032338328</v>
      </c>
      <c r="V14" s="44"/>
      <c r="W14" s="44"/>
      <c r="X14" s="44"/>
      <c r="Y14" s="44"/>
    </row>
    <row r="15" spans="1:25" ht="15.5" x14ac:dyDescent="0.35">
      <c r="A15" s="47">
        <v>43738</v>
      </c>
      <c r="B15" s="5">
        <v>-2.3469944436241629E-2</v>
      </c>
      <c r="C15" s="5">
        <v>-5.0430853626891967E-2</v>
      </c>
      <c r="D15" s="5">
        <v>-2.3859147482990541E-2</v>
      </c>
      <c r="F15" s="44" t="s">
        <v>185</v>
      </c>
      <c r="G15" s="44">
        <f>_xlfn.VAR.S(B6:B49)</f>
        <v>6.7124729754198175E-4</v>
      </c>
      <c r="H15" s="44"/>
      <c r="I15" s="44"/>
      <c r="J15" s="44"/>
      <c r="K15" s="44"/>
      <c r="M15" s="44" t="s">
        <v>185</v>
      </c>
      <c r="N15" s="44">
        <f>_xlfn.VAR.S(C6:C49)</f>
        <v>4.7148390994121783E-4</v>
      </c>
      <c r="O15" s="44"/>
      <c r="P15" s="44"/>
      <c r="Q15" s="44"/>
      <c r="R15" s="44"/>
      <c r="T15" s="44" t="s">
        <v>185</v>
      </c>
      <c r="U15" s="44">
        <f>_xlfn.VAR.S(D6:D49)</f>
        <v>4.9173633078085648E-4</v>
      </c>
      <c r="V15" s="44"/>
      <c r="W15" s="44"/>
      <c r="X15" s="44"/>
      <c r="Y15" s="44"/>
    </row>
    <row r="16" spans="1:25" ht="15.5" x14ac:dyDescent="0.35">
      <c r="A16" s="47">
        <v>43731</v>
      </c>
      <c r="B16" s="5">
        <v>-1.7172468508600502E-2</v>
      </c>
      <c r="C16" s="5">
        <v>2.6579637804712102E-2</v>
      </c>
      <c r="D16" s="5">
        <v>-2.3303128931847709E-2</v>
      </c>
      <c r="F16" s="44" t="s">
        <v>186</v>
      </c>
      <c r="G16" s="44">
        <f>_xlfn.VAR.S(B50:B97)</f>
        <v>1.1825149706423239E-3</v>
      </c>
      <c r="H16" s="44"/>
      <c r="I16" s="44"/>
      <c r="J16" s="44"/>
      <c r="K16" s="44"/>
      <c r="M16" s="44" t="s">
        <v>186</v>
      </c>
      <c r="N16" s="44">
        <f>_xlfn.VAR.S(C50:C97)</f>
        <v>5.3690994954543763E-4</v>
      </c>
      <c r="O16" s="44"/>
      <c r="P16" s="44"/>
      <c r="Q16" s="44"/>
      <c r="R16" s="44"/>
      <c r="T16" s="44" t="s">
        <v>186</v>
      </c>
      <c r="U16" s="44">
        <f>_xlfn.VAR.S(D50:D97)</f>
        <v>2.0723096084084694E-4</v>
      </c>
      <c r="V16" s="44"/>
      <c r="W16" s="44"/>
      <c r="X16" s="44"/>
      <c r="Y16" s="44"/>
    </row>
    <row r="17" spans="1:25" ht="15.5" x14ac:dyDescent="0.35">
      <c r="A17" s="47">
        <v>43724</v>
      </c>
      <c r="B17" s="5">
        <v>-4.3010818993905854E-3</v>
      </c>
      <c r="C17" s="5">
        <v>0</v>
      </c>
      <c r="D17" s="5">
        <v>-2.3870131392532152E-2</v>
      </c>
      <c r="F17" s="44" t="s">
        <v>125</v>
      </c>
      <c r="G17" s="44"/>
      <c r="H17" s="44"/>
      <c r="I17" s="44"/>
      <c r="J17" s="44"/>
      <c r="K17" s="44"/>
      <c r="M17" s="44" t="s">
        <v>125</v>
      </c>
      <c r="N17" s="44"/>
      <c r="O17" s="44"/>
      <c r="P17" s="44"/>
      <c r="Q17" s="44"/>
      <c r="R17" s="44"/>
      <c r="T17" s="44" t="s">
        <v>125</v>
      </c>
      <c r="U17" s="44"/>
      <c r="V17" s="44"/>
      <c r="W17" s="44"/>
      <c r="X17" s="44"/>
      <c r="Y17" s="44"/>
    </row>
    <row r="18" spans="1:25" x14ac:dyDescent="0.35">
      <c r="A18" s="47">
        <v>43710</v>
      </c>
      <c r="B18" s="5">
        <v>2.1270825347133863E-2</v>
      </c>
      <c r="C18" s="5">
        <v>6.6666913581892974E-3</v>
      </c>
      <c r="D18" s="5">
        <v>2.1311752673717006E-2</v>
      </c>
    </row>
    <row r="19" spans="1:25" x14ac:dyDescent="0.35">
      <c r="A19" s="47">
        <v>43703</v>
      </c>
      <c r="B19" s="5">
        <v>2.1186278122833496E-2</v>
      </c>
      <c r="C19" s="5">
        <v>6.7114345879867778E-3</v>
      </c>
      <c r="D19" s="5">
        <v>2.0442518667074739E-2</v>
      </c>
    </row>
    <row r="20" spans="1:25" x14ac:dyDescent="0.35">
      <c r="A20" s="47">
        <v>43696</v>
      </c>
      <c r="B20" s="5">
        <v>2.0481673285480565E-2</v>
      </c>
      <c r="C20" s="5">
        <v>1.3559529785632294E-2</v>
      </c>
      <c r="D20" s="5">
        <v>3.456799621884174E-2</v>
      </c>
    </row>
    <row r="21" spans="1:25" x14ac:dyDescent="0.35">
      <c r="A21" s="47">
        <v>43689</v>
      </c>
      <c r="B21" s="5">
        <v>-2.579781366524378E-2</v>
      </c>
      <c r="C21" s="5">
        <v>-3.4071583216141975E-3</v>
      </c>
      <c r="D21" s="5">
        <v>-3.2567328662544755E-2</v>
      </c>
    </row>
    <row r="22" spans="1:25" x14ac:dyDescent="0.35">
      <c r="A22" s="47">
        <v>43682</v>
      </c>
      <c r="B22" s="5">
        <v>-6.3423033746905038E-4</v>
      </c>
      <c r="C22" s="5">
        <v>-1.6863806052004805E-2</v>
      </c>
      <c r="D22" s="5">
        <v>-1.3342230131366103E-3</v>
      </c>
    </row>
    <row r="23" spans="1:25" x14ac:dyDescent="0.35">
      <c r="A23" s="47">
        <v>43675</v>
      </c>
      <c r="B23" s="5">
        <v>-4.3165155420256396E-2</v>
      </c>
      <c r="C23" s="5">
        <v>1.3468217050866611E-2</v>
      </c>
      <c r="D23" s="5">
        <v>1.8843087801479915E-2</v>
      </c>
    </row>
    <row r="24" spans="1:25" x14ac:dyDescent="0.35">
      <c r="A24" s="47">
        <v>43668</v>
      </c>
      <c r="B24" s="5">
        <v>-9.9267107756716207E-3</v>
      </c>
      <c r="C24" s="5">
        <v>-6.7567824628797625E-3</v>
      </c>
      <c r="D24" s="5">
        <v>1.7820896570111489E-2</v>
      </c>
    </row>
    <row r="25" spans="1:25" x14ac:dyDescent="0.35">
      <c r="A25" s="47">
        <v>43661</v>
      </c>
      <c r="B25" s="5">
        <v>-1.7750056331916422E-2</v>
      </c>
      <c r="C25" s="5">
        <v>-3.9609138095045827E-2</v>
      </c>
      <c r="D25" s="5">
        <v>-6.2047768868829815E-3</v>
      </c>
    </row>
    <row r="26" spans="1:25" x14ac:dyDescent="0.35">
      <c r="A26" s="47">
        <v>43654</v>
      </c>
      <c r="B26" s="5">
        <v>-2.4217084276669135E-2</v>
      </c>
      <c r="C26" s="5">
        <v>2.9558802241544429E-2</v>
      </c>
      <c r="D26" s="5">
        <v>-1.1616119683228556E-2</v>
      </c>
    </row>
    <row r="27" spans="1:25" x14ac:dyDescent="0.35">
      <c r="A27" s="47">
        <v>43647</v>
      </c>
      <c r="B27" s="5">
        <v>1.778267807485566E-2</v>
      </c>
      <c r="C27" s="5">
        <v>1.0050335853501506E-2</v>
      </c>
      <c r="D27" s="5">
        <v>1.9204979836050046E-2</v>
      </c>
    </row>
    <row r="28" spans="1:25" x14ac:dyDescent="0.35">
      <c r="A28" s="47">
        <v>43633</v>
      </c>
      <c r="B28" s="5">
        <v>-3.2716777641532812E-3</v>
      </c>
      <c r="C28" s="5">
        <v>0</v>
      </c>
      <c r="D28" s="5">
        <v>1.3371736965889241E-2</v>
      </c>
    </row>
    <row r="29" spans="1:25" x14ac:dyDescent="0.35">
      <c r="A29" s="47">
        <v>43619</v>
      </c>
      <c r="B29" s="5">
        <v>6.2489175191496771E-2</v>
      </c>
      <c r="C29" s="5">
        <v>2.4692612590371414E-2</v>
      </c>
      <c r="D29" s="5">
        <v>-1.3717423275807702E-3</v>
      </c>
    </row>
    <row r="30" spans="1:25" x14ac:dyDescent="0.35">
      <c r="A30" s="47">
        <v>43612</v>
      </c>
      <c r="B30" s="5">
        <v>-5.1743791816399893E-3</v>
      </c>
      <c r="C30" s="5">
        <v>-3.5650661644962569E-3</v>
      </c>
      <c r="D30" s="5">
        <v>2.5686938159599618E-2</v>
      </c>
    </row>
    <row r="31" spans="1:25" x14ac:dyDescent="0.35">
      <c r="A31" s="47">
        <v>43605</v>
      </c>
      <c r="B31" s="5">
        <v>3.2556680172751887E-2</v>
      </c>
      <c r="C31" s="5">
        <v>3.5650661644961446E-3</v>
      </c>
      <c r="D31" s="5">
        <v>2.8169032711133734E-3</v>
      </c>
    </row>
    <row r="32" spans="1:25" x14ac:dyDescent="0.35">
      <c r="A32" s="47">
        <v>43598</v>
      </c>
      <c r="B32" s="5">
        <v>-2.6435211855928802E-4</v>
      </c>
      <c r="C32" s="5">
        <v>1.8018505502678212E-2</v>
      </c>
      <c r="D32" s="5">
        <v>2.1178970147346914E-3</v>
      </c>
    </row>
    <row r="33" spans="1:4" x14ac:dyDescent="0.35">
      <c r="A33" s="47">
        <v>43591</v>
      </c>
      <c r="B33" s="5">
        <v>-2.402622535174723E-2</v>
      </c>
      <c r="C33" s="5">
        <v>-1.0850016024065818E-2</v>
      </c>
      <c r="D33" s="5">
        <v>7.0922283094918366E-3</v>
      </c>
    </row>
    <row r="34" spans="1:4" x14ac:dyDescent="0.35">
      <c r="A34" s="47">
        <v>43584</v>
      </c>
      <c r="B34" s="5">
        <v>4.0997622075594681E-2</v>
      </c>
      <c r="C34" s="5">
        <v>-7.168489478612516E-3</v>
      </c>
      <c r="D34" s="5">
        <v>1.6505577440230998E-2</v>
      </c>
    </row>
    <row r="35" spans="1:4" x14ac:dyDescent="0.35">
      <c r="A35" s="47">
        <v>43577</v>
      </c>
      <c r="B35" s="5">
        <v>-4.1341619327008791E-2</v>
      </c>
      <c r="C35" s="5">
        <v>0</v>
      </c>
      <c r="D35" s="5">
        <v>2.1731265343132582E-3</v>
      </c>
    </row>
    <row r="36" spans="1:4" x14ac:dyDescent="0.35">
      <c r="A36" s="47">
        <v>43570</v>
      </c>
      <c r="B36" s="5">
        <v>-2.9233176766405865E-2</v>
      </c>
      <c r="C36" s="5">
        <v>-1.4184634991956413E-2</v>
      </c>
      <c r="D36" s="5">
        <v>-1.2252405529015889E-2</v>
      </c>
    </row>
    <row r="37" spans="1:4" x14ac:dyDescent="0.35">
      <c r="A37" s="47">
        <v>43563</v>
      </c>
      <c r="B37" s="5">
        <v>5.1403178459964852E-2</v>
      </c>
      <c r="C37" s="5">
        <v>-1.7452449951226166E-2</v>
      </c>
      <c r="D37" s="5">
        <v>7.9108647008787995E-3</v>
      </c>
    </row>
    <row r="38" spans="1:4" x14ac:dyDescent="0.35">
      <c r="A38" s="47">
        <v>43556</v>
      </c>
      <c r="B38" s="5">
        <v>5.9213529962911494E-2</v>
      </c>
      <c r="C38" s="5">
        <v>6.944472352810995E-3</v>
      </c>
      <c r="D38" s="5">
        <v>1.3081581897489385E-2</v>
      </c>
    </row>
    <row r="39" spans="1:4" x14ac:dyDescent="0.35">
      <c r="A39" s="47">
        <v>43549</v>
      </c>
      <c r="B39" s="5">
        <v>3.1841977546027009E-2</v>
      </c>
      <c r="C39" s="5">
        <v>-3.47826437632492E-3</v>
      </c>
      <c r="D39" s="5">
        <v>0</v>
      </c>
    </row>
    <row r="40" spans="1:4" x14ac:dyDescent="0.35">
      <c r="A40" s="47">
        <v>43542</v>
      </c>
      <c r="B40" s="5">
        <v>2.018305593307863E-2</v>
      </c>
      <c r="C40" s="5">
        <v>0</v>
      </c>
      <c r="D40" s="5">
        <v>7.3421768890805338E-3</v>
      </c>
    </row>
    <row r="41" spans="1:4" x14ac:dyDescent="0.35">
      <c r="A41" s="47">
        <v>43535</v>
      </c>
      <c r="B41" s="5">
        <v>-1.9631908145795289E-3</v>
      </c>
      <c r="C41" s="5">
        <v>1.0471299867295437E-2</v>
      </c>
      <c r="D41" s="5">
        <v>7.3719133452813436E-4</v>
      </c>
    </row>
    <row r="42" spans="1:4" x14ac:dyDescent="0.35">
      <c r="A42" s="47">
        <v>43528</v>
      </c>
      <c r="B42" s="5">
        <v>-1.2619232479690485E-2</v>
      </c>
      <c r="C42" s="5">
        <v>2.4868066578013524E-2</v>
      </c>
      <c r="D42" s="5">
        <v>-1.3187004281953801E-2</v>
      </c>
    </row>
    <row r="43" spans="1:4" x14ac:dyDescent="0.35">
      <c r="A43" s="47">
        <v>43521</v>
      </c>
      <c r="B43" s="5">
        <v>6.2653499107203281E-3</v>
      </c>
      <c r="C43" s="5">
        <v>-7.168489478612516E-3</v>
      </c>
      <c r="D43" s="5">
        <v>-1.8746042821055221E-2</v>
      </c>
    </row>
    <row r="44" spans="1:4" x14ac:dyDescent="0.35">
      <c r="A44" s="47">
        <v>43514</v>
      </c>
      <c r="B44" s="5">
        <v>-1.330933136878038E-2</v>
      </c>
      <c r="C44" s="5">
        <v>-6.5653970221436778E-2</v>
      </c>
      <c r="D44" s="5">
        <v>-2.8530689824063991E-3</v>
      </c>
    </row>
    <row r="45" spans="1:4" x14ac:dyDescent="0.35">
      <c r="A45" s="47">
        <v>43507</v>
      </c>
      <c r="B45" s="5">
        <v>-1.1614976549214102E-2</v>
      </c>
      <c r="C45" s="5">
        <v>0</v>
      </c>
      <c r="D45" s="5">
        <v>4.2826617920009493E-3</v>
      </c>
    </row>
    <row r="46" spans="1:4" x14ac:dyDescent="0.35">
      <c r="A46" s="47">
        <v>43500</v>
      </c>
      <c r="B46" s="5">
        <v>-2.7467043554678182E-2</v>
      </c>
      <c r="C46" s="5">
        <v>0</v>
      </c>
      <c r="D46" s="5">
        <v>-7.1505187172565246E-4</v>
      </c>
    </row>
    <row r="47" spans="1:4" x14ac:dyDescent="0.35">
      <c r="A47" s="47">
        <v>43493</v>
      </c>
      <c r="B47" s="5">
        <v>2.0033825133197732E-2</v>
      </c>
      <c r="C47" s="5">
        <v>1.3468217050866611E-2</v>
      </c>
      <c r="D47" s="5">
        <v>-2.4710046494084415E-2</v>
      </c>
    </row>
    <row r="48" spans="1:4" x14ac:dyDescent="0.35">
      <c r="A48" s="47">
        <v>43486</v>
      </c>
      <c r="B48" s="5">
        <v>1.6935044630998482E-2</v>
      </c>
      <c r="C48" s="5">
        <v>5.2185753170570247E-2</v>
      </c>
      <c r="D48" s="5">
        <v>1.5460603106378279E-2</v>
      </c>
    </row>
    <row r="49" spans="1:4" x14ac:dyDescent="0.35">
      <c r="A49" s="47">
        <v>43472</v>
      </c>
      <c r="B49" s="5">
        <v>2.9966913963089838E-2</v>
      </c>
      <c r="C49" s="5">
        <v>-6.6006840313520242E-3</v>
      </c>
      <c r="D49" s="5">
        <v>2.3126730080018375E-2</v>
      </c>
    </row>
    <row r="50" spans="1:4" x14ac:dyDescent="0.35">
      <c r="A50" s="48">
        <v>43465</v>
      </c>
      <c r="B50" s="11">
        <v>2.4862793047520322E-2</v>
      </c>
      <c r="C50" s="11">
        <v>2.6668247082161273E-2</v>
      </c>
      <c r="D50" s="11">
        <v>3.7807228399059311E-3</v>
      </c>
    </row>
    <row r="51" spans="1:4" x14ac:dyDescent="0.35">
      <c r="A51" s="48">
        <v>43458</v>
      </c>
      <c r="B51" s="11">
        <v>-2.6267135636687707E-3</v>
      </c>
      <c r="C51" s="11">
        <v>1.3605652055778678E-2</v>
      </c>
      <c r="D51" s="11">
        <v>-7.5728894190869108E-4</v>
      </c>
    </row>
    <row r="52" spans="1:4" x14ac:dyDescent="0.35">
      <c r="A52" s="48">
        <v>43451</v>
      </c>
      <c r="B52" s="11">
        <v>1.0007616074426413E-2</v>
      </c>
      <c r="C52" s="11">
        <v>-1.0221554071538139E-2</v>
      </c>
      <c r="D52" s="11">
        <v>-1.0542266312024545E-2</v>
      </c>
    </row>
    <row r="53" spans="1:4" x14ac:dyDescent="0.35">
      <c r="A53" s="48">
        <v>43444</v>
      </c>
      <c r="B53" s="11">
        <v>-5.3073464203364125E-2</v>
      </c>
      <c r="C53" s="11">
        <v>-4.6365920557925537E-2</v>
      </c>
      <c r="D53" s="11">
        <v>-5.229746697277265E-3</v>
      </c>
    </row>
    <row r="54" spans="1:4" x14ac:dyDescent="0.35">
      <c r="A54" s="48">
        <v>43437</v>
      </c>
      <c r="B54" s="11">
        <v>5.1926802368212205E-3</v>
      </c>
      <c r="C54" s="11">
        <v>3.2414939241710229E-3</v>
      </c>
      <c r="D54" s="11">
        <v>-6.6840204285717143E-3</v>
      </c>
    </row>
    <row r="55" spans="1:4" x14ac:dyDescent="0.35">
      <c r="A55" s="48">
        <v>43430</v>
      </c>
      <c r="B55" s="11">
        <v>-1.6867253965241635E-2</v>
      </c>
      <c r="C55" s="11">
        <v>-2.2472855852058628E-2</v>
      </c>
      <c r="D55" s="11">
        <v>-1.4792902105891703E-3</v>
      </c>
    </row>
    <row r="56" spans="1:4" x14ac:dyDescent="0.35">
      <c r="A56" s="48">
        <v>43423</v>
      </c>
      <c r="B56" s="11">
        <v>-9.8850915881404152E-3</v>
      </c>
      <c r="C56" s="11">
        <v>3.1796529173798056E-3</v>
      </c>
      <c r="D56" s="11">
        <v>-1.2486390651382646E-2</v>
      </c>
    </row>
    <row r="57" spans="1:4" x14ac:dyDescent="0.35">
      <c r="A57" s="48">
        <v>43416</v>
      </c>
      <c r="B57" s="11">
        <v>1.7772169745797668E-2</v>
      </c>
      <c r="C57" s="11">
        <v>2.5807883955872503E-2</v>
      </c>
      <c r="D57" s="11">
        <v>2.1921820982210511E-3</v>
      </c>
    </row>
    <row r="58" spans="1:4" x14ac:dyDescent="0.35">
      <c r="A58" s="48">
        <v>43409</v>
      </c>
      <c r="B58" s="11">
        <v>1.6222835506887384E-2</v>
      </c>
      <c r="C58" s="11">
        <v>-9.7561749453645725E-3</v>
      </c>
      <c r="D58" s="11">
        <v>-2.1708522533012291E-2</v>
      </c>
    </row>
    <row r="59" spans="1:4" x14ac:dyDescent="0.35">
      <c r="A59" s="48">
        <v>43402</v>
      </c>
      <c r="B59" s="11">
        <v>6.2118468098199445E-2</v>
      </c>
      <c r="C59" s="11">
        <v>3.2414939241710229E-3</v>
      </c>
      <c r="D59" s="11">
        <v>2.2440319126226484E-2</v>
      </c>
    </row>
    <row r="60" spans="1:4" x14ac:dyDescent="0.35">
      <c r="A60" s="48">
        <v>43395</v>
      </c>
      <c r="B60" s="11">
        <v>-1.5351178655761022E-2</v>
      </c>
      <c r="C60" s="11">
        <v>2.6317308317373358E-2</v>
      </c>
      <c r="D60" s="11">
        <v>-1.885480076362946E-2</v>
      </c>
    </row>
    <row r="61" spans="1:4" x14ac:dyDescent="0.35">
      <c r="A61" s="48">
        <v>43388</v>
      </c>
      <c r="B61" s="11">
        <v>-4.2865606771374618E-2</v>
      </c>
      <c r="C61" s="11">
        <v>3.0459207484708439E-2</v>
      </c>
      <c r="D61" s="11">
        <v>8.6580627431145311E-3</v>
      </c>
    </row>
    <row r="62" spans="1:4" x14ac:dyDescent="0.35">
      <c r="A62" s="48">
        <v>43381</v>
      </c>
      <c r="B62" s="11">
        <v>2.4536252649469736E-2</v>
      </c>
      <c r="C62" s="11">
        <v>-3.0459207484708459E-2</v>
      </c>
      <c r="D62" s="11">
        <v>-2.1506205220963619E-2</v>
      </c>
    </row>
    <row r="63" spans="1:4" x14ac:dyDescent="0.35">
      <c r="A63" s="48">
        <v>43367</v>
      </c>
      <c r="B63" s="11">
        <v>4.9813705712219172E-2</v>
      </c>
      <c r="C63" s="11">
        <v>-3.0459207484708459E-2</v>
      </c>
      <c r="D63" s="11">
        <v>8.5960414697980377E-3</v>
      </c>
    </row>
    <row r="64" spans="1:4" x14ac:dyDescent="0.35">
      <c r="A64" s="48">
        <v>43353</v>
      </c>
      <c r="B64" s="11">
        <v>7.5997063116447952E-2</v>
      </c>
      <c r="C64" s="11">
        <v>-3.4029748586311373E-2</v>
      </c>
      <c r="D64" s="11">
        <v>7.2411612565594736E-3</v>
      </c>
    </row>
    <row r="65" spans="1:4" x14ac:dyDescent="0.35">
      <c r="A65" s="48">
        <v>43346</v>
      </c>
      <c r="B65" s="11">
        <v>-3.9792305052238935E-2</v>
      </c>
      <c r="C65" s="11">
        <v>-1.8416726786231151E-2</v>
      </c>
      <c r="D65" s="11">
        <v>-1.7291497110060994E-2</v>
      </c>
    </row>
    <row r="66" spans="1:4" x14ac:dyDescent="0.35">
      <c r="A66" s="48">
        <v>43339</v>
      </c>
      <c r="B66" s="11">
        <v>8.8855133572084532E-3</v>
      </c>
      <c r="C66" s="11">
        <v>2.9631797606371149E-2</v>
      </c>
      <c r="D66" s="11">
        <v>1.0050335853501506E-2</v>
      </c>
    </row>
    <row r="67" spans="1:4" x14ac:dyDescent="0.35">
      <c r="A67" s="48">
        <v>43332</v>
      </c>
      <c r="B67" s="11">
        <v>-4.9531668242757024E-2</v>
      </c>
      <c r="C67" s="11">
        <v>-1.8622512098001798E-2</v>
      </c>
      <c r="D67" s="11">
        <v>-2.0000666706669543E-2</v>
      </c>
    </row>
    <row r="68" spans="1:4" x14ac:dyDescent="0.35">
      <c r="A68" s="48">
        <v>43325</v>
      </c>
      <c r="B68" s="11">
        <v>1.8100041643617937E-2</v>
      </c>
      <c r="C68" s="11">
        <v>-3.2670782289548707E-2</v>
      </c>
      <c r="D68" s="11">
        <v>-1.413427797146964E-3</v>
      </c>
    </row>
    <row r="69" spans="1:4" x14ac:dyDescent="0.35">
      <c r="A69" s="48">
        <v>43311</v>
      </c>
      <c r="B69" s="11">
        <v>-3.2548907214881823E-2</v>
      </c>
      <c r="C69" s="11">
        <v>-1.7699577099400975E-2</v>
      </c>
      <c r="D69" s="11">
        <v>-2.0676132838427303E-2</v>
      </c>
    </row>
    <row r="70" spans="1:4" x14ac:dyDescent="0.35">
      <c r="A70" s="48">
        <v>43304</v>
      </c>
      <c r="B70" s="11">
        <v>2.2070395399242521E-2</v>
      </c>
      <c r="C70" s="11">
        <v>1.7699577099400857E-2</v>
      </c>
      <c r="D70" s="11">
        <v>3.1880731851290346E-2</v>
      </c>
    </row>
    <row r="71" spans="1:4" x14ac:dyDescent="0.35">
      <c r="A71" s="48">
        <v>43290</v>
      </c>
      <c r="B71" s="11">
        <v>1.3755254551498786E-2</v>
      </c>
      <c r="C71" s="11">
        <v>0</v>
      </c>
      <c r="D71" s="11">
        <v>-8.6831225734608809E-3</v>
      </c>
    </row>
    <row r="72" spans="1:4" x14ac:dyDescent="0.35">
      <c r="A72" s="48">
        <v>43283</v>
      </c>
      <c r="B72" s="11">
        <v>3.9176604911649274E-2</v>
      </c>
      <c r="C72" s="11">
        <v>-8.8889474172460393E-3</v>
      </c>
      <c r="D72" s="11">
        <v>2.8860048891348514E-3</v>
      </c>
    </row>
    <row r="73" spans="1:4" x14ac:dyDescent="0.35">
      <c r="A73" s="48">
        <v>43276</v>
      </c>
      <c r="B73" s="11">
        <v>1.6511718007949636E-2</v>
      </c>
      <c r="C73" s="11">
        <v>-2.6202372394024072E-2</v>
      </c>
      <c r="D73" s="11">
        <v>1.309109604687942E-2</v>
      </c>
    </row>
    <row r="74" spans="1:4" x14ac:dyDescent="0.35">
      <c r="A74" s="48">
        <v>43269</v>
      </c>
      <c r="B74" s="11">
        <v>2.3928086559248857E-2</v>
      </c>
      <c r="C74" s="11">
        <v>-2.3851215822179909E-2</v>
      </c>
      <c r="D74" s="11">
        <v>-2.4585475472614454E-2</v>
      </c>
    </row>
    <row r="75" spans="1:4" x14ac:dyDescent="0.35">
      <c r="A75" s="48">
        <v>43262</v>
      </c>
      <c r="B75" s="11">
        <v>-1.5357207685957053E-2</v>
      </c>
      <c r="C75" s="11">
        <v>5.0633019565466345E-3</v>
      </c>
      <c r="D75" s="11">
        <v>-3.0944803849421599E-2</v>
      </c>
    </row>
    <row r="76" spans="1:4" x14ac:dyDescent="0.35">
      <c r="A76" s="48">
        <v>43255</v>
      </c>
      <c r="B76" s="11">
        <v>-3.4215080444514039E-2</v>
      </c>
      <c r="C76" s="11">
        <v>3.0930300691358773E-2</v>
      </c>
      <c r="D76" s="11">
        <v>2.7739268827252244E-3</v>
      </c>
    </row>
    <row r="77" spans="1:4" x14ac:dyDescent="0.35">
      <c r="A77" s="48">
        <v>43248</v>
      </c>
      <c r="B77" s="11">
        <v>0</v>
      </c>
      <c r="C77" s="11">
        <v>-4.4375881400709832E-2</v>
      </c>
      <c r="D77" s="11">
        <v>-4.158010148663677E-3</v>
      </c>
    </row>
    <row r="78" spans="1:4" x14ac:dyDescent="0.35">
      <c r="A78" s="48">
        <v>43241</v>
      </c>
      <c r="B78" s="11">
        <v>-9.9503308531679793E-3</v>
      </c>
      <c r="C78" s="11">
        <v>1.6708441648177223E-3</v>
      </c>
      <c r="D78" s="11">
        <v>-1.6461277054071962E-2</v>
      </c>
    </row>
    <row r="79" spans="1:4" x14ac:dyDescent="0.35">
      <c r="A79" s="48">
        <v>43234</v>
      </c>
      <c r="B79" s="11">
        <v>-5.9066782764183041E-2</v>
      </c>
      <c r="C79" s="11">
        <v>1.3468217050866611E-2</v>
      </c>
      <c r="D79" s="11">
        <v>-1.4855100990924184E-2</v>
      </c>
    </row>
    <row r="80" spans="1:4" x14ac:dyDescent="0.35">
      <c r="A80" s="48">
        <v>43227</v>
      </c>
      <c r="B80" s="11">
        <v>3.088965519195918E-2</v>
      </c>
      <c r="C80" s="11">
        <v>0</v>
      </c>
      <c r="D80" s="11">
        <v>2.6845653706689828E-3</v>
      </c>
    </row>
    <row r="81" spans="1:4" x14ac:dyDescent="0.35">
      <c r="A81" s="48">
        <v>43220</v>
      </c>
      <c r="B81" s="11">
        <v>1.6543886758217469E-2</v>
      </c>
      <c r="C81" s="11">
        <v>1.0221554071538009E-2</v>
      </c>
      <c r="D81" s="11">
        <v>1.2170535620255114E-2</v>
      </c>
    </row>
    <row r="82" spans="1:4" x14ac:dyDescent="0.35">
      <c r="A82" s="48">
        <v>43213</v>
      </c>
      <c r="B82" s="11">
        <v>4.2900071563173089E-2</v>
      </c>
      <c r="C82" s="11">
        <v>6.8728792877620504E-3</v>
      </c>
      <c r="D82" s="11">
        <v>2.4794658613216274E-2</v>
      </c>
    </row>
    <row r="83" spans="1:4" x14ac:dyDescent="0.35">
      <c r="A83" s="48">
        <v>43206</v>
      </c>
      <c r="B83" s="11">
        <v>5.0765553789119282E-2</v>
      </c>
      <c r="C83" s="11">
        <v>8.6580627431145311E-3</v>
      </c>
      <c r="D83" s="11">
        <v>6.9979291876446368E-3</v>
      </c>
    </row>
    <row r="84" spans="1:4" x14ac:dyDescent="0.35">
      <c r="A84" s="48">
        <v>43192</v>
      </c>
      <c r="B84" s="11">
        <v>1.2501877408061296E-2</v>
      </c>
      <c r="C84" s="11">
        <v>1.878791386563327E-2</v>
      </c>
      <c r="D84" s="11">
        <v>-1.4388737452099669E-2</v>
      </c>
    </row>
    <row r="85" spans="1:4" x14ac:dyDescent="0.35">
      <c r="A85" s="48">
        <v>43185</v>
      </c>
      <c r="B85" s="11">
        <v>-3.2704584725580833E-2</v>
      </c>
      <c r="C85" s="11">
        <v>1.7256259674698574E-3</v>
      </c>
      <c r="D85" s="11">
        <v>-1.2903404835907954E-2</v>
      </c>
    </row>
    <row r="86" spans="1:4" x14ac:dyDescent="0.35">
      <c r="A86" s="48">
        <v>43178</v>
      </c>
      <c r="B86" s="11">
        <v>2.2581293375885568E-2</v>
      </c>
      <c r="C86" s="11">
        <v>1.5666116744399456E-2</v>
      </c>
      <c r="D86" s="11">
        <v>-2.9060794263124256E-2</v>
      </c>
    </row>
    <row r="87" spans="1:4" x14ac:dyDescent="0.35">
      <c r="A87" s="48">
        <v>43171</v>
      </c>
      <c r="B87" s="11">
        <v>-6.9552282948659575E-2</v>
      </c>
      <c r="C87" s="11">
        <v>-1.5666116744399352E-2</v>
      </c>
      <c r="D87" s="11">
        <v>3.742986278834297E-3</v>
      </c>
    </row>
    <row r="88" spans="1:4" x14ac:dyDescent="0.35">
      <c r="A88" s="48">
        <v>43164</v>
      </c>
      <c r="B88" s="11">
        <v>5.8436981489109214E-3</v>
      </c>
      <c r="C88" s="11">
        <v>5.19481687710393E-3</v>
      </c>
      <c r="D88" s="11">
        <v>-4.9875415110390512E-3</v>
      </c>
    </row>
    <row r="89" spans="1:4" x14ac:dyDescent="0.35">
      <c r="A89" s="48">
        <v>43157</v>
      </c>
      <c r="B89" s="11">
        <v>-1.6313101316179971E-2</v>
      </c>
      <c r="C89" s="11">
        <v>-1.7346058122083075E-3</v>
      </c>
      <c r="D89" s="11">
        <v>-4.9627893421290139E-3</v>
      </c>
    </row>
    <row r="90" spans="1:4" x14ac:dyDescent="0.35">
      <c r="A90" s="48">
        <v>43150</v>
      </c>
      <c r="B90" s="11">
        <v>3.8573691985798665E-2</v>
      </c>
      <c r="C90" s="11">
        <v>2.6340416614408564E-2</v>
      </c>
      <c r="D90" s="11">
        <v>-2.4721891453890368E-3</v>
      </c>
    </row>
    <row r="91" spans="1:4" x14ac:dyDescent="0.35">
      <c r="A91" s="48">
        <v>43143</v>
      </c>
      <c r="B91" s="11">
        <v>6.5310383424709101E-2</v>
      </c>
      <c r="C91" s="11">
        <v>-7.0922283094917984E-3</v>
      </c>
      <c r="D91" s="11">
        <v>-9.8280889362624274E-3</v>
      </c>
    </row>
    <row r="92" spans="1:4" x14ac:dyDescent="0.35">
      <c r="A92" s="48">
        <v>43136</v>
      </c>
      <c r="B92" s="11">
        <v>-2.8419625452167779E-2</v>
      </c>
      <c r="C92" s="11">
        <v>-7.0422826254129232E-3</v>
      </c>
      <c r="D92" s="11">
        <v>-2.6539555234612263E-2</v>
      </c>
    </row>
    <row r="93" spans="1:4" x14ac:dyDescent="0.35">
      <c r="A93" s="48">
        <v>43129</v>
      </c>
      <c r="B93" s="11">
        <v>4.0932109914822455E-2</v>
      </c>
      <c r="C93" s="11">
        <v>-5.1293294387550578E-2</v>
      </c>
      <c r="D93" s="11">
        <v>-2.1202207650603051E-2</v>
      </c>
    </row>
    <row r="94" spans="1:4" x14ac:dyDescent="0.35">
      <c r="A94" s="48">
        <v>43122</v>
      </c>
      <c r="B94" s="11">
        <v>1.8592833076615925E-2</v>
      </c>
      <c r="C94" s="11">
        <v>8.3682496705165792E-3</v>
      </c>
      <c r="D94" s="11">
        <v>-1.1648224962930943E-3</v>
      </c>
    </row>
    <row r="95" spans="1:4" x14ac:dyDescent="0.35">
      <c r="A95" s="48">
        <v>43115</v>
      </c>
      <c r="B95" s="11">
        <v>1.9575802125861606E-2</v>
      </c>
      <c r="C95" s="11">
        <v>4.2925044717033844E-2</v>
      </c>
      <c r="D95" s="11">
        <v>-2.5288703951924195E-2</v>
      </c>
    </row>
    <row r="96" spans="1:4" x14ac:dyDescent="0.35">
      <c r="A96" s="48">
        <v>43108</v>
      </c>
      <c r="B96" s="11">
        <v>-3.5688082383160094E-3</v>
      </c>
      <c r="C96" s="11">
        <v>4.4850566165351713E-2</v>
      </c>
      <c r="D96" s="11">
        <v>-1.6882787038750929E-2</v>
      </c>
    </row>
    <row r="97" spans="1:4" x14ac:dyDescent="0.35">
      <c r="A97" s="48">
        <v>43101</v>
      </c>
      <c r="B97" s="11">
        <v>5.7799613398280346E-2</v>
      </c>
      <c r="C97" s="11">
        <v>-1.8331810816609605E-3</v>
      </c>
      <c r="D97" s="11">
        <v>-3.3426214966898373E-3</v>
      </c>
    </row>
    <row r="98" spans="1:4" x14ac:dyDescent="0.35">
      <c r="A98" s="4">
        <v>43094</v>
      </c>
      <c r="B98" s="30">
        <v>1.6837223836230465E-2</v>
      </c>
      <c r="C98" s="30">
        <v>-2.7101929777791269E-2</v>
      </c>
      <c r="D98" s="30">
        <v>2.7059148114005775E-2</v>
      </c>
    </row>
    <row r="99" spans="1:4" x14ac:dyDescent="0.35">
      <c r="A99" s="4">
        <v>43087</v>
      </c>
      <c r="B99" s="30">
        <v>-2.272571405413918E-2</v>
      </c>
      <c r="C99" s="30">
        <v>2.527210310071511E-2</v>
      </c>
      <c r="D99" s="30">
        <v>3.1343250565711335E-2</v>
      </c>
    </row>
    <row r="100" spans="1:4" x14ac:dyDescent="0.35">
      <c r="A100" s="4">
        <v>43080</v>
      </c>
      <c r="B100" s="30">
        <v>2.5212546434708723E-2</v>
      </c>
      <c r="C100" s="30">
        <v>3.7248253880618781E-2</v>
      </c>
      <c r="D100" s="30">
        <v>3.8466280827796143E-2</v>
      </c>
    </row>
    <row r="101" spans="1:4" x14ac:dyDescent="0.35">
      <c r="A101" s="4">
        <v>43073</v>
      </c>
      <c r="B101" s="30">
        <v>-2.7577494364552E-3</v>
      </c>
      <c r="C101" s="30">
        <v>-7.5614727005764749E-3</v>
      </c>
      <c r="D101" s="30">
        <v>-2.4214258120594627E-2</v>
      </c>
    </row>
    <row r="102" spans="1:4" x14ac:dyDescent="0.35">
      <c r="A102" s="4">
        <v>43066</v>
      </c>
      <c r="B102" s="30">
        <v>-2.8923039469250476E-2</v>
      </c>
      <c r="C102" s="30">
        <v>-7.5047256540676927E-3</v>
      </c>
      <c r="D102" s="30">
        <v>-1.6607736399660525E-2</v>
      </c>
    </row>
    <row r="103" spans="1:4" x14ac:dyDescent="0.35">
      <c r="A103" s="4">
        <v>43059</v>
      </c>
      <c r="B103" s="30">
        <v>1.0360502681430503E-2</v>
      </c>
      <c r="C103" s="30">
        <v>-1.668249995993602E-2</v>
      </c>
      <c r="D103" s="30">
        <v>1.0644689511414007E-2</v>
      </c>
    </row>
    <row r="104" spans="1:4" x14ac:dyDescent="0.35">
      <c r="A104" s="4">
        <v>43038</v>
      </c>
      <c r="B104" s="30">
        <v>-1.1543029281674812E-2</v>
      </c>
      <c r="C104" s="30">
        <v>5.1679701584425976E-3</v>
      </c>
      <c r="D104" s="30">
        <v>-1.0708014272472212E-2</v>
      </c>
    </row>
    <row r="105" spans="1:4" x14ac:dyDescent="0.35">
      <c r="A105" s="4">
        <v>43031</v>
      </c>
      <c r="B105" s="30">
        <v>1.5834992330076268E-2</v>
      </c>
      <c r="C105" s="30">
        <v>3.5153004417896094E-2</v>
      </c>
      <c r="D105" s="30">
        <v>-9.4229201345052607E-3</v>
      </c>
    </row>
    <row r="106" spans="1:4" x14ac:dyDescent="0.35">
      <c r="A106" s="4">
        <v>43024</v>
      </c>
      <c r="B106" s="30">
        <v>-1.8025908550513114E-2</v>
      </c>
      <c r="C106" s="30">
        <v>-1.5971945566052113E-2</v>
      </c>
      <c r="D106" s="30">
        <v>-3.456565311228095E-2</v>
      </c>
    </row>
    <row r="107" spans="1:4" x14ac:dyDescent="0.35">
      <c r="A107" s="4">
        <v>43017</v>
      </c>
      <c r="B107" s="30">
        <v>1.1878083540431576E-2</v>
      </c>
      <c r="C107" s="30">
        <v>2.3153304974716821E-2</v>
      </c>
      <c r="D107" s="30">
        <v>-7.8962621222255051E-3</v>
      </c>
    </row>
    <row r="108" spans="1:4" x14ac:dyDescent="0.35">
      <c r="A108" s="4">
        <v>43010</v>
      </c>
      <c r="B108" s="30">
        <v>9.469914751070254E-3</v>
      </c>
      <c r="C108" s="30">
        <v>-4.4059989794030543E-2</v>
      </c>
      <c r="D108" s="30">
        <v>9.0294067193941573E-3</v>
      </c>
    </row>
    <row r="109" spans="1:4" x14ac:dyDescent="0.35">
      <c r="A109" s="4">
        <v>43003</v>
      </c>
      <c r="B109" s="30">
        <v>2.5167170139379347E-2</v>
      </c>
      <c r="C109" s="30">
        <v>3.6878630385365992E-2</v>
      </c>
      <c r="D109" s="30">
        <v>-7.9051795071132611E-3</v>
      </c>
    </row>
    <row r="110" spans="1:4" x14ac:dyDescent="0.35">
      <c r="A110" s="4">
        <v>42996</v>
      </c>
      <c r="B110" s="30">
        <v>-6.3779116012377228E-3</v>
      </c>
      <c r="C110" s="30">
        <v>-3.5153004417896136E-2</v>
      </c>
      <c r="D110" s="30">
        <v>1.2450641878787961E-2</v>
      </c>
    </row>
    <row r="111" spans="1:4" x14ac:dyDescent="0.35">
      <c r="A111" s="4">
        <v>42989</v>
      </c>
      <c r="B111" s="30">
        <v>1.5268287210081411E-2</v>
      </c>
      <c r="C111" s="30">
        <v>-1.7256259674698364E-3</v>
      </c>
      <c r="D111" s="30">
        <v>-1.3574869091068874E-2</v>
      </c>
    </row>
    <row r="112" spans="1:4" x14ac:dyDescent="0.35">
      <c r="A112" s="4">
        <v>42982</v>
      </c>
      <c r="B112" s="30">
        <v>1.2068878733676451E-2</v>
      </c>
      <c r="C112" s="30">
        <v>-1.5398080111121606E-2</v>
      </c>
      <c r="D112" s="30">
        <v>-2.2446698538238618E-3</v>
      </c>
    </row>
    <row r="113" spans="1:4" x14ac:dyDescent="0.35">
      <c r="A113" s="4">
        <v>42954</v>
      </c>
      <c r="B113" s="30">
        <v>1.3576193070049527E-2</v>
      </c>
      <c r="C113" s="30">
        <v>-3.7523496185503527E-3</v>
      </c>
      <c r="D113" s="30">
        <v>-7.0588528396246884E-3</v>
      </c>
    </row>
    <row r="114" spans="1:4" x14ac:dyDescent="0.35">
      <c r="A114" s="4">
        <v>42947</v>
      </c>
      <c r="B114" s="30">
        <v>2.5842156583848929E-2</v>
      </c>
      <c r="C114" s="30">
        <v>4.4026248756490458E-2</v>
      </c>
      <c r="D114" s="30">
        <v>-1.5125361070756104E-2</v>
      </c>
    </row>
    <row r="115" spans="1:4" x14ac:dyDescent="0.35">
      <c r="A115" s="4">
        <v>42940</v>
      </c>
      <c r="B115" s="30">
        <v>2.0153353847960583E-2</v>
      </c>
      <c r="C115" s="30">
        <v>-1.553429296218412E-2</v>
      </c>
      <c r="D115" s="30">
        <v>2.8104894320108521E-2</v>
      </c>
    </row>
    <row r="116" spans="1:4" x14ac:dyDescent="0.35">
      <c r="A116" s="4">
        <v>42933</v>
      </c>
      <c r="B116" s="30">
        <v>4.3276729057820278E-3</v>
      </c>
      <c r="C116" s="30">
        <v>5.7971176843259146E-3</v>
      </c>
      <c r="D116" s="30">
        <v>-3.5566131148471155E-3</v>
      </c>
    </row>
    <row r="117" spans="1:4" x14ac:dyDescent="0.35">
      <c r="A117" s="4">
        <v>42926</v>
      </c>
      <c r="B117" s="30">
        <v>5.8953157038768307E-2</v>
      </c>
      <c r="C117" s="30">
        <v>-3.9891329027301969E-2</v>
      </c>
      <c r="D117" s="30">
        <v>3.125254350410453E-2</v>
      </c>
    </row>
    <row r="118" spans="1:4" x14ac:dyDescent="0.35">
      <c r="A118" s="4">
        <v>42919</v>
      </c>
      <c r="B118" s="30">
        <v>4.4138146711845593E-2</v>
      </c>
      <c r="C118" s="30">
        <v>3.9891329027302025E-2</v>
      </c>
      <c r="D118" s="30">
        <v>3.4786116085415389E-2</v>
      </c>
    </row>
    <row r="119" spans="1:4" x14ac:dyDescent="0.35">
      <c r="A119" s="4">
        <v>42912</v>
      </c>
      <c r="B119" s="30">
        <v>1.028694907975825E-2</v>
      </c>
      <c r="C119" s="30">
        <v>-1.7291497110060994E-2</v>
      </c>
      <c r="D119" s="30">
        <v>-2.2500949290837791E-2</v>
      </c>
    </row>
    <row r="120" spans="1:4" x14ac:dyDescent="0.35">
      <c r="A120" s="4">
        <v>42905</v>
      </c>
      <c r="B120" s="30">
        <v>1.7289479779171415E-2</v>
      </c>
      <c r="C120" s="30">
        <v>3.8839833316263957E-2</v>
      </c>
      <c r="D120" s="30">
        <v>-1.472419239393645E-2</v>
      </c>
    </row>
    <row r="121" spans="1:4" x14ac:dyDescent="0.35">
      <c r="A121" s="4">
        <v>42898</v>
      </c>
      <c r="B121" s="30">
        <v>-5.8283562197908506E-2</v>
      </c>
      <c r="C121" s="30">
        <v>-5.770831762064673E-2</v>
      </c>
      <c r="D121" s="30">
        <v>-6.3700776905186218E-2</v>
      </c>
    </row>
    <row r="122" spans="1:4" x14ac:dyDescent="0.35">
      <c r="A122" s="4">
        <v>42891</v>
      </c>
      <c r="B122" s="30">
        <v>-4.5635542323461932E-2</v>
      </c>
      <c r="C122" s="30">
        <v>3.8099846232270383E-2</v>
      </c>
      <c r="D122" s="30">
        <v>2.2883305180122159E-3</v>
      </c>
    </row>
    <row r="123" spans="1:4" x14ac:dyDescent="0.35">
      <c r="A123" s="4">
        <v>42884</v>
      </c>
      <c r="B123" s="30">
        <v>-2.2402144995791396E-2</v>
      </c>
      <c r="C123" s="30">
        <v>0</v>
      </c>
      <c r="D123" s="30">
        <v>3.4423441909726986E-3</v>
      </c>
    </row>
    <row r="124" spans="1:4" x14ac:dyDescent="0.35">
      <c r="A124" s="4">
        <v>42877</v>
      </c>
      <c r="B124" s="30">
        <v>-4.9589915400578138E-2</v>
      </c>
      <c r="C124" s="30">
        <v>-2.8710105882431367E-2</v>
      </c>
      <c r="D124" s="30">
        <v>-3.3901551675681339E-2</v>
      </c>
    </row>
    <row r="125" spans="1:4" x14ac:dyDescent="0.35">
      <c r="A125" s="4">
        <v>42863</v>
      </c>
      <c r="B125" s="30">
        <v>1.139442612796833E-2</v>
      </c>
      <c r="C125" s="30">
        <v>-4.3802622658392888E-2</v>
      </c>
      <c r="D125" s="30">
        <v>-2.0325210249223578E-3</v>
      </c>
    </row>
    <row r="126" spans="1:4" x14ac:dyDescent="0.35">
      <c r="A126" s="4">
        <v>42856</v>
      </c>
      <c r="B126" s="30">
        <v>3.6253816143170577E-3</v>
      </c>
      <c r="C126" s="30">
        <v>-1.5943650397136001E-2</v>
      </c>
      <c r="D126" s="30">
        <v>-1.9105659079585606E-2</v>
      </c>
    </row>
    <row r="127" spans="1:4" x14ac:dyDescent="0.35">
      <c r="A127" s="4">
        <v>42849</v>
      </c>
      <c r="B127" s="30">
        <v>3.4548834675782604E-2</v>
      </c>
      <c r="C127" s="30">
        <v>-1.914766941413408E-2</v>
      </c>
      <c r="D127" s="30">
        <v>5.6338501641746599E-2</v>
      </c>
    </row>
    <row r="128" spans="1:4" x14ac:dyDescent="0.35">
      <c r="A128" s="4">
        <v>42842</v>
      </c>
      <c r="B128" s="30">
        <v>6.7052278058137904E-2</v>
      </c>
      <c r="C128" s="30">
        <v>-4.8790164169431945E-2</v>
      </c>
      <c r="D128" s="30">
        <v>1.0542963549059923E-3</v>
      </c>
    </row>
    <row r="129" spans="1:4" x14ac:dyDescent="0.35">
      <c r="A129" s="4">
        <v>42828</v>
      </c>
      <c r="B129" s="30">
        <v>1.0520187908801302E-2</v>
      </c>
      <c r="C129" s="30">
        <v>-3.3956374734273591E-2</v>
      </c>
      <c r="D129" s="30">
        <v>-2.7454698464409826E-2</v>
      </c>
    </row>
    <row r="130" spans="1:4" x14ac:dyDescent="0.35">
      <c r="A130" s="4">
        <v>42821</v>
      </c>
      <c r="B130" s="30">
        <v>-2.9109110030049078E-2</v>
      </c>
      <c r="C130" s="30">
        <v>-3.2841106189242332E-2</v>
      </c>
      <c r="D130" s="30">
        <v>-1.0972678669475556E-2</v>
      </c>
    </row>
    <row r="131" spans="1:4" x14ac:dyDescent="0.35">
      <c r="A131" s="4">
        <v>42814</v>
      </c>
      <c r="B131" s="30">
        <v>2.0696535100776455E-2</v>
      </c>
      <c r="C131" s="30">
        <v>-7.6628727455691371E-3</v>
      </c>
      <c r="D131" s="30">
        <v>-4.0821994520255166E-2</v>
      </c>
    </row>
    <row r="132" spans="1:4" x14ac:dyDescent="0.35">
      <c r="A132" s="4">
        <v>42800</v>
      </c>
      <c r="B132" s="30">
        <v>-4.2877024356391881E-2</v>
      </c>
      <c r="C132" s="30">
        <v>2.6964361638355201E-2</v>
      </c>
      <c r="D132" s="30">
        <v>1.1287959773851355E-2</v>
      </c>
    </row>
    <row r="133" spans="1:4" x14ac:dyDescent="0.35">
      <c r="A133" s="4">
        <v>42793</v>
      </c>
      <c r="B133" s="30">
        <v>-6.7291333303695113E-3</v>
      </c>
      <c r="C133" s="30">
        <v>-4.4032270150503282E-2</v>
      </c>
      <c r="D133" s="30">
        <v>-3.4486176071169203E-2</v>
      </c>
    </row>
    <row r="134" spans="1:4" x14ac:dyDescent="0.35">
      <c r="A134" s="4">
        <v>42786</v>
      </c>
      <c r="B134" s="30">
        <v>1.2084592159701689E-4</v>
      </c>
      <c r="C134" s="30">
        <v>2.6501940745506627E-2</v>
      </c>
      <c r="D134" s="30">
        <v>-6.9548218733697219E-3</v>
      </c>
    </row>
    <row r="135" spans="1:4" x14ac:dyDescent="0.35">
      <c r="A135" s="4">
        <v>42779</v>
      </c>
      <c r="B135" s="30">
        <v>-6.0424786265687625E-5</v>
      </c>
      <c r="C135" s="30">
        <v>-6.8676865796219372E-2</v>
      </c>
      <c r="D135" s="30">
        <v>-1.2789156116321223E-2</v>
      </c>
    </row>
    <row r="136" spans="1:4" x14ac:dyDescent="0.35">
      <c r="A136" s="4">
        <v>42772</v>
      </c>
      <c r="B136" s="30">
        <v>-4.8934018014174151E-2</v>
      </c>
      <c r="C136" s="30">
        <v>-2.3324672566409004E-2</v>
      </c>
      <c r="D136" s="30">
        <v>-3.5529421154486512E-2</v>
      </c>
    </row>
    <row r="137" spans="1:4" x14ac:dyDescent="0.35">
      <c r="A137" s="4">
        <v>42765</v>
      </c>
      <c r="B137" s="30">
        <v>-2.9033565733355533E-2</v>
      </c>
      <c r="C137" s="30">
        <v>2.1850832948108297E-2</v>
      </c>
      <c r="D137" s="30">
        <v>4.2395558967685765E-2</v>
      </c>
    </row>
    <row r="138" spans="1:4" x14ac:dyDescent="0.35">
      <c r="A138" s="4">
        <v>42758</v>
      </c>
      <c r="B138" s="30">
        <v>6.6015130574268388E-2</v>
      </c>
      <c r="C138" s="30">
        <v>1.1851990587014548E-2</v>
      </c>
      <c r="D138" s="30">
        <v>6.5063593347061868E-2</v>
      </c>
    </row>
    <row r="139" spans="1:4" x14ac:dyDescent="0.35">
      <c r="A139" s="4">
        <v>42751</v>
      </c>
      <c r="B139" s="30">
        <v>1.5584418424825499E-2</v>
      </c>
      <c r="C139" s="30">
        <v>-5.930877444029415E-2</v>
      </c>
      <c r="D139" s="30">
        <v>2.4456295977526715E-2</v>
      </c>
    </row>
    <row r="140" spans="1:4" x14ac:dyDescent="0.35">
      <c r="A140" s="4">
        <v>42744</v>
      </c>
      <c r="B140" s="30">
        <v>-3.4509816210688313E-2</v>
      </c>
      <c r="C140" s="30">
        <v>5.6338177182560642E-3</v>
      </c>
      <c r="D140" s="30">
        <v>-6.4377904748485299E-3</v>
      </c>
    </row>
    <row r="141" spans="1:4" x14ac:dyDescent="0.35">
      <c r="A141" s="4">
        <v>42730</v>
      </c>
      <c r="B141" s="30">
        <v>1.2195273093818206E-2</v>
      </c>
      <c r="C141" s="30">
        <v>3.2894766503987053E-3</v>
      </c>
      <c r="D141" s="30">
        <v>-3.3351893061383505E-3</v>
      </c>
    </row>
    <row r="142" spans="1:4" x14ac:dyDescent="0.35">
      <c r="A142" s="4">
        <v>42702</v>
      </c>
      <c r="B142" s="30">
        <v>-6.0045214181915982E-3</v>
      </c>
      <c r="C142" s="30">
        <v>-2.6859269050268413E-2</v>
      </c>
      <c r="D142" s="30">
        <v>2.0432038817205934E-2</v>
      </c>
    </row>
    <row r="143" spans="1:4" x14ac:dyDescent="0.35">
      <c r="A143" s="4">
        <v>42695</v>
      </c>
      <c r="B143" s="30">
        <v>6.6452715887930142E-2</v>
      </c>
      <c r="C143" s="30">
        <v>-8.795131452827289E-3</v>
      </c>
      <c r="D143" s="30">
        <v>-5.7175684632034081E-3</v>
      </c>
    </row>
    <row r="144" spans="1:4" x14ac:dyDescent="0.35">
      <c r="A144" s="4">
        <v>42688</v>
      </c>
      <c r="B144" s="30">
        <v>-9.6830574853678138E-3</v>
      </c>
      <c r="C144" s="30">
        <v>5.9530649494225936E-2</v>
      </c>
      <c r="D144" s="30">
        <v>-2.8107527690440611E-2</v>
      </c>
    </row>
    <row r="145" spans="1:4" x14ac:dyDescent="0.35">
      <c r="A145" s="4">
        <v>42681</v>
      </c>
      <c r="B145" s="30">
        <v>5.9556780835624393E-2</v>
      </c>
      <c r="C145" s="30">
        <v>-1.8570107472127711E-3</v>
      </c>
      <c r="D145" s="30">
        <v>1.5642777070453542E-2</v>
      </c>
    </row>
    <row r="146" spans="1:4" x14ac:dyDescent="0.35">
      <c r="A146" s="4">
        <v>42674</v>
      </c>
      <c r="B146" s="30">
        <v>-4.4192839233540823E-2</v>
      </c>
      <c r="C146" s="30">
        <v>2.6317308317373358E-2</v>
      </c>
      <c r="D146" s="30">
        <v>-4.4943895878393264E-3</v>
      </c>
    </row>
    <row r="147" spans="1:4" x14ac:dyDescent="0.35">
      <c r="A147" s="4">
        <v>42667</v>
      </c>
      <c r="B147" s="30">
        <v>5.2415952276730973E-3</v>
      </c>
      <c r="C147" s="30">
        <v>9.5694510161506725E-3</v>
      </c>
      <c r="D147" s="30">
        <v>1.1217051092001736E-3</v>
      </c>
    </row>
    <row r="148" spans="1:4" x14ac:dyDescent="0.35">
      <c r="A148" s="4">
        <v>42660</v>
      </c>
      <c r="B148" s="30">
        <v>1.1451929322611933E-2</v>
      </c>
      <c r="C148" s="30">
        <v>6.351340572232593E-2</v>
      </c>
      <c r="D148" s="30">
        <v>-4.4988387214781933E-2</v>
      </c>
    </row>
    <row r="149" spans="1:4" x14ac:dyDescent="0.35">
      <c r="A149" s="4">
        <v>42653</v>
      </c>
      <c r="B149" s="30">
        <v>-1.3605652055778709E-2</v>
      </c>
      <c r="C149" s="30">
        <v>-2.4292692569044587E-2</v>
      </c>
      <c r="D149" s="30">
        <v>-1.0672459890771759E-2</v>
      </c>
    </row>
    <row r="150" spans="1:4" x14ac:dyDescent="0.35">
      <c r="A150" s="4">
        <v>42646</v>
      </c>
      <c r="B150" s="30">
        <v>2.3123990086664367E-2</v>
      </c>
      <c r="C150" s="30">
        <v>6.0180723255629448E-3</v>
      </c>
      <c r="D150" s="30">
        <v>-2.7226812700214039E-2</v>
      </c>
    </row>
    <row r="151" spans="1:4" x14ac:dyDescent="0.35">
      <c r="A151" s="4">
        <v>42639</v>
      </c>
      <c r="B151" s="30">
        <v>-4.1509799760933996E-2</v>
      </c>
      <c r="C151" s="30">
        <v>3.4803922194692097E-2</v>
      </c>
      <c r="D151" s="30">
        <v>3.1039859375910123E-3</v>
      </c>
    </row>
    <row r="152" spans="1:4" x14ac:dyDescent="0.35">
      <c r="A152" s="4">
        <v>42632</v>
      </c>
      <c r="B152" s="30">
        <v>3.0153038170687457E-2</v>
      </c>
      <c r="C152" s="30">
        <v>-2.0811662038246232E-3</v>
      </c>
      <c r="D152" s="30">
        <v>-6.5185979884695613E-2</v>
      </c>
    </row>
    <row r="153" spans="1:4" x14ac:dyDescent="0.35">
      <c r="A153" s="4">
        <v>42618</v>
      </c>
      <c r="B153" s="30">
        <v>3.1629546336090913E-2</v>
      </c>
      <c r="C153" s="30">
        <v>3.6367644170874791E-2</v>
      </c>
      <c r="D153" s="30">
        <v>2.8528083614538031E-2</v>
      </c>
    </row>
    <row r="154" spans="1:4" x14ac:dyDescent="0.35">
      <c r="A154" s="4">
        <v>42611</v>
      </c>
      <c r="B154" s="30">
        <v>1.1159531140159709E-2</v>
      </c>
      <c r="C154" s="30">
        <v>3.9879366231596325E-2</v>
      </c>
      <c r="D154" s="30">
        <v>-2.9569208122948609E-2</v>
      </c>
    </row>
    <row r="155" spans="1:4" x14ac:dyDescent="0.35">
      <c r="A155" s="4">
        <v>42604</v>
      </c>
      <c r="B155" s="30">
        <v>6.7273180607424835E-2</v>
      </c>
      <c r="C155" s="30">
        <v>-4.2735107773819378E-3</v>
      </c>
      <c r="D155" s="30">
        <v>2.9569208122948661E-2</v>
      </c>
    </row>
    <row r="156" spans="1:4" x14ac:dyDescent="0.35">
      <c r="A156" s="4">
        <v>42597</v>
      </c>
      <c r="B156" s="30">
        <v>-2.6522898948902019E-2</v>
      </c>
      <c r="C156" s="30">
        <v>0</v>
      </c>
      <c r="D156" s="30">
        <v>-1.8056783747242615E-2</v>
      </c>
    </row>
    <row r="157" spans="1:4" x14ac:dyDescent="0.35">
      <c r="A157" s="4">
        <v>42590</v>
      </c>
      <c r="B157" s="30">
        <v>5.4648874052540741E-3</v>
      </c>
      <c r="C157" s="30">
        <v>2.1552558385734281E-2</v>
      </c>
      <c r="D157" s="30">
        <v>1.6985546365743807E-2</v>
      </c>
    </row>
    <row r="158" spans="1:4" x14ac:dyDescent="0.35">
      <c r="A158" s="4">
        <v>42583</v>
      </c>
      <c r="B158" s="30">
        <v>-3.3112613036560315E-3</v>
      </c>
      <c r="C158" s="30">
        <v>3.7740327982846898E-2</v>
      </c>
      <c r="D158" s="30">
        <v>-8.528836347520323E-3</v>
      </c>
    </row>
    <row r="159" spans="1:4" x14ac:dyDescent="0.35">
      <c r="A159" s="4">
        <v>42576</v>
      </c>
      <c r="B159" s="30">
        <v>9.7491293923416336E-3</v>
      </c>
      <c r="C159" s="30">
        <v>-1.1248712535870653E-2</v>
      </c>
      <c r="D159" s="30">
        <v>2.3631604533277038E-2</v>
      </c>
    </row>
    <row r="160" spans="1:4" x14ac:dyDescent="0.35">
      <c r="A160" s="4">
        <v>42569</v>
      </c>
      <c r="B160" s="30">
        <v>-2.319513942233386E-3</v>
      </c>
      <c r="C160" s="30">
        <v>1.3513719166722855E-2</v>
      </c>
      <c r="D160" s="30">
        <v>3.315220731690055E-2</v>
      </c>
    </row>
    <row r="161" spans="1:4" x14ac:dyDescent="0.35">
      <c r="A161" s="4">
        <v>42562</v>
      </c>
      <c r="B161" s="30">
        <v>2.7228042438734713E-2</v>
      </c>
      <c r="C161" s="30">
        <v>-4.2181614036294675E-2</v>
      </c>
      <c r="D161" s="30">
        <v>1.357486909106885E-2</v>
      </c>
    </row>
    <row r="162" spans="1:4" x14ac:dyDescent="0.35">
      <c r="A162" s="4">
        <v>42548</v>
      </c>
      <c r="B162" s="30">
        <v>3.3676364848380792E-3</v>
      </c>
      <c r="C162" s="30">
        <v>-3.2186686495901444E-2</v>
      </c>
      <c r="D162" s="30">
        <v>-5.5834874257005684E-3</v>
      </c>
    </row>
    <row r="163" spans="1:4" x14ac:dyDescent="0.35">
      <c r="A163" s="4">
        <v>42534</v>
      </c>
      <c r="B163" s="30">
        <v>-3.6617363238223309E-2</v>
      </c>
      <c r="C163" s="30">
        <v>-8.8692377407796601E-3</v>
      </c>
      <c r="D163" s="30">
        <v>1.2518218357403138E-2</v>
      </c>
    </row>
    <row r="164" spans="1:4" x14ac:dyDescent="0.35">
      <c r="A164" s="4">
        <v>42527</v>
      </c>
      <c r="B164" s="30">
        <v>1.4410449678254994E-2</v>
      </c>
      <c r="C164" s="30">
        <v>-2.8293508642611976E-2</v>
      </c>
      <c r="D164" s="30">
        <v>-8.6831225734607699E-3</v>
      </c>
    </row>
    <row r="165" spans="1:4" x14ac:dyDescent="0.35">
      <c r="A165" s="4">
        <v>42520</v>
      </c>
      <c r="B165" s="30">
        <v>-1.2160729944239406E-2</v>
      </c>
      <c r="C165" s="30">
        <v>-1.7021687569430524E-2</v>
      </c>
      <c r="D165" s="30">
        <v>1.6465263015515791E-2</v>
      </c>
    </row>
    <row r="166" spans="1:4" x14ac:dyDescent="0.35">
      <c r="A166" s="4">
        <v>42506</v>
      </c>
      <c r="B166" s="30">
        <v>6.8321457675771108E-3</v>
      </c>
      <c r="C166" s="30">
        <v>1.2875714360045367E-2</v>
      </c>
      <c r="D166" s="30">
        <v>4.885207566049341E-3</v>
      </c>
    </row>
    <row r="167" spans="1:4" x14ac:dyDescent="0.35">
      <c r="A167" s="4">
        <v>42499</v>
      </c>
      <c r="B167" s="30">
        <v>3.5579864600029155E-3</v>
      </c>
      <c r="C167" s="30">
        <v>-2.3480267608842472E-2</v>
      </c>
      <c r="D167" s="30">
        <v>-1.2652236903709001E-2</v>
      </c>
    </row>
    <row r="168" spans="1:4" x14ac:dyDescent="0.35">
      <c r="A168" s="4">
        <v>42492</v>
      </c>
      <c r="B168" s="30">
        <v>-2.3835028174973068E-2</v>
      </c>
      <c r="C168" s="30">
        <v>1.7021687569430524E-2</v>
      </c>
      <c r="D168" s="30">
        <v>-4.8239360308528229E-3</v>
      </c>
    </row>
    <row r="169" spans="1:4" x14ac:dyDescent="0.35">
      <c r="A169" s="4">
        <v>42478</v>
      </c>
      <c r="B169" s="30">
        <v>1.6213200713722214E-2</v>
      </c>
      <c r="C169" s="30">
        <v>-2.5425098365810056E-2</v>
      </c>
      <c r="D169" s="30">
        <v>3.3704526751391253E-2</v>
      </c>
    </row>
    <row r="170" spans="1:4" x14ac:dyDescent="0.35">
      <c r="A170" s="4">
        <v>42471</v>
      </c>
      <c r="B170" s="30">
        <v>5.4961725718581711E-2</v>
      </c>
      <c r="C170" s="30">
        <v>-2.2751756983416069E-2</v>
      </c>
      <c r="D170" s="30">
        <v>-3.5398267051240623E-3</v>
      </c>
    </row>
    <row r="171" spans="1:4" x14ac:dyDescent="0.35">
      <c r="A171" s="4">
        <v>42464</v>
      </c>
      <c r="B171" s="30">
        <v>3.9745115594557651E-2</v>
      </c>
      <c r="C171" s="30">
        <v>1.2345835822299362E-2</v>
      </c>
      <c r="D171" s="30">
        <v>4.9497127790251873E-2</v>
      </c>
    </row>
    <row r="172" spans="1:4" x14ac:dyDescent="0.35">
      <c r="A172" s="4">
        <v>42457</v>
      </c>
      <c r="B172" s="30">
        <v>-5.3304050482941142E-3</v>
      </c>
      <c r="C172" s="30">
        <v>1.6701849617931353E-2</v>
      </c>
      <c r="D172" s="30">
        <v>-4.9382816405825663E-3</v>
      </c>
    </row>
    <row r="173" spans="1:4" x14ac:dyDescent="0.35">
      <c r="A173" s="4">
        <v>42450</v>
      </c>
      <c r="B173" s="30">
        <v>-2.979904462056561E-2</v>
      </c>
      <c r="C173" s="30">
        <v>-8.3857933762739589E-3</v>
      </c>
      <c r="D173" s="30">
        <v>-4.9140148024289293E-3</v>
      </c>
    </row>
    <row r="174" spans="1:4" x14ac:dyDescent="0.35">
      <c r="A174" s="4">
        <v>42443</v>
      </c>
      <c r="B174" s="30">
        <v>2.833357449201902E-2</v>
      </c>
      <c r="C174" s="30">
        <v>0</v>
      </c>
      <c r="D174" s="30">
        <v>7.38010729762246E-3</v>
      </c>
    </row>
    <row r="175" spans="1:4" x14ac:dyDescent="0.35">
      <c r="A175" s="4">
        <v>42436</v>
      </c>
      <c r="B175" s="30">
        <v>2.4742280663515004E-3</v>
      </c>
      <c r="C175" s="30">
        <v>2.0898649194592365E-3</v>
      </c>
      <c r="D175" s="30">
        <v>3.0077455237277954E-2</v>
      </c>
    </row>
    <row r="176" spans="1:4" x14ac:dyDescent="0.35">
      <c r="A176" s="4">
        <v>42429</v>
      </c>
      <c r="B176" s="30">
        <v>2.5555449173096548E-2</v>
      </c>
      <c r="C176" s="30">
        <v>3.188367840522198E-2</v>
      </c>
      <c r="D176" s="30">
        <v>1.2804272245987749E-2</v>
      </c>
    </row>
    <row r="177" spans="1:4" x14ac:dyDescent="0.35">
      <c r="A177" s="4">
        <v>42422</v>
      </c>
      <c r="B177" s="30">
        <v>3.6911634141398281E-2</v>
      </c>
      <c r="C177" s="30">
        <v>-8.602203582663415E-3</v>
      </c>
      <c r="D177" s="30">
        <v>2.0834086902842053E-2</v>
      </c>
    </row>
    <row r="178" spans="1:4" x14ac:dyDescent="0.35">
      <c r="A178" s="4">
        <v>42415</v>
      </c>
      <c r="B178" s="30">
        <v>7.6492355205702245E-2</v>
      </c>
      <c r="C178" s="30">
        <v>2.1436235432513691E-3</v>
      </c>
      <c r="D178" s="30">
        <v>5.2770571008438193E-3</v>
      </c>
    </row>
    <row r="179" spans="1:4" x14ac:dyDescent="0.35">
      <c r="A179" s="4">
        <v>42408</v>
      </c>
      <c r="B179" s="30">
        <v>-2.4474015085370251E-2</v>
      </c>
      <c r="C179" s="30">
        <v>4.3010818993907017E-3</v>
      </c>
      <c r="D179" s="30">
        <v>-1.3140793561058368E-2</v>
      </c>
    </row>
    <row r="180" spans="1:4" x14ac:dyDescent="0.35">
      <c r="A180" s="4">
        <v>42401</v>
      </c>
      <c r="B180" s="30">
        <v>7.2277031214532635E-3</v>
      </c>
      <c r="C180" s="30">
        <v>-2.1528533611010897E-3</v>
      </c>
      <c r="D180" s="30">
        <v>1.8445845790751432E-2</v>
      </c>
    </row>
    <row r="181" spans="1:4" x14ac:dyDescent="0.35">
      <c r="A181" s="4">
        <v>42394</v>
      </c>
      <c r="B181" s="30">
        <v>5.3204036063464667E-2</v>
      </c>
      <c r="C181" s="30">
        <v>2.8355225755125005E-2</v>
      </c>
      <c r="D181" s="30">
        <v>3.9973404326203938E-3</v>
      </c>
    </row>
    <row r="182" spans="1:4" x14ac:dyDescent="0.35">
      <c r="A182" s="4">
        <v>42387</v>
      </c>
      <c r="B182" s="30">
        <v>4.7332211106255691E-2</v>
      </c>
      <c r="C182" s="30">
        <v>-3.2647077836666143E-2</v>
      </c>
      <c r="D182" s="30">
        <v>2.8437935320533625E-2</v>
      </c>
    </row>
    <row r="183" spans="1:4" x14ac:dyDescent="0.35">
      <c r="A183" s="4">
        <v>42373</v>
      </c>
      <c r="B183" s="30">
        <v>-4.4528076688758376E-2</v>
      </c>
      <c r="C183" s="30">
        <v>6.3446221738962263E-2</v>
      </c>
      <c r="D183" s="30">
        <v>2.6317308317373358E-2</v>
      </c>
    </row>
    <row r="184" spans="1:4" x14ac:dyDescent="0.35">
      <c r="A184" s="4">
        <v>42366</v>
      </c>
      <c r="B184" s="30">
        <v>-7.8973350600052743E-4</v>
      </c>
      <c r="C184" s="30">
        <v>-4.3573053689558126E-3</v>
      </c>
      <c r="D184" s="30">
        <v>0</v>
      </c>
    </row>
    <row r="185" spans="1:4" x14ac:dyDescent="0.35">
      <c r="A185" s="4">
        <v>42359</v>
      </c>
      <c r="B185" s="30">
        <v>2.5282385840892256E-2</v>
      </c>
      <c r="C185" s="30">
        <v>8.7336799687546315E-3</v>
      </c>
      <c r="D185" s="30">
        <v>-3.9920212695374498E-3</v>
      </c>
    </row>
    <row r="186" spans="1:4" x14ac:dyDescent="0.35">
      <c r="A186" s="4">
        <v>42352</v>
      </c>
      <c r="B186" s="30">
        <v>6.7018934844012617E-3</v>
      </c>
      <c r="C186" s="30">
        <v>-1.7391742711869107E-2</v>
      </c>
      <c r="D186" s="30">
        <v>3.9920212695374567E-3</v>
      </c>
    </row>
    <row r="187" spans="1:4" x14ac:dyDescent="0.35">
      <c r="A187" s="4">
        <v>42345</v>
      </c>
      <c r="B187" s="30">
        <v>-4.8717386613997875E-2</v>
      </c>
      <c r="C187" s="30">
        <v>3.7325957612686346E-2</v>
      </c>
      <c r="D187" s="30">
        <v>-3.9920212695374498E-3</v>
      </c>
    </row>
    <row r="188" spans="1:4" x14ac:dyDescent="0.35">
      <c r="A188" s="4">
        <v>42338</v>
      </c>
      <c r="B188" s="30">
        <v>-1.4451118538174598E-2</v>
      </c>
      <c r="C188" s="30">
        <v>-6.6889881507965401E-3</v>
      </c>
      <c r="D188" s="30">
        <v>-1.7116941940697752E-2</v>
      </c>
    </row>
    <row r="189" spans="1:4" x14ac:dyDescent="0.35">
      <c r="A189" s="4">
        <v>42331</v>
      </c>
      <c r="B189" s="30">
        <v>-2.5963223762010212E-2</v>
      </c>
      <c r="C189" s="30">
        <v>-4.1355185681913945E-2</v>
      </c>
      <c r="D189" s="30">
        <v>-5.4616747317900463E-2</v>
      </c>
    </row>
    <row r="190" spans="1:4" x14ac:dyDescent="0.35">
      <c r="A190" s="4">
        <v>42317</v>
      </c>
      <c r="B190" s="30">
        <v>-7.3604257838773418E-3</v>
      </c>
      <c r="C190" s="30">
        <v>3.9712637406867833E-2</v>
      </c>
      <c r="D190" s="30">
        <v>-4.7155137917277719E-2</v>
      </c>
    </row>
    <row r="191" spans="1:4" x14ac:dyDescent="0.35">
      <c r="A191" s="4">
        <v>42310</v>
      </c>
      <c r="B191" s="30">
        <v>3.8570483531325341E-2</v>
      </c>
      <c r="C191" s="30">
        <v>3.2505570404931308E-2</v>
      </c>
      <c r="D191" s="30">
        <v>0</v>
      </c>
    </row>
    <row r="192" spans="1:4" x14ac:dyDescent="0.35">
      <c r="A192" s="4">
        <v>42303</v>
      </c>
      <c r="B192" s="30">
        <v>8.8407564604479915E-4</v>
      </c>
      <c r="C192" s="30">
        <v>6.6298585386695818E-3</v>
      </c>
      <c r="D192" s="30">
        <v>3.0771658666753472E-2</v>
      </c>
    </row>
    <row r="193" spans="1:4" x14ac:dyDescent="0.35">
      <c r="A193" s="4">
        <v>42296</v>
      </c>
      <c r="B193" s="30">
        <v>2.1568696658455202E-2</v>
      </c>
      <c r="C193" s="30">
        <v>-8.8300794482720369E-3</v>
      </c>
      <c r="D193" s="30">
        <v>-6.2305497506360864E-3</v>
      </c>
    </row>
    <row r="194" spans="1:4" x14ac:dyDescent="0.35">
      <c r="A194" s="4">
        <v>42289</v>
      </c>
      <c r="B194" s="30">
        <v>3.1559220180518877E-2</v>
      </c>
      <c r="C194" s="30">
        <v>3.3522692038643644E-2</v>
      </c>
      <c r="D194" s="30">
        <v>0</v>
      </c>
    </row>
    <row r="195" spans="1:4" x14ac:dyDescent="0.35">
      <c r="A195" s="4">
        <v>42275</v>
      </c>
      <c r="B195" s="30">
        <v>-1.5729301908543918E-2</v>
      </c>
      <c r="C195" s="30">
        <v>6.7340321813441194E-3</v>
      </c>
      <c r="D195" s="30">
        <v>-1.8237587549780901E-2</v>
      </c>
    </row>
    <row r="196" spans="1:4" x14ac:dyDescent="0.35">
      <c r="A196" s="4">
        <v>42268</v>
      </c>
      <c r="B196" s="30">
        <v>-7.0446227400083189E-3</v>
      </c>
      <c r="C196" s="30">
        <v>-2.2497197340154416E-3</v>
      </c>
      <c r="D196" s="30">
        <v>-2.9675768146116666E-2</v>
      </c>
    </row>
    <row r="197" spans="1:4" x14ac:dyDescent="0.35">
      <c r="A197" s="4">
        <v>42261</v>
      </c>
      <c r="B197" s="30">
        <v>1.8717123952937991E-2</v>
      </c>
      <c r="C197" s="30">
        <v>-2.0022915875107704E-2</v>
      </c>
      <c r="D197" s="30">
        <v>-1.1628037995119099E-2</v>
      </c>
    </row>
    <row r="198" spans="1:4" x14ac:dyDescent="0.35">
      <c r="A198" s="4">
        <v>42254</v>
      </c>
      <c r="B198" s="30">
        <v>1.8911257831171811E-3</v>
      </c>
      <c r="C198" s="30">
        <v>-1.3129291441792736E-2</v>
      </c>
      <c r="D198" s="30">
        <v>5.7971176843259146E-3</v>
      </c>
    </row>
    <row r="199" spans="1:4" x14ac:dyDescent="0.35">
      <c r="A199" s="4">
        <v>42247</v>
      </c>
      <c r="B199" s="30">
        <v>-1.1560822401075971E-2</v>
      </c>
      <c r="C199" s="30">
        <v>1.092907053219023E-2</v>
      </c>
      <c r="D199" s="30">
        <v>-3.9891329027301969E-2</v>
      </c>
    </row>
    <row r="200" spans="1:4" x14ac:dyDescent="0.35">
      <c r="A200" s="4">
        <v>42233</v>
      </c>
      <c r="B200" s="30">
        <v>-6.3365846993133537E-2</v>
      </c>
      <c r="C200" s="30">
        <v>-6.5430985889359475E-3</v>
      </c>
      <c r="D200" s="30">
        <v>0</v>
      </c>
    </row>
    <row r="201" spans="1:4" x14ac:dyDescent="0.35">
      <c r="A201" s="4">
        <v>42226</v>
      </c>
      <c r="B201" s="30">
        <v>3.0949361984845243E-3</v>
      </c>
      <c r="C201" s="30">
        <v>2.17627942259567E-3</v>
      </c>
      <c r="D201" s="30">
        <v>-6.0060240602119218E-3</v>
      </c>
    </row>
    <row r="202" spans="1:4" x14ac:dyDescent="0.35">
      <c r="A202" s="4">
        <v>42219</v>
      </c>
      <c r="B202" s="30">
        <v>2.5940021008615886E-2</v>
      </c>
      <c r="C202" s="30">
        <v>-2.1552558385734191E-2</v>
      </c>
      <c r="D202" s="30">
        <v>3.6589447432291963E-2</v>
      </c>
    </row>
    <row r="203" spans="1:4" x14ac:dyDescent="0.35">
      <c r="A203" s="4">
        <v>42212</v>
      </c>
      <c r="B203" s="30">
        <v>2.5920890820029612E-2</v>
      </c>
      <c r="C203" s="30">
        <v>3.6920588614048074E-2</v>
      </c>
      <c r="D203" s="30">
        <v>-1.8462062839735331E-2</v>
      </c>
    </row>
    <row r="204" spans="1:4" x14ac:dyDescent="0.35">
      <c r="A204" s="4">
        <v>42205</v>
      </c>
      <c r="B204" s="30">
        <v>-6.9494283492555972E-2</v>
      </c>
      <c r="C204" s="30">
        <v>-2.8355225755125009E-2</v>
      </c>
      <c r="D204" s="30">
        <v>-1.212136053234485E-2</v>
      </c>
    </row>
    <row r="205" spans="1:4" x14ac:dyDescent="0.35">
      <c r="A205" s="4">
        <v>42198</v>
      </c>
      <c r="B205" s="30">
        <v>6.0872931244364104E-2</v>
      </c>
      <c r="C205" s="30">
        <v>5.0727523509658222E-2</v>
      </c>
      <c r="D205" s="30">
        <v>0</v>
      </c>
    </row>
    <row r="206" spans="1:4" x14ac:dyDescent="0.35">
      <c r="A206" s="4">
        <v>42191</v>
      </c>
      <c r="B206" s="30">
        <v>5.5034358901180185E-3</v>
      </c>
      <c r="C206" s="30">
        <v>-1.7937700686667207E-2</v>
      </c>
      <c r="D206" s="30">
        <v>-1.7910926566530219E-2</v>
      </c>
    </row>
    <row r="207" spans="1:4" x14ac:dyDescent="0.35">
      <c r="A207" s="4">
        <v>42184</v>
      </c>
      <c r="B207" s="30">
        <v>9.9101020356674578E-4</v>
      </c>
      <c r="C207" s="30">
        <v>-2.197890671877523E-2</v>
      </c>
      <c r="D207" s="30">
        <v>-3.4887259000440665E-2</v>
      </c>
    </row>
    <row r="208" spans="1:4" x14ac:dyDescent="0.35">
      <c r="A208" s="4">
        <v>42177</v>
      </c>
      <c r="B208" s="30">
        <v>-1.3506114141322108E-2</v>
      </c>
      <c r="C208" s="30">
        <v>8.7336799687546315E-3</v>
      </c>
      <c r="D208" s="30">
        <v>-2.2599831917240919E-2</v>
      </c>
    </row>
    <row r="209" spans="1:4" x14ac:dyDescent="0.35">
      <c r="A209" s="4">
        <v>42170</v>
      </c>
      <c r="B209" s="30">
        <v>-1.3739720689678365E-2</v>
      </c>
      <c r="C209" s="30">
        <v>4.3956114730381293E-3</v>
      </c>
      <c r="D209" s="30">
        <v>2.2599831917240992E-2</v>
      </c>
    </row>
    <row r="210" spans="1:4" x14ac:dyDescent="0.35">
      <c r="A210" s="4">
        <v>42163</v>
      </c>
      <c r="B210" s="30">
        <v>2.7104201801941275E-2</v>
      </c>
      <c r="C210" s="30">
        <v>4.4150182091166933E-3</v>
      </c>
      <c r="D210" s="30">
        <v>1.7291497110061043E-2</v>
      </c>
    </row>
    <row r="211" spans="1:4" x14ac:dyDescent="0.35">
      <c r="A211" s="4">
        <v>42156</v>
      </c>
      <c r="B211" s="30">
        <v>-4.0113628690535509E-2</v>
      </c>
      <c r="C211" s="30">
        <v>-6.6152391187192048E-3</v>
      </c>
      <c r="D211" s="30">
        <v>-3.4289073478632193E-2</v>
      </c>
    </row>
    <row r="212" spans="1:4" x14ac:dyDescent="0.35">
      <c r="A212" s="4">
        <v>42149</v>
      </c>
      <c r="B212" s="30">
        <v>-1.1498266687373023E-2</v>
      </c>
      <c r="C212" s="30">
        <v>-2.6031838717946981E-2</v>
      </c>
      <c r="D212" s="30">
        <v>-1.6713480973740667E-2</v>
      </c>
    </row>
    <row r="213" spans="1:4" x14ac:dyDescent="0.35">
      <c r="A213" s="4">
        <v>42142</v>
      </c>
      <c r="B213" s="30">
        <v>-9.3708851733068661E-3</v>
      </c>
      <c r="C213" s="30">
        <v>2.1436235432513691E-3</v>
      </c>
      <c r="D213" s="30">
        <v>5.5401803756153509E-3</v>
      </c>
    </row>
    <row r="214" spans="1:4" x14ac:dyDescent="0.35">
      <c r="A214" s="4">
        <v>42135</v>
      </c>
      <c r="B214" s="30">
        <v>-5.9780981755080667E-3</v>
      </c>
      <c r="C214" s="30">
        <v>1.9502243231441101E-2</v>
      </c>
      <c r="D214" s="30">
        <v>-1.6529301951210582E-2</v>
      </c>
    </row>
    <row r="215" spans="1:4" x14ac:dyDescent="0.35">
      <c r="A215" s="4">
        <v>42128</v>
      </c>
      <c r="B215" s="30">
        <v>-1.8373220256619294E-2</v>
      </c>
      <c r="C215" s="30">
        <v>-2.8049303809899555E-2</v>
      </c>
      <c r="D215" s="30">
        <v>-5.449604767564703E-3</v>
      </c>
    </row>
    <row r="216" spans="1:4" x14ac:dyDescent="0.35">
      <c r="A216" s="4">
        <v>42121</v>
      </c>
      <c r="B216" s="30">
        <v>1.5067432122119926E-2</v>
      </c>
      <c r="C216" s="30">
        <v>-2.1053409197832381E-2</v>
      </c>
      <c r="D216" s="30">
        <v>-4.2559614418795889E-2</v>
      </c>
    </row>
    <row r="217" spans="1:4" x14ac:dyDescent="0.35">
      <c r="A217" s="4">
        <v>42114</v>
      </c>
      <c r="B217" s="30">
        <v>4.385188252884941E-2</v>
      </c>
      <c r="C217" s="30">
        <v>5.3488684950986222E-2</v>
      </c>
      <c r="D217" s="30">
        <v>-3.077165866675366E-2</v>
      </c>
    </row>
    <row r="218" spans="1:4" x14ac:dyDescent="0.35">
      <c r="A218" s="4">
        <v>42107</v>
      </c>
      <c r="B218" s="30">
        <v>1.3889112160667093E-2</v>
      </c>
      <c r="C218" s="30">
        <v>-4.3017385083690816E-2</v>
      </c>
      <c r="D218" s="30">
        <v>-5.0377940299571808E-3</v>
      </c>
    </row>
    <row r="219" spans="1:4" x14ac:dyDescent="0.35">
      <c r="A219" s="4">
        <v>42093</v>
      </c>
      <c r="B219" s="30">
        <v>7.1176278467894954E-2</v>
      </c>
      <c r="C219" s="30">
        <v>-6.0913893934018172E-3</v>
      </c>
      <c r="D219" s="30">
        <v>-1.9802627296179754E-2</v>
      </c>
    </row>
    <row r="220" spans="1:4" x14ac:dyDescent="0.35">
      <c r="A220" s="4">
        <v>42065</v>
      </c>
      <c r="B220" s="30">
        <v>-3.5670180131500077E-2</v>
      </c>
      <c r="C220" s="30">
        <v>-3.3267100982939057E-2</v>
      </c>
      <c r="D220" s="30">
        <v>-3.6039936483196693E-2</v>
      </c>
    </row>
    <row r="221" spans="1:4" x14ac:dyDescent="0.35">
      <c r="A221" s="4">
        <v>42058</v>
      </c>
      <c r="B221" s="30">
        <v>1.5399215757880917E-2</v>
      </c>
      <c r="C221" s="30">
        <v>-1.8237587549780901E-2</v>
      </c>
      <c r="D221" s="30">
        <v>3.6039936483196658E-2</v>
      </c>
    </row>
    <row r="222" spans="1:4" x14ac:dyDescent="0.35">
      <c r="A222" s="4">
        <v>42037</v>
      </c>
      <c r="B222" s="30">
        <v>4.4677965334299567E-2</v>
      </c>
      <c r="C222" s="30">
        <v>-6.2047768868828696E-3</v>
      </c>
      <c r="D222" s="30">
        <v>-2.3420274208098613E-2</v>
      </c>
    </row>
    <row r="223" spans="1:4" x14ac:dyDescent="0.35">
      <c r="A223" s="4">
        <v>42023</v>
      </c>
      <c r="B223" s="30">
        <v>3.8916647671368348E-2</v>
      </c>
      <c r="C223" s="30">
        <v>6.7189502487447882E-3</v>
      </c>
      <c r="D223" s="30">
        <v>-1.3544225107757149E-2</v>
      </c>
    </row>
    <row r="224" spans="1:4" x14ac:dyDescent="0.35">
      <c r="A224" s="4">
        <v>42016</v>
      </c>
      <c r="B224" s="30">
        <v>-1.7747687833339434E-2</v>
      </c>
      <c r="C224" s="30">
        <v>3.4289073478632165E-2</v>
      </c>
      <c r="D224" s="30">
        <v>-5.666003356549127E-2</v>
      </c>
    </row>
  </sheetData>
  <sortState xmlns:xlrd2="http://schemas.microsoft.com/office/spreadsheetml/2017/richdata2" ref="A2:D224">
    <sortCondition descending="1" ref="A2:A224"/>
  </sortState>
  <mergeCells count="1">
    <mergeCell ref="F2:J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D427-3F0B-4591-AAC2-BEA12A3D4490}">
  <dimension ref="A1:Y224"/>
  <sheetViews>
    <sheetView topLeftCell="C1" zoomScale="79" zoomScaleNormal="40" workbookViewId="0">
      <selection activeCell="F16" sqref="F16:F17"/>
    </sheetView>
  </sheetViews>
  <sheetFormatPr defaultRowHeight="14.5" x14ac:dyDescent="0.35"/>
  <cols>
    <col min="1" max="1" width="9.90625" style="1" bestFit="1" customWidth="1"/>
  </cols>
  <sheetData>
    <row r="1" spans="1:25" x14ac:dyDescent="0.35">
      <c r="A1" s="36" t="s">
        <v>8</v>
      </c>
      <c r="B1" s="3" t="s">
        <v>23</v>
      </c>
      <c r="C1" s="3" t="s">
        <v>24</v>
      </c>
      <c r="D1" s="3" t="s">
        <v>25</v>
      </c>
    </row>
    <row r="2" spans="1:25" x14ac:dyDescent="0.35">
      <c r="A2" s="4">
        <v>43864</v>
      </c>
      <c r="B2" s="30">
        <v>8.2922488972549599E-3</v>
      </c>
      <c r="C2" s="30">
        <v>2.1918685707646275E-2</v>
      </c>
      <c r="D2" s="30">
        <v>-3.4619625060491446E-2</v>
      </c>
      <c r="F2" s="49" t="s">
        <v>128</v>
      </c>
    </row>
    <row r="3" spans="1:25" x14ac:dyDescent="0.35">
      <c r="A3" s="4">
        <v>43850</v>
      </c>
      <c r="B3" s="30">
        <v>1.1326093157551809E-2</v>
      </c>
      <c r="C3" s="30">
        <v>-5.1571807131308781E-2</v>
      </c>
      <c r="D3" s="30">
        <v>-3.9037625462088242E-2</v>
      </c>
      <c r="F3" s="103" t="s">
        <v>184</v>
      </c>
      <c r="G3" s="103"/>
      <c r="H3" s="103"/>
      <c r="I3" s="103"/>
      <c r="J3" s="103"/>
    </row>
    <row r="4" spans="1:25" x14ac:dyDescent="0.35">
      <c r="A4" s="4">
        <v>43843</v>
      </c>
      <c r="B4" s="30">
        <v>1.6555334036074128E-2</v>
      </c>
      <c r="C4" s="30">
        <v>-2.3530497410194272E-2</v>
      </c>
      <c r="D4" s="30">
        <v>-4.7937691451450888E-2</v>
      </c>
      <c r="F4" s="103"/>
      <c r="G4" s="103"/>
      <c r="H4" s="103"/>
      <c r="I4" s="103"/>
      <c r="J4" s="103"/>
    </row>
    <row r="5" spans="1:25" x14ac:dyDescent="0.35">
      <c r="A5" s="4">
        <v>43836</v>
      </c>
      <c r="B5" s="30">
        <v>1.2432202837178103E-2</v>
      </c>
      <c r="C5" s="30">
        <v>-1.7926216268151895E-2</v>
      </c>
      <c r="D5" s="30">
        <v>3.5941684101862131E-2</v>
      </c>
      <c r="F5" s="103"/>
      <c r="G5" s="103"/>
      <c r="H5" s="103"/>
      <c r="I5" s="103"/>
      <c r="J5" s="103"/>
    </row>
    <row r="6" spans="1:25" x14ac:dyDescent="0.35">
      <c r="A6" s="47">
        <v>43815</v>
      </c>
      <c r="B6" s="5">
        <v>1.440591261716662E-2</v>
      </c>
      <c r="C6" s="5">
        <v>2.8243212313395154E-2</v>
      </c>
      <c r="D6" s="5">
        <v>6.2995852014577219E-2</v>
      </c>
    </row>
    <row r="7" spans="1:25" ht="17.5" x14ac:dyDescent="0.35">
      <c r="A7" s="47">
        <v>43808</v>
      </c>
      <c r="B7" s="5">
        <v>2.5486841923837055E-2</v>
      </c>
      <c r="C7" s="5">
        <v>-2.3167059281534303E-2</v>
      </c>
      <c r="D7" s="5">
        <v>3.932834226347167E-2</v>
      </c>
      <c r="F7" s="42" t="s">
        <v>129</v>
      </c>
    </row>
    <row r="8" spans="1:25" x14ac:dyDescent="0.35">
      <c r="A8" s="47">
        <v>43794</v>
      </c>
      <c r="B8" s="5">
        <v>-1.7581101416396221E-2</v>
      </c>
      <c r="C8" s="5">
        <v>-1.0118130165584667E-2</v>
      </c>
      <c r="D8" s="5">
        <v>-1.6485113798047214E-2</v>
      </c>
    </row>
    <row r="9" spans="1:25" ht="15.5" x14ac:dyDescent="0.35">
      <c r="A9" s="47">
        <v>43780</v>
      </c>
      <c r="B9" s="5">
        <v>-7.0808258368028668E-4</v>
      </c>
      <c r="C9" s="5">
        <v>-3.3389012655147096E-3</v>
      </c>
      <c r="D9" s="5">
        <v>3.4423441909729197E-3</v>
      </c>
      <c r="F9" s="50" t="s">
        <v>23</v>
      </c>
      <c r="G9" s="51"/>
      <c r="H9" s="51"/>
      <c r="I9" s="51"/>
      <c r="J9" s="51"/>
      <c r="K9" s="51"/>
      <c r="M9" s="50" t="s">
        <v>24</v>
      </c>
      <c r="N9" s="51"/>
      <c r="O9" s="51"/>
      <c r="P9" s="51"/>
      <c r="Q9" s="51"/>
      <c r="R9" s="51"/>
      <c r="T9" s="50" t="s">
        <v>25</v>
      </c>
      <c r="U9" s="51"/>
      <c r="V9" s="51"/>
      <c r="W9" s="51"/>
      <c r="X9" s="51"/>
      <c r="Y9" s="51"/>
    </row>
    <row r="10" spans="1:25" ht="15.5" x14ac:dyDescent="0.35">
      <c r="A10" s="47">
        <v>43773</v>
      </c>
      <c r="B10" s="5">
        <v>1.5821720393728457E-2</v>
      </c>
      <c r="C10" s="5">
        <v>2.0202707317519469E-2</v>
      </c>
      <c r="D10" s="5">
        <v>6.6181906881301183E-2</v>
      </c>
      <c r="F10" s="51" t="s">
        <v>133</v>
      </c>
      <c r="G10" s="51">
        <f>COUNT(B6:B49)</f>
        <v>44</v>
      </c>
      <c r="H10" s="51"/>
      <c r="I10" s="51"/>
      <c r="J10" s="51"/>
      <c r="K10" s="51"/>
      <c r="M10" s="51" t="s">
        <v>133</v>
      </c>
      <c r="N10" s="51">
        <f>COUNT(C6:C49)</f>
        <v>44</v>
      </c>
      <c r="O10" s="51"/>
      <c r="P10" s="51"/>
      <c r="Q10" s="51"/>
      <c r="R10" s="51"/>
      <c r="T10" s="51" t="s">
        <v>133</v>
      </c>
      <c r="U10" s="51">
        <f>COUNT(D6:D49)</f>
        <v>44</v>
      </c>
      <c r="V10" s="51"/>
      <c r="W10" s="51"/>
      <c r="X10" s="51"/>
      <c r="Y10" s="51"/>
    </row>
    <row r="11" spans="1:25" ht="15.5" x14ac:dyDescent="0.35">
      <c r="A11" s="47">
        <v>43766</v>
      </c>
      <c r="B11" s="5">
        <v>-1.5113637810048184E-2</v>
      </c>
      <c r="C11" s="5">
        <v>3.4071583216141346E-3</v>
      </c>
      <c r="D11" s="5">
        <v>1.3778702356164255E-2</v>
      </c>
      <c r="F11" s="51" t="s">
        <v>134</v>
      </c>
      <c r="G11" s="51">
        <f>COUNT(B50:B97)</f>
        <v>48</v>
      </c>
      <c r="H11" s="51"/>
      <c r="I11" s="51"/>
      <c r="J11" s="51"/>
      <c r="K11" s="51"/>
      <c r="M11" s="51" t="s">
        <v>134</v>
      </c>
      <c r="N11" s="51">
        <f>COUNT(C50:C97)</f>
        <v>48</v>
      </c>
      <c r="O11" s="51"/>
      <c r="P11" s="51"/>
      <c r="Q11" s="51"/>
      <c r="R11" s="51"/>
      <c r="T11" s="51" t="s">
        <v>134</v>
      </c>
      <c r="U11" s="51">
        <f>COUNT(D50:D97)</f>
        <v>48</v>
      </c>
      <c r="V11" s="51"/>
      <c r="W11" s="51"/>
      <c r="X11" s="51"/>
      <c r="Y11" s="51"/>
    </row>
    <row r="12" spans="1:25" ht="15.5" x14ac:dyDescent="0.35">
      <c r="A12" s="47">
        <v>43759</v>
      </c>
      <c r="B12" s="5">
        <v>1.871571819594112E-2</v>
      </c>
      <c r="C12" s="5">
        <v>-1.6920877488337177E-2</v>
      </c>
      <c r="D12" s="5">
        <v>5.3711539246252271E-2</v>
      </c>
      <c r="F12" s="51" t="s">
        <v>122</v>
      </c>
      <c r="G12" s="51">
        <v>0.05</v>
      </c>
      <c r="H12" s="51"/>
      <c r="I12" s="51" t="s">
        <v>122</v>
      </c>
      <c r="J12" s="51">
        <v>0.01</v>
      </c>
      <c r="K12" s="51"/>
      <c r="M12" s="51" t="s">
        <v>122</v>
      </c>
      <c r="N12" s="51">
        <v>0.05</v>
      </c>
      <c r="O12" s="51"/>
      <c r="P12" s="51" t="s">
        <v>122</v>
      </c>
      <c r="Q12" s="51">
        <v>0.01</v>
      </c>
      <c r="R12" s="51"/>
      <c r="T12" s="51" t="s">
        <v>122</v>
      </c>
      <c r="U12" s="51">
        <v>0.05</v>
      </c>
      <c r="V12" s="51"/>
      <c r="W12" s="51" t="s">
        <v>122</v>
      </c>
      <c r="X12" s="51">
        <v>0.01</v>
      </c>
      <c r="Y12" s="51"/>
    </row>
    <row r="13" spans="1:25" ht="15.5" x14ac:dyDescent="0.35">
      <c r="A13" s="47">
        <v>43752</v>
      </c>
      <c r="B13" s="5">
        <v>2.2496977638133322E-2</v>
      </c>
      <c r="C13" s="5">
        <v>-1.3333530869465144E-2</v>
      </c>
      <c r="D13" s="5">
        <v>2.4509633836509281E-2</v>
      </c>
      <c r="F13" s="51" t="s">
        <v>130</v>
      </c>
      <c r="G13" s="51">
        <f>G12/2</f>
        <v>2.5000000000000001E-2</v>
      </c>
      <c r="H13" s="51"/>
      <c r="I13" s="51" t="s">
        <v>130</v>
      </c>
      <c r="J13" s="51">
        <f>J12/2</f>
        <v>5.0000000000000001E-3</v>
      </c>
      <c r="K13" s="51"/>
      <c r="M13" s="51" t="s">
        <v>130</v>
      </c>
      <c r="N13" s="51">
        <f>N12/2</f>
        <v>2.5000000000000001E-2</v>
      </c>
      <c r="O13" s="51"/>
      <c r="P13" s="51" t="s">
        <v>130</v>
      </c>
      <c r="Q13" s="51">
        <f>Q12/2</f>
        <v>5.0000000000000001E-3</v>
      </c>
      <c r="R13" s="51"/>
      <c r="T13" s="51" t="s">
        <v>130</v>
      </c>
      <c r="U13" s="51">
        <f>U12/2</f>
        <v>2.5000000000000001E-2</v>
      </c>
      <c r="V13" s="51"/>
      <c r="W13" s="51" t="s">
        <v>130</v>
      </c>
      <c r="X13" s="51">
        <f>X12/2</f>
        <v>5.0000000000000001E-3</v>
      </c>
      <c r="Y13" s="51"/>
    </row>
    <row r="14" spans="1:25" ht="15.5" x14ac:dyDescent="0.35">
      <c r="A14" s="47">
        <v>43745</v>
      </c>
      <c r="B14" s="5">
        <v>3.3331268786449007E-2</v>
      </c>
      <c r="C14" s="5">
        <v>4.0546094394350009E-2</v>
      </c>
      <c r="D14" s="5">
        <v>2.0402922844313599E-2</v>
      </c>
      <c r="F14" s="51" t="s">
        <v>131</v>
      </c>
      <c r="G14" s="51">
        <f>_xlfn.F.TEST(B6:B49,B50:B97)</f>
        <v>6.2531957382591208E-2</v>
      </c>
      <c r="H14" s="51" t="s">
        <v>132</v>
      </c>
      <c r="I14" s="51"/>
      <c r="J14" s="51"/>
      <c r="K14" s="51"/>
      <c r="M14" s="51" t="s">
        <v>131</v>
      </c>
      <c r="N14" s="51">
        <f>_xlfn.F.TEST(C6:C49,C50:C97)</f>
        <v>0.66864838300210894</v>
      </c>
      <c r="O14" s="51" t="s">
        <v>132</v>
      </c>
      <c r="P14" s="51"/>
      <c r="Q14" s="51"/>
      <c r="R14" s="51"/>
      <c r="T14" s="51" t="s">
        <v>131</v>
      </c>
      <c r="U14" s="51">
        <f>_xlfn.F.TEST(D6:D49,D50:D97)</f>
        <v>4.2548146589415289E-3</v>
      </c>
      <c r="V14" s="51" t="s">
        <v>181</v>
      </c>
      <c r="W14" s="51"/>
      <c r="X14" s="51"/>
      <c r="Y14" s="51"/>
    </row>
    <row r="15" spans="1:25" ht="15.5" x14ac:dyDescent="0.35">
      <c r="A15" s="47">
        <v>43738</v>
      </c>
      <c r="B15" s="5">
        <v>-2.3469944436241629E-2</v>
      </c>
      <c r="C15" s="5">
        <v>-5.0430853626891967E-2</v>
      </c>
      <c r="D15" s="5">
        <v>-2.3859147482990541E-2</v>
      </c>
      <c r="F15" s="51"/>
      <c r="G15" s="52"/>
      <c r="H15" s="51"/>
      <c r="I15" s="51"/>
      <c r="J15" s="51"/>
      <c r="K15" s="51"/>
      <c r="M15" s="51"/>
      <c r="N15" s="52"/>
      <c r="O15" s="51"/>
      <c r="P15" s="51"/>
      <c r="Q15" s="51"/>
      <c r="R15" s="51"/>
      <c r="T15" s="51"/>
      <c r="U15" s="52"/>
      <c r="V15" s="51"/>
      <c r="W15" s="51"/>
      <c r="X15" s="51"/>
      <c r="Y15" s="51"/>
    </row>
    <row r="16" spans="1:25" ht="15.5" x14ac:dyDescent="0.35">
      <c r="A16" s="47">
        <v>43731</v>
      </c>
      <c r="B16" s="5">
        <v>-1.7172468508600502E-2</v>
      </c>
      <c r="C16" s="5">
        <v>2.6579637804712102E-2</v>
      </c>
      <c r="D16" s="5">
        <v>-2.3303128931847709E-2</v>
      </c>
      <c r="F16" s="51" t="s">
        <v>185</v>
      </c>
      <c r="G16" s="51">
        <f>_xlfn.VAR.S(B6:B49)</f>
        <v>6.7124729754198175E-4</v>
      </c>
      <c r="H16" s="51"/>
      <c r="I16" s="51"/>
      <c r="J16" s="51"/>
      <c r="K16" s="51"/>
      <c r="M16" s="51" t="s">
        <v>185</v>
      </c>
      <c r="N16" s="51">
        <f>_xlfn.VAR.S(C6:C49)</f>
        <v>4.7148390994121783E-4</v>
      </c>
      <c r="O16" s="51"/>
      <c r="P16" s="51"/>
      <c r="Q16" s="51"/>
      <c r="R16" s="51"/>
      <c r="T16" s="51" t="s">
        <v>185</v>
      </c>
      <c r="U16" s="51">
        <f>_xlfn.VAR.S(D6:D49)</f>
        <v>4.9173633078085648E-4</v>
      </c>
      <c r="V16" s="51"/>
      <c r="W16" s="51"/>
      <c r="X16" s="51"/>
      <c r="Y16" s="51"/>
    </row>
    <row r="17" spans="1:25" ht="15.5" x14ac:dyDescent="0.35">
      <c r="A17" s="47">
        <v>43724</v>
      </c>
      <c r="B17" s="5">
        <v>-4.3010818993905854E-3</v>
      </c>
      <c r="C17" s="5">
        <v>0</v>
      </c>
      <c r="D17" s="5">
        <v>-2.3870131392532152E-2</v>
      </c>
      <c r="F17" s="51" t="s">
        <v>186</v>
      </c>
      <c r="G17" s="51">
        <f>_xlfn.VAR.S(B50:B97)</f>
        <v>1.1825149706423239E-3</v>
      </c>
      <c r="H17" s="51"/>
      <c r="I17" s="51"/>
      <c r="J17" s="51"/>
      <c r="K17" s="51"/>
      <c r="M17" s="51" t="s">
        <v>186</v>
      </c>
      <c r="N17" s="51">
        <f>_xlfn.VAR.S(C50:C97)</f>
        <v>5.3690994954543763E-4</v>
      </c>
      <c r="O17" s="51"/>
      <c r="P17" s="51"/>
      <c r="Q17" s="51"/>
      <c r="R17" s="51"/>
      <c r="T17" s="51" t="s">
        <v>186</v>
      </c>
      <c r="U17" s="51">
        <f>_xlfn.VAR.S(D50:D97)</f>
        <v>2.0723096084084694E-4</v>
      </c>
      <c r="V17" s="51"/>
      <c r="W17" s="51"/>
      <c r="X17" s="51"/>
      <c r="Y17" s="51"/>
    </row>
    <row r="18" spans="1:25" ht="15.5" x14ac:dyDescent="0.35">
      <c r="A18" s="47">
        <v>43710</v>
      </c>
      <c r="B18" s="5">
        <v>2.1270825347133863E-2</v>
      </c>
      <c r="C18" s="5">
        <v>6.6666913581892974E-3</v>
      </c>
      <c r="D18" s="5">
        <v>2.1311752673717006E-2</v>
      </c>
      <c r="F18" s="51" t="s">
        <v>125</v>
      </c>
      <c r="G18" s="51"/>
      <c r="H18" s="51"/>
      <c r="I18" s="51"/>
      <c r="J18" s="51"/>
      <c r="K18" s="51"/>
      <c r="M18" s="51" t="s">
        <v>125</v>
      </c>
      <c r="N18" s="51"/>
      <c r="O18" s="51"/>
      <c r="P18" s="51"/>
      <c r="Q18" s="51"/>
      <c r="R18" s="51"/>
      <c r="T18" s="51" t="s">
        <v>182</v>
      </c>
      <c r="U18" s="51"/>
      <c r="V18" s="51"/>
      <c r="W18" s="51"/>
      <c r="X18" s="51"/>
      <c r="Y18" s="51"/>
    </row>
    <row r="19" spans="1:25" x14ac:dyDescent="0.35">
      <c r="A19" s="47">
        <v>43703</v>
      </c>
      <c r="B19" s="5">
        <v>2.1186278122833496E-2</v>
      </c>
      <c r="C19" s="5">
        <v>6.7114345879867778E-3</v>
      </c>
      <c r="D19" s="5">
        <v>2.0442518667074739E-2</v>
      </c>
    </row>
    <row r="20" spans="1:25" x14ac:dyDescent="0.35">
      <c r="A20" s="47">
        <v>43696</v>
      </c>
      <c r="B20" s="5">
        <v>2.0481673285480565E-2</v>
      </c>
      <c r="C20" s="5">
        <v>1.3559529785632294E-2</v>
      </c>
      <c r="D20" s="5">
        <v>3.456799621884174E-2</v>
      </c>
    </row>
    <row r="21" spans="1:25" x14ac:dyDescent="0.35">
      <c r="A21" s="47">
        <v>43689</v>
      </c>
      <c r="B21" s="5">
        <v>-2.579781366524378E-2</v>
      </c>
      <c r="C21" s="5">
        <v>-3.4071583216141975E-3</v>
      </c>
      <c r="D21" s="5">
        <v>-3.2567328662544755E-2</v>
      </c>
    </row>
    <row r="22" spans="1:25" x14ac:dyDescent="0.35">
      <c r="A22" s="47">
        <v>43682</v>
      </c>
      <c r="B22" s="5">
        <v>-6.3423033746905038E-4</v>
      </c>
      <c r="C22" s="5">
        <v>-1.6863806052004805E-2</v>
      </c>
      <c r="D22" s="5">
        <v>-1.3342230131366103E-3</v>
      </c>
    </row>
    <row r="23" spans="1:25" x14ac:dyDescent="0.35">
      <c r="A23" s="47">
        <v>43675</v>
      </c>
      <c r="B23" s="5">
        <v>-4.3165155420256396E-2</v>
      </c>
      <c r="C23" s="5">
        <v>1.3468217050866611E-2</v>
      </c>
      <c r="D23" s="5">
        <v>1.8843087801479915E-2</v>
      </c>
    </row>
    <row r="24" spans="1:25" x14ac:dyDescent="0.35">
      <c r="A24" s="47">
        <v>43668</v>
      </c>
      <c r="B24" s="5">
        <v>-9.9267107756716207E-3</v>
      </c>
      <c r="C24" s="5">
        <v>-6.7567824628797625E-3</v>
      </c>
      <c r="D24" s="5">
        <v>1.7820896570111489E-2</v>
      </c>
    </row>
    <row r="25" spans="1:25" x14ac:dyDescent="0.35">
      <c r="A25" s="47">
        <v>43661</v>
      </c>
      <c r="B25" s="5">
        <v>-1.7750056331916422E-2</v>
      </c>
      <c r="C25" s="5">
        <v>-3.9609138095045827E-2</v>
      </c>
      <c r="D25" s="5">
        <v>-6.2047768868829815E-3</v>
      </c>
    </row>
    <row r="26" spans="1:25" x14ac:dyDescent="0.35">
      <c r="A26" s="47">
        <v>43654</v>
      </c>
      <c r="B26" s="5">
        <v>-2.4217084276669135E-2</v>
      </c>
      <c r="C26" s="5">
        <v>2.9558802241544429E-2</v>
      </c>
      <c r="D26" s="5">
        <v>-1.1616119683228556E-2</v>
      </c>
    </row>
    <row r="27" spans="1:25" x14ac:dyDescent="0.35">
      <c r="A27" s="47">
        <v>43647</v>
      </c>
      <c r="B27" s="5">
        <v>1.778267807485566E-2</v>
      </c>
      <c r="C27" s="5">
        <v>1.0050335853501506E-2</v>
      </c>
      <c r="D27" s="5">
        <v>1.9204979836050046E-2</v>
      </c>
    </row>
    <row r="28" spans="1:25" x14ac:dyDescent="0.35">
      <c r="A28" s="47">
        <v>43633</v>
      </c>
      <c r="B28" s="5">
        <v>-3.2716777641532812E-3</v>
      </c>
      <c r="C28" s="5">
        <v>0</v>
      </c>
      <c r="D28" s="5">
        <v>1.3371736965889241E-2</v>
      </c>
    </row>
    <row r="29" spans="1:25" x14ac:dyDescent="0.35">
      <c r="A29" s="47">
        <v>43619</v>
      </c>
      <c r="B29" s="5">
        <v>6.2489175191496771E-2</v>
      </c>
      <c r="C29" s="5">
        <v>2.4692612590371414E-2</v>
      </c>
      <c r="D29" s="5">
        <v>-1.3717423275807702E-3</v>
      </c>
    </row>
    <row r="30" spans="1:25" x14ac:dyDescent="0.35">
      <c r="A30" s="47">
        <v>43612</v>
      </c>
      <c r="B30" s="5">
        <v>-5.1743791816399893E-3</v>
      </c>
      <c r="C30" s="5">
        <v>-3.5650661644962569E-3</v>
      </c>
      <c r="D30" s="5">
        <v>2.5686938159599618E-2</v>
      </c>
    </row>
    <row r="31" spans="1:25" x14ac:dyDescent="0.35">
      <c r="A31" s="47">
        <v>43605</v>
      </c>
      <c r="B31" s="5">
        <v>3.2556680172751887E-2</v>
      </c>
      <c r="C31" s="5">
        <v>3.5650661644961446E-3</v>
      </c>
      <c r="D31" s="5">
        <v>2.8169032711133734E-3</v>
      </c>
    </row>
    <row r="32" spans="1:25" x14ac:dyDescent="0.35">
      <c r="A32" s="47">
        <v>43598</v>
      </c>
      <c r="B32" s="5">
        <v>-2.6435211855928802E-4</v>
      </c>
      <c r="C32" s="5">
        <v>1.8018505502678212E-2</v>
      </c>
      <c r="D32" s="5">
        <v>2.1178970147346914E-3</v>
      </c>
    </row>
    <row r="33" spans="1:4" x14ac:dyDescent="0.35">
      <c r="A33" s="47">
        <v>43591</v>
      </c>
      <c r="B33" s="5">
        <v>-2.402622535174723E-2</v>
      </c>
      <c r="C33" s="5">
        <v>-1.0850016024065818E-2</v>
      </c>
      <c r="D33" s="5">
        <v>7.0922283094918366E-3</v>
      </c>
    </row>
    <row r="34" spans="1:4" x14ac:dyDescent="0.35">
      <c r="A34" s="47">
        <v>43584</v>
      </c>
      <c r="B34" s="5">
        <v>4.0997622075594681E-2</v>
      </c>
      <c r="C34" s="5">
        <v>-7.168489478612516E-3</v>
      </c>
      <c r="D34" s="5">
        <v>1.6505577440230998E-2</v>
      </c>
    </row>
    <row r="35" spans="1:4" x14ac:dyDescent="0.35">
      <c r="A35" s="47">
        <v>43577</v>
      </c>
      <c r="B35" s="5">
        <v>-4.1341619327008791E-2</v>
      </c>
      <c r="C35" s="5">
        <v>0</v>
      </c>
      <c r="D35" s="5">
        <v>2.1731265343132582E-3</v>
      </c>
    </row>
    <row r="36" spans="1:4" x14ac:dyDescent="0.35">
      <c r="A36" s="47">
        <v>43570</v>
      </c>
      <c r="B36" s="5">
        <v>-2.9233176766405865E-2</v>
      </c>
      <c r="C36" s="5">
        <v>-1.4184634991956413E-2</v>
      </c>
      <c r="D36" s="5">
        <v>-1.2252405529015889E-2</v>
      </c>
    </row>
    <row r="37" spans="1:4" x14ac:dyDescent="0.35">
      <c r="A37" s="47">
        <v>43563</v>
      </c>
      <c r="B37" s="5">
        <v>5.1403178459964852E-2</v>
      </c>
      <c r="C37" s="5">
        <v>-1.7452449951226166E-2</v>
      </c>
      <c r="D37" s="5">
        <v>7.9108647008787995E-3</v>
      </c>
    </row>
    <row r="38" spans="1:4" x14ac:dyDescent="0.35">
      <c r="A38" s="47">
        <v>43556</v>
      </c>
      <c r="B38" s="5">
        <v>5.9213529962911494E-2</v>
      </c>
      <c r="C38" s="5">
        <v>6.944472352810995E-3</v>
      </c>
      <c r="D38" s="5">
        <v>1.3081581897489385E-2</v>
      </c>
    </row>
    <row r="39" spans="1:4" x14ac:dyDescent="0.35">
      <c r="A39" s="47">
        <v>43549</v>
      </c>
      <c r="B39" s="5">
        <v>3.1841977546027009E-2</v>
      </c>
      <c r="C39" s="5">
        <v>-3.47826437632492E-3</v>
      </c>
      <c r="D39" s="5">
        <v>0</v>
      </c>
    </row>
    <row r="40" spans="1:4" x14ac:dyDescent="0.35">
      <c r="A40" s="47">
        <v>43542</v>
      </c>
      <c r="B40" s="5">
        <v>2.018305593307863E-2</v>
      </c>
      <c r="C40" s="5">
        <v>0</v>
      </c>
      <c r="D40" s="5">
        <v>7.3421768890805338E-3</v>
      </c>
    </row>
    <row r="41" spans="1:4" x14ac:dyDescent="0.35">
      <c r="A41" s="47">
        <v>43535</v>
      </c>
      <c r="B41" s="5">
        <v>-1.9631908145795289E-3</v>
      </c>
      <c r="C41" s="5">
        <v>1.0471299867295437E-2</v>
      </c>
      <c r="D41" s="5">
        <v>7.3719133452813436E-4</v>
      </c>
    </row>
    <row r="42" spans="1:4" x14ac:dyDescent="0.35">
      <c r="A42" s="47">
        <v>43528</v>
      </c>
      <c r="B42" s="5">
        <v>-1.2619232479690485E-2</v>
      </c>
      <c r="C42" s="5">
        <v>2.4868066578013524E-2</v>
      </c>
      <c r="D42" s="5">
        <v>-1.3187004281953801E-2</v>
      </c>
    </row>
    <row r="43" spans="1:4" x14ac:dyDescent="0.35">
      <c r="A43" s="47">
        <v>43521</v>
      </c>
      <c r="B43" s="5">
        <v>6.2653499107203281E-3</v>
      </c>
      <c r="C43" s="5">
        <v>-7.168489478612516E-3</v>
      </c>
      <c r="D43" s="5">
        <v>-1.8746042821055221E-2</v>
      </c>
    </row>
    <row r="44" spans="1:4" x14ac:dyDescent="0.35">
      <c r="A44" s="47">
        <v>43514</v>
      </c>
      <c r="B44" s="5">
        <v>-1.330933136878038E-2</v>
      </c>
      <c r="C44" s="5">
        <v>-6.5653970221436778E-2</v>
      </c>
      <c r="D44" s="5">
        <v>-2.8530689824063991E-3</v>
      </c>
    </row>
    <row r="45" spans="1:4" x14ac:dyDescent="0.35">
      <c r="A45" s="47">
        <v>43507</v>
      </c>
      <c r="B45" s="5">
        <v>-1.1614976549214102E-2</v>
      </c>
      <c r="C45" s="5">
        <v>0</v>
      </c>
      <c r="D45" s="5">
        <v>4.2826617920009493E-3</v>
      </c>
    </row>
    <row r="46" spans="1:4" x14ac:dyDescent="0.35">
      <c r="A46" s="47">
        <v>43500</v>
      </c>
      <c r="B46" s="5">
        <v>-2.7467043554678182E-2</v>
      </c>
      <c r="C46" s="5">
        <v>0</v>
      </c>
      <c r="D46" s="5">
        <v>-7.1505187172565246E-4</v>
      </c>
    </row>
    <row r="47" spans="1:4" x14ac:dyDescent="0.35">
      <c r="A47" s="47">
        <v>43493</v>
      </c>
      <c r="B47" s="5">
        <v>2.0033825133197732E-2</v>
      </c>
      <c r="C47" s="5">
        <v>1.3468217050866611E-2</v>
      </c>
      <c r="D47" s="5">
        <v>-2.4710046494084415E-2</v>
      </c>
    </row>
    <row r="48" spans="1:4" x14ac:dyDescent="0.35">
      <c r="A48" s="47">
        <v>43486</v>
      </c>
      <c r="B48" s="5">
        <v>1.6935044630998482E-2</v>
      </c>
      <c r="C48" s="5">
        <v>5.2185753170570247E-2</v>
      </c>
      <c r="D48" s="5">
        <v>1.5460603106378279E-2</v>
      </c>
    </row>
    <row r="49" spans="1:4" x14ac:dyDescent="0.35">
      <c r="A49" s="47">
        <v>43472</v>
      </c>
      <c r="B49" s="5">
        <v>2.9966913963089838E-2</v>
      </c>
      <c r="C49" s="5">
        <v>-6.6006840313520242E-3</v>
      </c>
      <c r="D49" s="5">
        <v>2.3126730080018375E-2</v>
      </c>
    </row>
    <row r="50" spans="1:4" x14ac:dyDescent="0.35">
      <c r="A50" s="48">
        <v>43465</v>
      </c>
      <c r="B50" s="11">
        <v>2.4862793047520322E-2</v>
      </c>
      <c r="C50" s="11">
        <v>2.6668247082161273E-2</v>
      </c>
      <c r="D50" s="11">
        <v>3.7807228399059311E-3</v>
      </c>
    </row>
    <row r="51" spans="1:4" x14ac:dyDescent="0.35">
      <c r="A51" s="48">
        <v>43458</v>
      </c>
      <c r="B51" s="11">
        <v>-2.6267135636687707E-3</v>
      </c>
      <c r="C51" s="11">
        <v>1.3605652055778678E-2</v>
      </c>
      <c r="D51" s="11">
        <v>-7.5728894190869108E-4</v>
      </c>
    </row>
    <row r="52" spans="1:4" x14ac:dyDescent="0.35">
      <c r="A52" s="48">
        <v>43451</v>
      </c>
      <c r="B52" s="11">
        <v>1.0007616074426413E-2</v>
      </c>
      <c r="C52" s="11">
        <v>-1.0221554071538139E-2</v>
      </c>
      <c r="D52" s="11">
        <v>-1.0542266312024545E-2</v>
      </c>
    </row>
    <row r="53" spans="1:4" x14ac:dyDescent="0.35">
      <c r="A53" s="48">
        <v>43444</v>
      </c>
      <c r="B53" s="11">
        <v>-5.3073464203364125E-2</v>
      </c>
      <c r="C53" s="11">
        <v>-4.6365920557925537E-2</v>
      </c>
      <c r="D53" s="11">
        <v>-5.229746697277265E-3</v>
      </c>
    </row>
    <row r="54" spans="1:4" x14ac:dyDescent="0.35">
      <c r="A54" s="48">
        <v>43437</v>
      </c>
      <c r="B54" s="11">
        <v>5.1926802368212205E-3</v>
      </c>
      <c r="C54" s="11">
        <v>3.2414939241710229E-3</v>
      </c>
      <c r="D54" s="11">
        <v>-6.6840204285717143E-3</v>
      </c>
    </row>
    <row r="55" spans="1:4" x14ac:dyDescent="0.35">
      <c r="A55" s="48">
        <v>43430</v>
      </c>
      <c r="B55" s="11">
        <v>-1.6867253965241635E-2</v>
      </c>
      <c r="C55" s="11">
        <v>-2.2472855852058628E-2</v>
      </c>
      <c r="D55" s="11">
        <v>-1.4792902105891703E-3</v>
      </c>
    </row>
    <row r="56" spans="1:4" x14ac:dyDescent="0.35">
      <c r="A56" s="48">
        <v>43423</v>
      </c>
      <c r="B56" s="11">
        <v>-9.8850915881404152E-3</v>
      </c>
      <c r="C56" s="11">
        <v>3.1796529173798056E-3</v>
      </c>
      <c r="D56" s="11">
        <v>-1.2486390651382646E-2</v>
      </c>
    </row>
    <row r="57" spans="1:4" x14ac:dyDescent="0.35">
      <c r="A57" s="48">
        <v>43416</v>
      </c>
      <c r="B57" s="11">
        <v>1.7772169745797668E-2</v>
      </c>
      <c r="C57" s="11">
        <v>2.5807883955872503E-2</v>
      </c>
      <c r="D57" s="11">
        <v>2.1921820982210511E-3</v>
      </c>
    </row>
    <row r="58" spans="1:4" x14ac:dyDescent="0.35">
      <c r="A58" s="48">
        <v>43409</v>
      </c>
      <c r="B58" s="11">
        <v>1.6222835506887384E-2</v>
      </c>
      <c r="C58" s="11">
        <v>-9.7561749453645725E-3</v>
      </c>
      <c r="D58" s="11">
        <v>-2.1708522533012291E-2</v>
      </c>
    </row>
    <row r="59" spans="1:4" x14ac:dyDescent="0.35">
      <c r="A59" s="48">
        <v>43402</v>
      </c>
      <c r="B59" s="11">
        <v>6.2118468098199445E-2</v>
      </c>
      <c r="C59" s="11">
        <v>3.2414939241710229E-3</v>
      </c>
      <c r="D59" s="11">
        <v>2.2440319126226484E-2</v>
      </c>
    </row>
    <row r="60" spans="1:4" x14ac:dyDescent="0.35">
      <c r="A60" s="48">
        <v>43395</v>
      </c>
      <c r="B60" s="11">
        <v>-1.5351178655761022E-2</v>
      </c>
      <c r="C60" s="11">
        <v>2.6317308317373358E-2</v>
      </c>
      <c r="D60" s="11">
        <v>-1.885480076362946E-2</v>
      </c>
    </row>
    <row r="61" spans="1:4" x14ac:dyDescent="0.35">
      <c r="A61" s="48">
        <v>43388</v>
      </c>
      <c r="B61" s="11">
        <v>-4.2865606771374618E-2</v>
      </c>
      <c r="C61" s="11">
        <v>3.0459207484708439E-2</v>
      </c>
      <c r="D61" s="11">
        <v>8.6580627431145311E-3</v>
      </c>
    </row>
    <row r="62" spans="1:4" x14ac:dyDescent="0.35">
      <c r="A62" s="48">
        <v>43381</v>
      </c>
      <c r="B62" s="11">
        <v>2.4536252649469736E-2</v>
      </c>
      <c r="C62" s="11">
        <v>-3.0459207484708459E-2</v>
      </c>
      <c r="D62" s="11">
        <v>-2.1506205220963619E-2</v>
      </c>
    </row>
    <row r="63" spans="1:4" x14ac:dyDescent="0.35">
      <c r="A63" s="48">
        <v>43367</v>
      </c>
      <c r="B63" s="11">
        <v>4.9813705712219172E-2</v>
      </c>
      <c r="C63" s="11">
        <v>-3.0459207484708459E-2</v>
      </c>
      <c r="D63" s="11">
        <v>8.5960414697980377E-3</v>
      </c>
    </row>
    <row r="64" spans="1:4" x14ac:dyDescent="0.35">
      <c r="A64" s="48">
        <v>43353</v>
      </c>
      <c r="B64" s="11">
        <v>7.5997063116447952E-2</v>
      </c>
      <c r="C64" s="11">
        <v>-3.4029748586311373E-2</v>
      </c>
      <c r="D64" s="11">
        <v>7.2411612565594736E-3</v>
      </c>
    </row>
    <row r="65" spans="1:4" x14ac:dyDescent="0.35">
      <c r="A65" s="48">
        <v>43346</v>
      </c>
      <c r="B65" s="11">
        <v>-3.9792305052238935E-2</v>
      </c>
      <c r="C65" s="11">
        <v>-1.8416726786231151E-2</v>
      </c>
      <c r="D65" s="11">
        <v>-1.7291497110060994E-2</v>
      </c>
    </row>
    <row r="66" spans="1:4" x14ac:dyDescent="0.35">
      <c r="A66" s="48">
        <v>43339</v>
      </c>
      <c r="B66" s="11">
        <v>8.8855133572084532E-3</v>
      </c>
      <c r="C66" s="11">
        <v>2.9631797606371149E-2</v>
      </c>
      <c r="D66" s="11">
        <v>1.0050335853501506E-2</v>
      </c>
    </row>
    <row r="67" spans="1:4" x14ac:dyDescent="0.35">
      <c r="A67" s="48">
        <v>43332</v>
      </c>
      <c r="B67" s="11">
        <v>-4.9531668242757024E-2</v>
      </c>
      <c r="C67" s="11">
        <v>-1.8622512098001798E-2</v>
      </c>
      <c r="D67" s="11">
        <v>-2.0000666706669543E-2</v>
      </c>
    </row>
    <row r="68" spans="1:4" x14ac:dyDescent="0.35">
      <c r="A68" s="48">
        <v>43325</v>
      </c>
      <c r="B68" s="11">
        <v>1.8100041643617937E-2</v>
      </c>
      <c r="C68" s="11">
        <v>-3.2670782289548707E-2</v>
      </c>
      <c r="D68" s="11">
        <v>-1.413427797146964E-3</v>
      </c>
    </row>
    <row r="69" spans="1:4" x14ac:dyDescent="0.35">
      <c r="A69" s="48">
        <v>43311</v>
      </c>
      <c r="B69" s="11">
        <v>-3.2548907214881823E-2</v>
      </c>
      <c r="C69" s="11">
        <v>-1.7699577099400975E-2</v>
      </c>
      <c r="D69" s="11">
        <v>-2.0676132838427303E-2</v>
      </c>
    </row>
    <row r="70" spans="1:4" x14ac:dyDescent="0.35">
      <c r="A70" s="48">
        <v>43304</v>
      </c>
      <c r="B70" s="11">
        <v>2.2070395399242521E-2</v>
      </c>
      <c r="C70" s="11">
        <v>1.7699577099400857E-2</v>
      </c>
      <c r="D70" s="11">
        <v>3.1880731851290346E-2</v>
      </c>
    </row>
    <row r="71" spans="1:4" x14ac:dyDescent="0.35">
      <c r="A71" s="48">
        <v>43290</v>
      </c>
      <c r="B71" s="11">
        <v>1.3755254551498786E-2</v>
      </c>
      <c r="C71" s="11">
        <v>0</v>
      </c>
      <c r="D71" s="11">
        <v>-8.6831225734608809E-3</v>
      </c>
    </row>
    <row r="72" spans="1:4" x14ac:dyDescent="0.35">
      <c r="A72" s="48">
        <v>43283</v>
      </c>
      <c r="B72" s="11">
        <v>3.9176604911649274E-2</v>
      </c>
      <c r="C72" s="11">
        <v>-8.8889474172460393E-3</v>
      </c>
      <c r="D72" s="11">
        <v>2.8860048891348514E-3</v>
      </c>
    </row>
    <row r="73" spans="1:4" x14ac:dyDescent="0.35">
      <c r="A73" s="48">
        <v>43276</v>
      </c>
      <c r="B73" s="11">
        <v>1.6511718007949636E-2</v>
      </c>
      <c r="C73" s="11">
        <v>-2.6202372394024072E-2</v>
      </c>
      <c r="D73" s="11">
        <v>1.309109604687942E-2</v>
      </c>
    </row>
    <row r="74" spans="1:4" x14ac:dyDescent="0.35">
      <c r="A74" s="48">
        <v>43269</v>
      </c>
      <c r="B74" s="11">
        <v>2.3928086559248857E-2</v>
      </c>
      <c r="C74" s="11">
        <v>-2.3851215822179909E-2</v>
      </c>
      <c r="D74" s="11">
        <v>-2.4585475472614454E-2</v>
      </c>
    </row>
    <row r="75" spans="1:4" x14ac:dyDescent="0.35">
      <c r="A75" s="48">
        <v>43262</v>
      </c>
      <c r="B75" s="11">
        <v>-1.5357207685957053E-2</v>
      </c>
      <c r="C75" s="11">
        <v>5.0633019565466345E-3</v>
      </c>
      <c r="D75" s="11">
        <v>-3.0944803849421599E-2</v>
      </c>
    </row>
    <row r="76" spans="1:4" x14ac:dyDescent="0.35">
      <c r="A76" s="48">
        <v>43255</v>
      </c>
      <c r="B76" s="11">
        <v>-3.4215080444514039E-2</v>
      </c>
      <c r="C76" s="11">
        <v>3.0930300691358773E-2</v>
      </c>
      <c r="D76" s="11">
        <v>2.7739268827252244E-3</v>
      </c>
    </row>
    <row r="77" spans="1:4" x14ac:dyDescent="0.35">
      <c r="A77" s="48">
        <v>43248</v>
      </c>
      <c r="B77" s="11">
        <v>0</v>
      </c>
      <c r="C77" s="11">
        <v>-4.4375881400709832E-2</v>
      </c>
      <c r="D77" s="11">
        <v>-4.158010148663677E-3</v>
      </c>
    </row>
    <row r="78" spans="1:4" x14ac:dyDescent="0.35">
      <c r="A78" s="48">
        <v>43241</v>
      </c>
      <c r="B78" s="11">
        <v>-9.9503308531679793E-3</v>
      </c>
      <c r="C78" s="11">
        <v>1.6708441648177223E-3</v>
      </c>
      <c r="D78" s="11">
        <v>-1.6461277054071962E-2</v>
      </c>
    </row>
    <row r="79" spans="1:4" x14ac:dyDescent="0.35">
      <c r="A79" s="48">
        <v>43234</v>
      </c>
      <c r="B79" s="11">
        <v>-5.9066782764183041E-2</v>
      </c>
      <c r="C79" s="11">
        <v>1.3468217050866611E-2</v>
      </c>
      <c r="D79" s="11">
        <v>-1.4855100990924184E-2</v>
      </c>
    </row>
    <row r="80" spans="1:4" x14ac:dyDescent="0.35">
      <c r="A80" s="48">
        <v>43227</v>
      </c>
      <c r="B80" s="11">
        <v>3.088965519195918E-2</v>
      </c>
      <c r="C80" s="11">
        <v>0</v>
      </c>
      <c r="D80" s="11">
        <v>2.6845653706689828E-3</v>
      </c>
    </row>
    <row r="81" spans="1:4" x14ac:dyDescent="0.35">
      <c r="A81" s="48">
        <v>43220</v>
      </c>
      <c r="B81" s="11">
        <v>1.6543886758217469E-2</v>
      </c>
      <c r="C81" s="11">
        <v>1.0221554071538009E-2</v>
      </c>
      <c r="D81" s="11">
        <v>1.2170535620255114E-2</v>
      </c>
    </row>
    <row r="82" spans="1:4" x14ac:dyDescent="0.35">
      <c r="A82" s="48">
        <v>43213</v>
      </c>
      <c r="B82" s="11">
        <v>4.2900071563173089E-2</v>
      </c>
      <c r="C82" s="11">
        <v>6.8728792877620504E-3</v>
      </c>
      <c r="D82" s="11">
        <v>2.4794658613216274E-2</v>
      </c>
    </row>
    <row r="83" spans="1:4" x14ac:dyDescent="0.35">
      <c r="A83" s="48">
        <v>43206</v>
      </c>
      <c r="B83" s="11">
        <v>5.0765553789119282E-2</v>
      </c>
      <c r="C83" s="11">
        <v>8.6580627431145311E-3</v>
      </c>
      <c r="D83" s="11">
        <v>6.9979291876446368E-3</v>
      </c>
    </row>
    <row r="84" spans="1:4" x14ac:dyDescent="0.35">
      <c r="A84" s="48">
        <v>43192</v>
      </c>
      <c r="B84" s="11">
        <v>1.2501877408061296E-2</v>
      </c>
      <c r="C84" s="11">
        <v>1.878791386563327E-2</v>
      </c>
      <c r="D84" s="11">
        <v>-1.4388737452099669E-2</v>
      </c>
    </row>
    <row r="85" spans="1:4" x14ac:dyDescent="0.35">
      <c r="A85" s="48">
        <v>43185</v>
      </c>
      <c r="B85" s="11">
        <v>-3.2704584725580833E-2</v>
      </c>
      <c r="C85" s="11">
        <v>1.7256259674698574E-3</v>
      </c>
      <c r="D85" s="11">
        <v>-1.2903404835907954E-2</v>
      </c>
    </row>
    <row r="86" spans="1:4" x14ac:dyDescent="0.35">
      <c r="A86" s="48">
        <v>43178</v>
      </c>
      <c r="B86" s="11">
        <v>2.2581293375885568E-2</v>
      </c>
      <c r="C86" s="11">
        <v>1.5666116744399456E-2</v>
      </c>
      <c r="D86" s="11">
        <v>-2.9060794263124256E-2</v>
      </c>
    </row>
    <row r="87" spans="1:4" x14ac:dyDescent="0.35">
      <c r="A87" s="48">
        <v>43171</v>
      </c>
      <c r="B87" s="11">
        <v>-6.9552282948659575E-2</v>
      </c>
      <c r="C87" s="11">
        <v>-1.5666116744399352E-2</v>
      </c>
      <c r="D87" s="11">
        <v>3.742986278834297E-3</v>
      </c>
    </row>
    <row r="88" spans="1:4" x14ac:dyDescent="0.35">
      <c r="A88" s="48">
        <v>43164</v>
      </c>
      <c r="B88" s="11">
        <v>5.8436981489109214E-3</v>
      </c>
      <c r="C88" s="11">
        <v>5.19481687710393E-3</v>
      </c>
      <c r="D88" s="11">
        <v>-4.9875415110390512E-3</v>
      </c>
    </row>
    <row r="89" spans="1:4" x14ac:dyDescent="0.35">
      <c r="A89" s="48">
        <v>43157</v>
      </c>
      <c r="B89" s="11">
        <v>-1.6313101316179971E-2</v>
      </c>
      <c r="C89" s="11">
        <v>-1.7346058122083075E-3</v>
      </c>
      <c r="D89" s="11">
        <v>-4.9627893421290139E-3</v>
      </c>
    </row>
    <row r="90" spans="1:4" x14ac:dyDescent="0.35">
      <c r="A90" s="48">
        <v>43150</v>
      </c>
      <c r="B90" s="11">
        <v>3.8573691985798665E-2</v>
      </c>
      <c r="C90" s="11">
        <v>2.6340416614408564E-2</v>
      </c>
      <c r="D90" s="11">
        <v>-2.4721891453890368E-3</v>
      </c>
    </row>
    <row r="91" spans="1:4" x14ac:dyDescent="0.35">
      <c r="A91" s="48">
        <v>43143</v>
      </c>
      <c r="B91" s="11">
        <v>6.5310383424709101E-2</v>
      </c>
      <c r="C91" s="11">
        <v>-7.0922283094917984E-3</v>
      </c>
      <c r="D91" s="11">
        <v>-9.8280889362624274E-3</v>
      </c>
    </row>
    <row r="92" spans="1:4" x14ac:dyDescent="0.35">
      <c r="A92" s="48">
        <v>43136</v>
      </c>
      <c r="B92" s="11">
        <v>-2.8419625452167779E-2</v>
      </c>
      <c r="C92" s="11">
        <v>-7.0422826254129232E-3</v>
      </c>
      <c r="D92" s="11">
        <v>-2.6539555234612263E-2</v>
      </c>
    </row>
    <row r="93" spans="1:4" x14ac:dyDescent="0.35">
      <c r="A93" s="48">
        <v>43129</v>
      </c>
      <c r="B93" s="11">
        <v>4.0932109914822455E-2</v>
      </c>
      <c r="C93" s="11">
        <v>-5.1293294387550578E-2</v>
      </c>
      <c r="D93" s="11">
        <v>-2.1202207650603051E-2</v>
      </c>
    </row>
    <row r="94" spans="1:4" x14ac:dyDescent="0.35">
      <c r="A94" s="48">
        <v>43122</v>
      </c>
      <c r="B94" s="11">
        <v>1.8592833076615925E-2</v>
      </c>
      <c r="C94" s="11">
        <v>8.3682496705165792E-3</v>
      </c>
      <c r="D94" s="11">
        <v>-1.1648224962930943E-3</v>
      </c>
    </row>
    <row r="95" spans="1:4" x14ac:dyDescent="0.35">
      <c r="A95" s="48">
        <v>43115</v>
      </c>
      <c r="B95" s="11">
        <v>1.9575802125861606E-2</v>
      </c>
      <c r="C95" s="11">
        <v>4.2925044717033844E-2</v>
      </c>
      <c r="D95" s="11">
        <v>-2.5288703951924195E-2</v>
      </c>
    </row>
    <row r="96" spans="1:4" x14ac:dyDescent="0.35">
      <c r="A96" s="48">
        <v>43108</v>
      </c>
      <c r="B96" s="11">
        <v>-3.5688082383160094E-3</v>
      </c>
      <c r="C96" s="11">
        <v>4.4850566165351713E-2</v>
      </c>
      <c r="D96" s="11">
        <v>-1.6882787038750929E-2</v>
      </c>
    </row>
    <row r="97" spans="1:4" x14ac:dyDescent="0.35">
      <c r="A97" s="48">
        <v>43101</v>
      </c>
      <c r="B97" s="11">
        <v>5.7799613398280346E-2</v>
      </c>
      <c r="C97" s="11">
        <v>-1.8331810816609605E-3</v>
      </c>
      <c r="D97" s="11">
        <v>-3.3426214966898373E-3</v>
      </c>
    </row>
    <row r="98" spans="1:4" x14ac:dyDescent="0.35">
      <c r="A98" s="4">
        <v>43094</v>
      </c>
      <c r="B98" s="30">
        <v>1.6837223836230465E-2</v>
      </c>
      <c r="C98" s="30">
        <v>-2.7101929777791269E-2</v>
      </c>
      <c r="D98" s="30">
        <v>2.7059148114005775E-2</v>
      </c>
    </row>
    <row r="99" spans="1:4" x14ac:dyDescent="0.35">
      <c r="A99" s="4">
        <v>43087</v>
      </c>
      <c r="B99" s="30">
        <v>-2.272571405413918E-2</v>
      </c>
      <c r="C99" s="30">
        <v>2.527210310071511E-2</v>
      </c>
      <c r="D99" s="30">
        <v>3.1343250565711335E-2</v>
      </c>
    </row>
    <row r="100" spans="1:4" x14ac:dyDescent="0.35">
      <c r="A100" s="4">
        <v>43080</v>
      </c>
      <c r="B100" s="30">
        <v>2.5212546434708723E-2</v>
      </c>
      <c r="C100" s="30">
        <v>3.7248253880618781E-2</v>
      </c>
      <c r="D100" s="30">
        <v>3.8466280827796143E-2</v>
      </c>
    </row>
    <row r="101" spans="1:4" x14ac:dyDescent="0.35">
      <c r="A101" s="4">
        <v>43073</v>
      </c>
      <c r="B101" s="30">
        <v>-2.7577494364552E-3</v>
      </c>
      <c r="C101" s="30">
        <v>-7.5614727005764749E-3</v>
      </c>
      <c r="D101" s="30">
        <v>-2.4214258120594627E-2</v>
      </c>
    </row>
    <row r="102" spans="1:4" x14ac:dyDescent="0.35">
      <c r="A102" s="4">
        <v>43066</v>
      </c>
      <c r="B102" s="30">
        <v>-2.8923039469250476E-2</v>
      </c>
      <c r="C102" s="30">
        <v>-7.5047256540676927E-3</v>
      </c>
      <c r="D102" s="30">
        <v>-1.6607736399660525E-2</v>
      </c>
    </row>
    <row r="103" spans="1:4" x14ac:dyDescent="0.35">
      <c r="A103" s="4">
        <v>43059</v>
      </c>
      <c r="B103" s="30">
        <v>1.0360502681430503E-2</v>
      </c>
      <c r="C103" s="30">
        <v>-1.668249995993602E-2</v>
      </c>
      <c r="D103" s="30">
        <v>1.0644689511414007E-2</v>
      </c>
    </row>
    <row r="104" spans="1:4" x14ac:dyDescent="0.35">
      <c r="A104" s="4">
        <v>43038</v>
      </c>
      <c r="B104" s="30">
        <v>-1.1543029281674812E-2</v>
      </c>
      <c r="C104" s="30">
        <v>5.1679701584425976E-3</v>
      </c>
      <c r="D104" s="30">
        <v>-1.0708014272472212E-2</v>
      </c>
    </row>
    <row r="105" spans="1:4" x14ac:dyDescent="0.35">
      <c r="A105" s="4">
        <v>43031</v>
      </c>
      <c r="B105" s="30">
        <v>1.5834992330076268E-2</v>
      </c>
      <c r="C105" s="30">
        <v>3.5153004417896094E-2</v>
      </c>
      <c r="D105" s="30">
        <v>-9.4229201345052607E-3</v>
      </c>
    </row>
    <row r="106" spans="1:4" x14ac:dyDescent="0.35">
      <c r="A106" s="4">
        <v>43024</v>
      </c>
      <c r="B106" s="30">
        <v>-1.8025908550513114E-2</v>
      </c>
      <c r="C106" s="30">
        <v>-1.5971945566052113E-2</v>
      </c>
      <c r="D106" s="30">
        <v>-3.456565311228095E-2</v>
      </c>
    </row>
    <row r="107" spans="1:4" x14ac:dyDescent="0.35">
      <c r="A107" s="4">
        <v>43017</v>
      </c>
      <c r="B107" s="30">
        <v>1.1878083540431576E-2</v>
      </c>
      <c r="C107" s="30">
        <v>2.3153304974716821E-2</v>
      </c>
      <c r="D107" s="30">
        <v>-7.8962621222255051E-3</v>
      </c>
    </row>
    <row r="108" spans="1:4" x14ac:dyDescent="0.35">
      <c r="A108" s="4">
        <v>43010</v>
      </c>
      <c r="B108" s="30">
        <v>9.469914751070254E-3</v>
      </c>
      <c r="C108" s="30">
        <v>-4.4059989794030543E-2</v>
      </c>
      <c r="D108" s="30">
        <v>9.0294067193941573E-3</v>
      </c>
    </row>
    <row r="109" spans="1:4" x14ac:dyDescent="0.35">
      <c r="A109" s="4">
        <v>43003</v>
      </c>
      <c r="B109" s="30">
        <v>2.5167170139379347E-2</v>
      </c>
      <c r="C109" s="30">
        <v>3.6878630385365992E-2</v>
      </c>
      <c r="D109" s="30">
        <v>-7.9051795071132611E-3</v>
      </c>
    </row>
    <row r="110" spans="1:4" x14ac:dyDescent="0.35">
      <c r="A110" s="4">
        <v>42996</v>
      </c>
      <c r="B110" s="30">
        <v>-6.3779116012377228E-3</v>
      </c>
      <c r="C110" s="30">
        <v>-3.5153004417896136E-2</v>
      </c>
      <c r="D110" s="30">
        <v>1.2450641878787961E-2</v>
      </c>
    </row>
    <row r="111" spans="1:4" x14ac:dyDescent="0.35">
      <c r="A111" s="4">
        <v>42989</v>
      </c>
      <c r="B111" s="30">
        <v>1.5268287210081411E-2</v>
      </c>
      <c r="C111" s="30">
        <v>-1.7256259674698364E-3</v>
      </c>
      <c r="D111" s="30">
        <v>-1.3574869091068874E-2</v>
      </c>
    </row>
    <row r="112" spans="1:4" x14ac:dyDescent="0.35">
      <c r="A112" s="4">
        <v>42982</v>
      </c>
      <c r="B112" s="30">
        <v>1.2068878733676451E-2</v>
      </c>
      <c r="C112" s="30">
        <v>-1.5398080111121606E-2</v>
      </c>
      <c r="D112" s="30">
        <v>-2.2446698538238618E-3</v>
      </c>
    </row>
    <row r="113" spans="1:4" x14ac:dyDescent="0.35">
      <c r="A113" s="4">
        <v>42954</v>
      </c>
      <c r="B113" s="30">
        <v>1.3576193070049527E-2</v>
      </c>
      <c r="C113" s="30">
        <v>-3.7523496185503527E-3</v>
      </c>
      <c r="D113" s="30">
        <v>-7.0588528396246884E-3</v>
      </c>
    </row>
    <row r="114" spans="1:4" x14ac:dyDescent="0.35">
      <c r="A114" s="4">
        <v>42947</v>
      </c>
      <c r="B114" s="30">
        <v>2.5842156583848929E-2</v>
      </c>
      <c r="C114" s="30">
        <v>4.4026248756490458E-2</v>
      </c>
      <c r="D114" s="30">
        <v>-1.5125361070756104E-2</v>
      </c>
    </row>
    <row r="115" spans="1:4" x14ac:dyDescent="0.35">
      <c r="A115" s="4">
        <v>42940</v>
      </c>
      <c r="B115" s="30">
        <v>2.0153353847960583E-2</v>
      </c>
      <c r="C115" s="30">
        <v>-1.553429296218412E-2</v>
      </c>
      <c r="D115" s="30">
        <v>2.8104894320108521E-2</v>
      </c>
    </row>
    <row r="116" spans="1:4" x14ac:dyDescent="0.35">
      <c r="A116" s="4">
        <v>42933</v>
      </c>
      <c r="B116" s="30">
        <v>4.3276729057820278E-3</v>
      </c>
      <c r="C116" s="30">
        <v>5.7971176843259146E-3</v>
      </c>
      <c r="D116" s="30">
        <v>-3.5566131148471155E-3</v>
      </c>
    </row>
    <row r="117" spans="1:4" x14ac:dyDescent="0.35">
      <c r="A117" s="4">
        <v>42926</v>
      </c>
      <c r="B117" s="30">
        <v>5.8953157038768307E-2</v>
      </c>
      <c r="C117" s="30">
        <v>-3.9891329027301969E-2</v>
      </c>
      <c r="D117" s="30">
        <v>3.125254350410453E-2</v>
      </c>
    </row>
    <row r="118" spans="1:4" x14ac:dyDescent="0.35">
      <c r="A118" s="4">
        <v>42919</v>
      </c>
      <c r="B118" s="30">
        <v>4.4138146711845593E-2</v>
      </c>
      <c r="C118" s="30">
        <v>3.9891329027302025E-2</v>
      </c>
      <c r="D118" s="30">
        <v>3.4786116085415389E-2</v>
      </c>
    </row>
    <row r="119" spans="1:4" x14ac:dyDescent="0.35">
      <c r="A119" s="4">
        <v>42912</v>
      </c>
      <c r="B119" s="30">
        <v>1.028694907975825E-2</v>
      </c>
      <c r="C119" s="30">
        <v>-1.7291497110060994E-2</v>
      </c>
      <c r="D119" s="30">
        <v>-2.2500949290837791E-2</v>
      </c>
    </row>
    <row r="120" spans="1:4" x14ac:dyDescent="0.35">
      <c r="A120" s="4">
        <v>42905</v>
      </c>
      <c r="B120" s="30">
        <v>1.7289479779171415E-2</v>
      </c>
      <c r="C120" s="30">
        <v>3.8839833316263957E-2</v>
      </c>
      <c r="D120" s="30">
        <v>-1.472419239393645E-2</v>
      </c>
    </row>
    <row r="121" spans="1:4" x14ac:dyDescent="0.35">
      <c r="A121" s="4">
        <v>42898</v>
      </c>
      <c r="B121" s="30">
        <v>-5.8283562197908506E-2</v>
      </c>
      <c r="C121" s="30">
        <v>-5.770831762064673E-2</v>
      </c>
      <c r="D121" s="30">
        <v>-6.3700776905186218E-2</v>
      </c>
    </row>
    <row r="122" spans="1:4" x14ac:dyDescent="0.35">
      <c r="A122" s="4">
        <v>42891</v>
      </c>
      <c r="B122" s="30">
        <v>-4.5635542323461932E-2</v>
      </c>
      <c r="C122" s="30">
        <v>3.8099846232270383E-2</v>
      </c>
      <c r="D122" s="30">
        <v>2.2883305180122159E-3</v>
      </c>
    </row>
    <row r="123" spans="1:4" x14ac:dyDescent="0.35">
      <c r="A123" s="4">
        <v>42884</v>
      </c>
      <c r="B123" s="30">
        <v>-2.2402144995791396E-2</v>
      </c>
      <c r="C123" s="30">
        <v>0</v>
      </c>
      <c r="D123" s="30">
        <v>3.4423441909726986E-3</v>
      </c>
    </row>
    <row r="124" spans="1:4" x14ac:dyDescent="0.35">
      <c r="A124" s="4">
        <v>42877</v>
      </c>
      <c r="B124" s="30">
        <v>-4.9589915400578138E-2</v>
      </c>
      <c r="C124" s="30">
        <v>-2.8710105882431367E-2</v>
      </c>
      <c r="D124" s="30">
        <v>-3.3901551675681339E-2</v>
      </c>
    </row>
    <row r="125" spans="1:4" x14ac:dyDescent="0.35">
      <c r="A125" s="4">
        <v>42863</v>
      </c>
      <c r="B125" s="30">
        <v>1.139442612796833E-2</v>
      </c>
      <c r="C125" s="30">
        <v>-4.3802622658392888E-2</v>
      </c>
      <c r="D125" s="30">
        <v>-2.0325210249223578E-3</v>
      </c>
    </row>
    <row r="126" spans="1:4" x14ac:dyDescent="0.35">
      <c r="A126" s="4">
        <v>42856</v>
      </c>
      <c r="B126" s="30">
        <v>3.6253816143170577E-3</v>
      </c>
      <c r="C126" s="30">
        <v>-1.5943650397136001E-2</v>
      </c>
      <c r="D126" s="30">
        <v>-1.9105659079585606E-2</v>
      </c>
    </row>
    <row r="127" spans="1:4" x14ac:dyDescent="0.35">
      <c r="A127" s="4">
        <v>42849</v>
      </c>
      <c r="B127" s="30">
        <v>3.4548834675782604E-2</v>
      </c>
      <c r="C127" s="30">
        <v>-1.914766941413408E-2</v>
      </c>
      <c r="D127" s="30">
        <v>5.6338501641746599E-2</v>
      </c>
    </row>
    <row r="128" spans="1:4" x14ac:dyDescent="0.35">
      <c r="A128" s="4">
        <v>42842</v>
      </c>
      <c r="B128" s="30">
        <v>6.7052278058137904E-2</v>
      </c>
      <c r="C128" s="30">
        <v>-4.8790164169431945E-2</v>
      </c>
      <c r="D128" s="30">
        <v>1.0542963549059923E-3</v>
      </c>
    </row>
    <row r="129" spans="1:4" x14ac:dyDescent="0.35">
      <c r="A129" s="4">
        <v>42828</v>
      </c>
      <c r="B129" s="30">
        <v>1.0520187908801302E-2</v>
      </c>
      <c r="C129" s="30">
        <v>-3.3956374734273591E-2</v>
      </c>
      <c r="D129" s="30">
        <v>-2.7454698464409826E-2</v>
      </c>
    </row>
    <row r="130" spans="1:4" x14ac:dyDescent="0.35">
      <c r="A130" s="4">
        <v>42821</v>
      </c>
      <c r="B130" s="30">
        <v>-2.9109110030049078E-2</v>
      </c>
      <c r="C130" s="30">
        <v>-3.2841106189242332E-2</v>
      </c>
      <c r="D130" s="30">
        <v>-1.0972678669475556E-2</v>
      </c>
    </row>
    <row r="131" spans="1:4" x14ac:dyDescent="0.35">
      <c r="A131" s="4">
        <v>42814</v>
      </c>
      <c r="B131" s="30">
        <v>2.0696535100776455E-2</v>
      </c>
      <c r="C131" s="30">
        <v>-7.6628727455691371E-3</v>
      </c>
      <c r="D131" s="30">
        <v>-4.0821994520255166E-2</v>
      </c>
    </row>
    <row r="132" spans="1:4" x14ac:dyDescent="0.35">
      <c r="A132" s="4">
        <v>42800</v>
      </c>
      <c r="B132" s="30">
        <v>-4.2877024356391881E-2</v>
      </c>
      <c r="C132" s="30">
        <v>2.6964361638355201E-2</v>
      </c>
      <c r="D132" s="30">
        <v>1.1287959773851355E-2</v>
      </c>
    </row>
    <row r="133" spans="1:4" x14ac:dyDescent="0.35">
      <c r="A133" s="4">
        <v>42793</v>
      </c>
      <c r="B133" s="30">
        <v>-6.7291333303695113E-3</v>
      </c>
      <c r="C133" s="30">
        <v>-4.4032270150503282E-2</v>
      </c>
      <c r="D133" s="30">
        <v>-3.4486176071169203E-2</v>
      </c>
    </row>
    <row r="134" spans="1:4" x14ac:dyDescent="0.35">
      <c r="A134" s="4">
        <v>42786</v>
      </c>
      <c r="B134" s="30">
        <v>1.2084592159701689E-4</v>
      </c>
      <c r="C134" s="30">
        <v>2.6501940745506627E-2</v>
      </c>
      <c r="D134" s="30">
        <v>-6.9548218733697219E-3</v>
      </c>
    </row>
    <row r="135" spans="1:4" x14ac:dyDescent="0.35">
      <c r="A135" s="4">
        <v>42779</v>
      </c>
      <c r="B135" s="30">
        <v>-6.0424786265687625E-5</v>
      </c>
      <c r="C135" s="30">
        <v>-6.8676865796219372E-2</v>
      </c>
      <c r="D135" s="30">
        <v>-1.2789156116321223E-2</v>
      </c>
    </row>
    <row r="136" spans="1:4" x14ac:dyDescent="0.35">
      <c r="A136" s="4">
        <v>42772</v>
      </c>
      <c r="B136" s="30">
        <v>-4.8934018014174151E-2</v>
      </c>
      <c r="C136" s="30">
        <v>-2.3324672566409004E-2</v>
      </c>
      <c r="D136" s="30">
        <v>-3.5529421154486512E-2</v>
      </c>
    </row>
    <row r="137" spans="1:4" x14ac:dyDescent="0.35">
      <c r="A137" s="4">
        <v>42765</v>
      </c>
      <c r="B137" s="30">
        <v>-2.9033565733355533E-2</v>
      </c>
      <c r="C137" s="30">
        <v>2.1850832948108297E-2</v>
      </c>
      <c r="D137" s="30">
        <v>4.2395558967685765E-2</v>
      </c>
    </row>
    <row r="138" spans="1:4" x14ac:dyDescent="0.35">
      <c r="A138" s="4">
        <v>42758</v>
      </c>
      <c r="B138" s="30">
        <v>6.6015130574268388E-2</v>
      </c>
      <c r="C138" s="30">
        <v>1.1851990587014548E-2</v>
      </c>
      <c r="D138" s="30">
        <v>6.5063593347061868E-2</v>
      </c>
    </row>
    <row r="139" spans="1:4" x14ac:dyDescent="0.35">
      <c r="A139" s="4">
        <v>42751</v>
      </c>
      <c r="B139" s="30">
        <v>1.5584418424825499E-2</v>
      </c>
      <c r="C139" s="30">
        <v>-5.930877444029415E-2</v>
      </c>
      <c r="D139" s="30">
        <v>2.4456295977526715E-2</v>
      </c>
    </row>
    <row r="140" spans="1:4" x14ac:dyDescent="0.35">
      <c r="A140" s="4">
        <v>42744</v>
      </c>
      <c r="B140" s="30">
        <v>-3.4509816210688313E-2</v>
      </c>
      <c r="C140" s="30">
        <v>5.6338177182560642E-3</v>
      </c>
      <c r="D140" s="30">
        <v>-6.4377904748485299E-3</v>
      </c>
    </row>
    <row r="141" spans="1:4" x14ac:dyDescent="0.35">
      <c r="A141" s="4">
        <v>42730</v>
      </c>
      <c r="B141" s="30">
        <v>1.2195273093818206E-2</v>
      </c>
      <c r="C141" s="30">
        <v>3.2894766503987053E-3</v>
      </c>
      <c r="D141" s="30">
        <v>-3.3351893061383505E-3</v>
      </c>
    </row>
    <row r="142" spans="1:4" x14ac:dyDescent="0.35">
      <c r="A142" s="4">
        <v>42702</v>
      </c>
      <c r="B142" s="30">
        <v>-6.0045214181915982E-3</v>
      </c>
      <c r="C142" s="30">
        <v>-2.6859269050268413E-2</v>
      </c>
      <c r="D142" s="30">
        <v>2.0432038817205934E-2</v>
      </c>
    </row>
    <row r="143" spans="1:4" x14ac:dyDescent="0.35">
      <c r="A143" s="4">
        <v>42695</v>
      </c>
      <c r="B143" s="30">
        <v>6.6452715887930142E-2</v>
      </c>
      <c r="C143" s="30">
        <v>-8.795131452827289E-3</v>
      </c>
      <c r="D143" s="30">
        <v>-5.7175684632034081E-3</v>
      </c>
    </row>
    <row r="144" spans="1:4" x14ac:dyDescent="0.35">
      <c r="A144" s="4">
        <v>42688</v>
      </c>
      <c r="B144" s="30">
        <v>-9.6830574853678138E-3</v>
      </c>
      <c r="C144" s="30">
        <v>5.9530649494225936E-2</v>
      </c>
      <c r="D144" s="30">
        <v>-2.8107527690440611E-2</v>
      </c>
    </row>
    <row r="145" spans="1:4" x14ac:dyDescent="0.35">
      <c r="A145" s="4">
        <v>42681</v>
      </c>
      <c r="B145" s="30">
        <v>5.9556780835624393E-2</v>
      </c>
      <c r="C145" s="30">
        <v>-1.8570107472127711E-3</v>
      </c>
      <c r="D145" s="30">
        <v>1.5642777070453542E-2</v>
      </c>
    </row>
    <row r="146" spans="1:4" x14ac:dyDescent="0.35">
      <c r="A146" s="4">
        <v>42674</v>
      </c>
      <c r="B146" s="30">
        <v>-4.4192839233540823E-2</v>
      </c>
      <c r="C146" s="30">
        <v>2.6317308317373358E-2</v>
      </c>
      <c r="D146" s="30">
        <v>-4.4943895878393264E-3</v>
      </c>
    </row>
    <row r="147" spans="1:4" x14ac:dyDescent="0.35">
      <c r="A147" s="4">
        <v>42667</v>
      </c>
      <c r="B147" s="30">
        <v>5.2415952276730973E-3</v>
      </c>
      <c r="C147" s="30">
        <v>9.5694510161506725E-3</v>
      </c>
      <c r="D147" s="30">
        <v>1.1217051092001736E-3</v>
      </c>
    </row>
    <row r="148" spans="1:4" x14ac:dyDescent="0.35">
      <c r="A148" s="4">
        <v>42660</v>
      </c>
      <c r="B148" s="30">
        <v>1.1451929322611933E-2</v>
      </c>
      <c r="C148" s="30">
        <v>6.351340572232593E-2</v>
      </c>
      <c r="D148" s="30">
        <v>-4.4988387214781933E-2</v>
      </c>
    </row>
    <row r="149" spans="1:4" x14ac:dyDescent="0.35">
      <c r="A149" s="4">
        <v>42653</v>
      </c>
      <c r="B149" s="30">
        <v>-1.3605652055778709E-2</v>
      </c>
      <c r="C149" s="30">
        <v>-2.4292692569044587E-2</v>
      </c>
      <c r="D149" s="30">
        <v>-1.0672459890771759E-2</v>
      </c>
    </row>
    <row r="150" spans="1:4" x14ac:dyDescent="0.35">
      <c r="A150" s="4">
        <v>42646</v>
      </c>
      <c r="B150" s="30">
        <v>2.3123990086664367E-2</v>
      </c>
      <c r="C150" s="30">
        <v>6.0180723255629448E-3</v>
      </c>
      <c r="D150" s="30">
        <v>-2.7226812700214039E-2</v>
      </c>
    </row>
    <row r="151" spans="1:4" x14ac:dyDescent="0.35">
      <c r="A151" s="4">
        <v>42639</v>
      </c>
      <c r="B151" s="30">
        <v>-4.1509799760933996E-2</v>
      </c>
      <c r="C151" s="30">
        <v>3.4803922194692097E-2</v>
      </c>
      <c r="D151" s="30">
        <v>3.1039859375910123E-3</v>
      </c>
    </row>
    <row r="152" spans="1:4" x14ac:dyDescent="0.35">
      <c r="A152" s="4">
        <v>42632</v>
      </c>
      <c r="B152" s="30">
        <v>3.0153038170687457E-2</v>
      </c>
      <c r="C152" s="30">
        <v>-2.0811662038246232E-3</v>
      </c>
      <c r="D152" s="30">
        <v>-6.5185979884695613E-2</v>
      </c>
    </row>
    <row r="153" spans="1:4" x14ac:dyDescent="0.35">
      <c r="A153" s="4">
        <v>42618</v>
      </c>
      <c r="B153" s="30">
        <v>3.1629546336090913E-2</v>
      </c>
      <c r="C153" s="30">
        <v>3.6367644170874791E-2</v>
      </c>
      <c r="D153" s="30">
        <v>2.8528083614538031E-2</v>
      </c>
    </row>
    <row r="154" spans="1:4" x14ac:dyDescent="0.35">
      <c r="A154" s="4">
        <v>42611</v>
      </c>
      <c r="B154" s="30">
        <v>1.1159531140159709E-2</v>
      </c>
      <c r="C154" s="30">
        <v>3.9879366231596325E-2</v>
      </c>
      <c r="D154" s="30">
        <v>-2.9569208122948609E-2</v>
      </c>
    </row>
    <row r="155" spans="1:4" x14ac:dyDescent="0.35">
      <c r="A155" s="4">
        <v>42604</v>
      </c>
      <c r="B155" s="30">
        <v>6.7273180607424835E-2</v>
      </c>
      <c r="C155" s="30">
        <v>-4.2735107773819378E-3</v>
      </c>
      <c r="D155" s="30">
        <v>2.9569208122948661E-2</v>
      </c>
    </row>
    <row r="156" spans="1:4" x14ac:dyDescent="0.35">
      <c r="A156" s="4">
        <v>42597</v>
      </c>
      <c r="B156" s="30">
        <v>-2.6522898948902019E-2</v>
      </c>
      <c r="C156" s="30">
        <v>0</v>
      </c>
      <c r="D156" s="30">
        <v>-1.8056783747242615E-2</v>
      </c>
    </row>
    <row r="157" spans="1:4" x14ac:dyDescent="0.35">
      <c r="A157" s="4">
        <v>42590</v>
      </c>
      <c r="B157" s="30">
        <v>5.4648874052540741E-3</v>
      </c>
      <c r="C157" s="30">
        <v>2.1552558385734281E-2</v>
      </c>
      <c r="D157" s="30">
        <v>1.6985546365743807E-2</v>
      </c>
    </row>
    <row r="158" spans="1:4" x14ac:dyDescent="0.35">
      <c r="A158" s="4">
        <v>42583</v>
      </c>
      <c r="B158" s="30">
        <v>-3.3112613036560315E-3</v>
      </c>
      <c r="C158" s="30">
        <v>3.7740327982846898E-2</v>
      </c>
      <c r="D158" s="30">
        <v>-8.528836347520323E-3</v>
      </c>
    </row>
    <row r="159" spans="1:4" x14ac:dyDescent="0.35">
      <c r="A159" s="4">
        <v>42576</v>
      </c>
      <c r="B159" s="30">
        <v>9.7491293923416336E-3</v>
      </c>
      <c r="C159" s="30">
        <v>-1.1248712535870653E-2</v>
      </c>
      <c r="D159" s="30">
        <v>2.3631604533277038E-2</v>
      </c>
    </row>
    <row r="160" spans="1:4" x14ac:dyDescent="0.35">
      <c r="A160" s="4">
        <v>42569</v>
      </c>
      <c r="B160" s="30">
        <v>-2.319513942233386E-3</v>
      </c>
      <c r="C160" s="30">
        <v>1.3513719166722855E-2</v>
      </c>
      <c r="D160" s="30">
        <v>3.315220731690055E-2</v>
      </c>
    </row>
    <row r="161" spans="1:4" x14ac:dyDescent="0.35">
      <c r="A161" s="4">
        <v>42562</v>
      </c>
      <c r="B161" s="30">
        <v>2.7228042438734713E-2</v>
      </c>
      <c r="C161" s="30">
        <v>-4.2181614036294675E-2</v>
      </c>
      <c r="D161" s="30">
        <v>1.357486909106885E-2</v>
      </c>
    </row>
    <row r="162" spans="1:4" x14ac:dyDescent="0.35">
      <c r="A162" s="4">
        <v>42548</v>
      </c>
      <c r="B162" s="30">
        <v>3.3676364848380792E-3</v>
      </c>
      <c r="C162" s="30">
        <v>-3.2186686495901444E-2</v>
      </c>
      <c r="D162" s="30">
        <v>-5.5834874257005684E-3</v>
      </c>
    </row>
    <row r="163" spans="1:4" x14ac:dyDescent="0.35">
      <c r="A163" s="4">
        <v>42534</v>
      </c>
      <c r="B163" s="30">
        <v>-3.6617363238223309E-2</v>
      </c>
      <c r="C163" s="30">
        <v>-8.8692377407796601E-3</v>
      </c>
      <c r="D163" s="30">
        <v>1.2518218357403138E-2</v>
      </c>
    </row>
    <row r="164" spans="1:4" x14ac:dyDescent="0.35">
      <c r="A164" s="4">
        <v>42527</v>
      </c>
      <c r="B164" s="30">
        <v>1.4410449678254994E-2</v>
      </c>
      <c r="C164" s="30">
        <v>-2.8293508642611976E-2</v>
      </c>
      <c r="D164" s="30">
        <v>-8.6831225734607699E-3</v>
      </c>
    </row>
    <row r="165" spans="1:4" x14ac:dyDescent="0.35">
      <c r="A165" s="4">
        <v>42520</v>
      </c>
      <c r="B165" s="30">
        <v>-1.2160729944239406E-2</v>
      </c>
      <c r="C165" s="30">
        <v>-1.7021687569430524E-2</v>
      </c>
      <c r="D165" s="30">
        <v>1.6465263015515791E-2</v>
      </c>
    </row>
    <row r="166" spans="1:4" x14ac:dyDescent="0.35">
      <c r="A166" s="4">
        <v>42506</v>
      </c>
      <c r="B166" s="30">
        <v>6.8321457675771108E-3</v>
      </c>
      <c r="C166" s="30">
        <v>1.2875714360045367E-2</v>
      </c>
      <c r="D166" s="30">
        <v>4.885207566049341E-3</v>
      </c>
    </row>
    <row r="167" spans="1:4" x14ac:dyDescent="0.35">
      <c r="A167" s="4">
        <v>42499</v>
      </c>
      <c r="B167" s="30">
        <v>3.5579864600029155E-3</v>
      </c>
      <c r="C167" s="30">
        <v>-2.3480267608842472E-2</v>
      </c>
      <c r="D167" s="30">
        <v>-1.2652236903709001E-2</v>
      </c>
    </row>
    <row r="168" spans="1:4" x14ac:dyDescent="0.35">
      <c r="A168" s="4">
        <v>42492</v>
      </c>
      <c r="B168" s="30">
        <v>-2.3835028174973068E-2</v>
      </c>
      <c r="C168" s="30">
        <v>1.7021687569430524E-2</v>
      </c>
      <c r="D168" s="30">
        <v>-4.8239360308528229E-3</v>
      </c>
    </row>
    <row r="169" spans="1:4" x14ac:dyDescent="0.35">
      <c r="A169" s="4">
        <v>42478</v>
      </c>
      <c r="B169" s="30">
        <v>1.6213200713722214E-2</v>
      </c>
      <c r="C169" s="30">
        <v>-2.5425098365810056E-2</v>
      </c>
      <c r="D169" s="30">
        <v>3.3704526751391253E-2</v>
      </c>
    </row>
    <row r="170" spans="1:4" x14ac:dyDescent="0.35">
      <c r="A170" s="4">
        <v>42471</v>
      </c>
      <c r="B170" s="30">
        <v>5.4961725718581711E-2</v>
      </c>
      <c r="C170" s="30">
        <v>-2.2751756983416069E-2</v>
      </c>
      <c r="D170" s="30">
        <v>-3.5398267051240623E-3</v>
      </c>
    </row>
    <row r="171" spans="1:4" x14ac:dyDescent="0.35">
      <c r="A171" s="4">
        <v>42464</v>
      </c>
      <c r="B171" s="30">
        <v>3.9745115594557651E-2</v>
      </c>
      <c r="C171" s="30">
        <v>1.2345835822299362E-2</v>
      </c>
      <c r="D171" s="30">
        <v>4.9497127790251873E-2</v>
      </c>
    </row>
    <row r="172" spans="1:4" x14ac:dyDescent="0.35">
      <c r="A172" s="4">
        <v>42457</v>
      </c>
      <c r="B172" s="30">
        <v>-5.3304050482941142E-3</v>
      </c>
      <c r="C172" s="30">
        <v>1.6701849617931353E-2</v>
      </c>
      <c r="D172" s="30">
        <v>-4.9382816405825663E-3</v>
      </c>
    </row>
    <row r="173" spans="1:4" x14ac:dyDescent="0.35">
      <c r="A173" s="4">
        <v>42450</v>
      </c>
      <c r="B173" s="30">
        <v>-2.979904462056561E-2</v>
      </c>
      <c r="C173" s="30">
        <v>-8.3857933762739589E-3</v>
      </c>
      <c r="D173" s="30">
        <v>-4.9140148024289293E-3</v>
      </c>
    </row>
    <row r="174" spans="1:4" x14ac:dyDescent="0.35">
      <c r="A174" s="4">
        <v>42443</v>
      </c>
      <c r="B174" s="30">
        <v>2.833357449201902E-2</v>
      </c>
      <c r="C174" s="30">
        <v>0</v>
      </c>
      <c r="D174" s="30">
        <v>7.38010729762246E-3</v>
      </c>
    </row>
    <row r="175" spans="1:4" x14ac:dyDescent="0.35">
      <c r="A175" s="4">
        <v>42436</v>
      </c>
      <c r="B175" s="30">
        <v>2.4742280663515004E-3</v>
      </c>
      <c r="C175" s="30">
        <v>2.0898649194592365E-3</v>
      </c>
      <c r="D175" s="30">
        <v>3.0077455237277954E-2</v>
      </c>
    </row>
    <row r="176" spans="1:4" x14ac:dyDescent="0.35">
      <c r="A176" s="4">
        <v>42429</v>
      </c>
      <c r="B176" s="30">
        <v>2.5555449173096548E-2</v>
      </c>
      <c r="C176" s="30">
        <v>3.188367840522198E-2</v>
      </c>
      <c r="D176" s="30">
        <v>1.2804272245987749E-2</v>
      </c>
    </row>
    <row r="177" spans="1:4" x14ac:dyDescent="0.35">
      <c r="A177" s="4">
        <v>42422</v>
      </c>
      <c r="B177" s="30">
        <v>3.6911634141398281E-2</v>
      </c>
      <c r="C177" s="30">
        <v>-8.602203582663415E-3</v>
      </c>
      <c r="D177" s="30">
        <v>2.0834086902842053E-2</v>
      </c>
    </row>
    <row r="178" spans="1:4" x14ac:dyDescent="0.35">
      <c r="A178" s="4">
        <v>42415</v>
      </c>
      <c r="B178" s="30">
        <v>7.6492355205702245E-2</v>
      </c>
      <c r="C178" s="30">
        <v>2.1436235432513691E-3</v>
      </c>
      <c r="D178" s="30">
        <v>5.2770571008438193E-3</v>
      </c>
    </row>
    <row r="179" spans="1:4" x14ac:dyDescent="0.35">
      <c r="A179" s="4">
        <v>42408</v>
      </c>
      <c r="B179" s="30">
        <v>-2.4474015085370251E-2</v>
      </c>
      <c r="C179" s="30">
        <v>4.3010818993907017E-3</v>
      </c>
      <c r="D179" s="30">
        <v>-1.3140793561058368E-2</v>
      </c>
    </row>
    <row r="180" spans="1:4" x14ac:dyDescent="0.35">
      <c r="A180" s="4">
        <v>42401</v>
      </c>
      <c r="B180" s="30">
        <v>7.2277031214532635E-3</v>
      </c>
      <c r="C180" s="30">
        <v>-2.1528533611010897E-3</v>
      </c>
      <c r="D180" s="30">
        <v>1.8445845790751432E-2</v>
      </c>
    </row>
    <row r="181" spans="1:4" x14ac:dyDescent="0.35">
      <c r="A181" s="4">
        <v>42394</v>
      </c>
      <c r="B181" s="30">
        <v>5.3204036063464667E-2</v>
      </c>
      <c r="C181" s="30">
        <v>2.8355225755125005E-2</v>
      </c>
      <c r="D181" s="30">
        <v>3.9973404326203938E-3</v>
      </c>
    </row>
    <row r="182" spans="1:4" x14ac:dyDescent="0.35">
      <c r="A182" s="4">
        <v>42387</v>
      </c>
      <c r="B182" s="30">
        <v>4.7332211106255691E-2</v>
      </c>
      <c r="C182" s="30">
        <v>-3.2647077836666143E-2</v>
      </c>
      <c r="D182" s="30">
        <v>2.8437935320533625E-2</v>
      </c>
    </row>
    <row r="183" spans="1:4" x14ac:dyDescent="0.35">
      <c r="A183" s="4">
        <v>42373</v>
      </c>
      <c r="B183" s="30">
        <v>-4.4528076688758376E-2</v>
      </c>
      <c r="C183" s="30">
        <v>6.3446221738962263E-2</v>
      </c>
      <c r="D183" s="30">
        <v>2.6317308317373358E-2</v>
      </c>
    </row>
    <row r="184" spans="1:4" x14ac:dyDescent="0.35">
      <c r="A184" s="4">
        <v>42366</v>
      </c>
      <c r="B184" s="30">
        <v>-7.8973350600052743E-4</v>
      </c>
      <c r="C184" s="30">
        <v>-4.3573053689558126E-3</v>
      </c>
      <c r="D184" s="30">
        <v>0</v>
      </c>
    </row>
    <row r="185" spans="1:4" x14ac:dyDescent="0.35">
      <c r="A185" s="4">
        <v>42359</v>
      </c>
      <c r="B185" s="30">
        <v>2.5282385840892256E-2</v>
      </c>
      <c r="C185" s="30">
        <v>8.7336799687546315E-3</v>
      </c>
      <c r="D185" s="30">
        <v>-3.9920212695374498E-3</v>
      </c>
    </row>
    <row r="186" spans="1:4" x14ac:dyDescent="0.35">
      <c r="A186" s="4">
        <v>42352</v>
      </c>
      <c r="B186" s="30">
        <v>6.7018934844012617E-3</v>
      </c>
      <c r="C186" s="30">
        <v>-1.7391742711869107E-2</v>
      </c>
      <c r="D186" s="30">
        <v>3.9920212695374567E-3</v>
      </c>
    </row>
    <row r="187" spans="1:4" x14ac:dyDescent="0.35">
      <c r="A187" s="4">
        <v>42345</v>
      </c>
      <c r="B187" s="30">
        <v>-4.8717386613997875E-2</v>
      </c>
      <c r="C187" s="30">
        <v>3.7325957612686346E-2</v>
      </c>
      <c r="D187" s="30">
        <v>-3.9920212695374498E-3</v>
      </c>
    </row>
    <row r="188" spans="1:4" x14ac:dyDescent="0.35">
      <c r="A188" s="4">
        <v>42338</v>
      </c>
      <c r="B188" s="30">
        <v>-1.4451118538174598E-2</v>
      </c>
      <c r="C188" s="30">
        <v>-6.6889881507965401E-3</v>
      </c>
      <c r="D188" s="30">
        <v>-1.7116941940697752E-2</v>
      </c>
    </row>
    <row r="189" spans="1:4" x14ac:dyDescent="0.35">
      <c r="A189" s="4">
        <v>42331</v>
      </c>
      <c r="B189" s="30">
        <v>-2.5963223762010212E-2</v>
      </c>
      <c r="C189" s="30">
        <v>-4.1355185681913945E-2</v>
      </c>
      <c r="D189" s="30">
        <v>-5.4616747317900463E-2</v>
      </c>
    </row>
    <row r="190" spans="1:4" x14ac:dyDescent="0.35">
      <c r="A190" s="4">
        <v>42317</v>
      </c>
      <c r="B190" s="30">
        <v>-7.3604257838773418E-3</v>
      </c>
      <c r="C190" s="30">
        <v>3.9712637406867833E-2</v>
      </c>
      <c r="D190" s="30">
        <v>-4.7155137917277719E-2</v>
      </c>
    </row>
    <row r="191" spans="1:4" x14ac:dyDescent="0.35">
      <c r="A191" s="4">
        <v>42310</v>
      </c>
      <c r="B191" s="30">
        <v>3.8570483531325341E-2</v>
      </c>
      <c r="C191" s="30">
        <v>3.2505570404931308E-2</v>
      </c>
      <c r="D191" s="30">
        <v>0</v>
      </c>
    </row>
    <row r="192" spans="1:4" x14ac:dyDescent="0.35">
      <c r="A192" s="4">
        <v>42303</v>
      </c>
      <c r="B192" s="30">
        <v>8.8407564604479915E-4</v>
      </c>
      <c r="C192" s="30">
        <v>6.6298585386695818E-3</v>
      </c>
      <c r="D192" s="30">
        <v>3.0771658666753472E-2</v>
      </c>
    </row>
    <row r="193" spans="1:4" x14ac:dyDescent="0.35">
      <c r="A193" s="4">
        <v>42296</v>
      </c>
      <c r="B193" s="30">
        <v>2.1568696658455202E-2</v>
      </c>
      <c r="C193" s="30">
        <v>-8.8300794482720369E-3</v>
      </c>
      <c r="D193" s="30">
        <v>-6.2305497506360864E-3</v>
      </c>
    </row>
    <row r="194" spans="1:4" x14ac:dyDescent="0.35">
      <c r="A194" s="4">
        <v>42289</v>
      </c>
      <c r="B194" s="30">
        <v>3.1559220180518877E-2</v>
      </c>
      <c r="C194" s="30">
        <v>3.3522692038643644E-2</v>
      </c>
      <c r="D194" s="30">
        <v>0</v>
      </c>
    </row>
    <row r="195" spans="1:4" x14ac:dyDescent="0.35">
      <c r="A195" s="4">
        <v>42275</v>
      </c>
      <c r="B195" s="30">
        <v>-1.5729301908543918E-2</v>
      </c>
      <c r="C195" s="30">
        <v>6.7340321813441194E-3</v>
      </c>
      <c r="D195" s="30">
        <v>-1.8237587549780901E-2</v>
      </c>
    </row>
    <row r="196" spans="1:4" x14ac:dyDescent="0.35">
      <c r="A196" s="4">
        <v>42268</v>
      </c>
      <c r="B196" s="30">
        <v>-7.0446227400083189E-3</v>
      </c>
      <c r="C196" s="30">
        <v>-2.2497197340154416E-3</v>
      </c>
      <c r="D196" s="30">
        <v>-2.9675768146116666E-2</v>
      </c>
    </row>
    <row r="197" spans="1:4" x14ac:dyDescent="0.35">
      <c r="A197" s="4">
        <v>42261</v>
      </c>
      <c r="B197" s="30">
        <v>1.8717123952937991E-2</v>
      </c>
      <c r="C197" s="30">
        <v>-2.0022915875107704E-2</v>
      </c>
      <c r="D197" s="30">
        <v>-1.1628037995119099E-2</v>
      </c>
    </row>
    <row r="198" spans="1:4" x14ac:dyDescent="0.35">
      <c r="A198" s="4">
        <v>42254</v>
      </c>
      <c r="B198" s="30">
        <v>1.8911257831171811E-3</v>
      </c>
      <c r="C198" s="30">
        <v>-1.3129291441792736E-2</v>
      </c>
      <c r="D198" s="30">
        <v>5.7971176843259146E-3</v>
      </c>
    </row>
    <row r="199" spans="1:4" x14ac:dyDescent="0.35">
      <c r="A199" s="4">
        <v>42247</v>
      </c>
      <c r="B199" s="30">
        <v>-1.1560822401075971E-2</v>
      </c>
      <c r="C199" s="30">
        <v>1.092907053219023E-2</v>
      </c>
      <c r="D199" s="30">
        <v>-3.9891329027301969E-2</v>
      </c>
    </row>
    <row r="200" spans="1:4" x14ac:dyDescent="0.35">
      <c r="A200" s="4">
        <v>42233</v>
      </c>
      <c r="B200" s="30">
        <v>-6.3365846993133537E-2</v>
      </c>
      <c r="C200" s="30">
        <v>-6.5430985889359475E-3</v>
      </c>
      <c r="D200" s="30">
        <v>0</v>
      </c>
    </row>
    <row r="201" spans="1:4" x14ac:dyDescent="0.35">
      <c r="A201" s="4">
        <v>42226</v>
      </c>
      <c r="B201" s="30">
        <v>3.0949361984845243E-3</v>
      </c>
      <c r="C201" s="30">
        <v>2.17627942259567E-3</v>
      </c>
      <c r="D201" s="30">
        <v>-6.0060240602119218E-3</v>
      </c>
    </row>
    <row r="202" spans="1:4" x14ac:dyDescent="0.35">
      <c r="A202" s="4">
        <v>42219</v>
      </c>
      <c r="B202" s="30">
        <v>2.5940021008615886E-2</v>
      </c>
      <c r="C202" s="30">
        <v>-2.1552558385734191E-2</v>
      </c>
      <c r="D202" s="30">
        <v>3.6589447432291963E-2</v>
      </c>
    </row>
    <row r="203" spans="1:4" x14ac:dyDescent="0.35">
      <c r="A203" s="4">
        <v>42212</v>
      </c>
      <c r="B203" s="30">
        <v>2.5920890820029612E-2</v>
      </c>
      <c r="C203" s="30">
        <v>3.6920588614048074E-2</v>
      </c>
      <c r="D203" s="30">
        <v>-1.8462062839735331E-2</v>
      </c>
    </row>
    <row r="204" spans="1:4" x14ac:dyDescent="0.35">
      <c r="A204" s="4">
        <v>42205</v>
      </c>
      <c r="B204" s="30">
        <v>-6.9494283492555972E-2</v>
      </c>
      <c r="C204" s="30">
        <v>-2.8355225755125009E-2</v>
      </c>
      <c r="D204" s="30">
        <v>-1.212136053234485E-2</v>
      </c>
    </row>
    <row r="205" spans="1:4" x14ac:dyDescent="0.35">
      <c r="A205" s="4">
        <v>42198</v>
      </c>
      <c r="B205" s="30">
        <v>6.0872931244364104E-2</v>
      </c>
      <c r="C205" s="30">
        <v>5.0727523509658222E-2</v>
      </c>
      <c r="D205" s="30">
        <v>0</v>
      </c>
    </row>
    <row r="206" spans="1:4" x14ac:dyDescent="0.35">
      <c r="A206" s="4">
        <v>42191</v>
      </c>
      <c r="B206" s="30">
        <v>5.5034358901180185E-3</v>
      </c>
      <c r="C206" s="30">
        <v>-1.7937700686667207E-2</v>
      </c>
      <c r="D206" s="30">
        <v>-1.7910926566530219E-2</v>
      </c>
    </row>
    <row r="207" spans="1:4" x14ac:dyDescent="0.35">
      <c r="A207" s="4">
        <v>42184</v>
      </c>
      <c r="B207" s="30">
        <v>9.9101020356674578E-4</v>
      </c>
      <c r="C207" s="30">
        <v>-2.197890671877523E-2</v>
      </c>
      <c r="D207" s="30">
        <v>-3.4887259000440665E-2</v>
      </c>
    </row>
    <row r="208" spans="1:4" x14ac:dyDescent="0.35">
      <c r="A208" s="4">
        <v>42177</v>
      </c>
      <c r="B208" s="30">
        <v>-1.3506114141322108E-2</v>
      </c>
      <c r="C208" s="30">
        <v>8.7336799687546315E-3</v>
      </c>
      <c r="D208" s="30">
        <v>-2.2599831917240919E-2</v>
      </c>
    </row>
    <row r="209" spans="1:4" x14ac:dyDescent="0.35">
      <c r="A209" s="4">
        <v>42170</v>
      </c>
      <c r="B209" s="30">
        <v>-1.3739720689678365E-2</v>
      </c>
      <c r="C209" s="30">
        <v>4.3956114730381293E-3</v>
      </c>
      <c r="D209" s="30">
        <v>2.2599831917240992E-2</v>
      </c>
    </row>
    <row r="210" spans="1:4" x14ac:dyDescent="0.35">
      <c r="A210" s="4">
        <v>42163</v>
      </c>
      <c r="B210" s="30">
        <v>2.7104201801941275E-2</v>
      </c>
      <c r="C210" s="30">
        <v>4.4150182091166933E-3</v>
      </c>
      <c r="D210" s="30">
        <v>1.7291497110061043E-2</v>
      </c>
    </row>
    <row r="211" spans="1:4" x14ac:dyDescent="0.35">
      <c r="A211" s="4">
        <v>42156</v>
      </c>
      <c r="B211" s="30">
        <v>-4.0113628690535509E-2</v>
      </c>
      <c r="C211" s="30">
        <v>-6.6152391187192048E-3</v>
      </c>
      <c r="D211" s="30">
        <v>-3.4289073478632193E-2</v>
      </c>
    </row>
    <row r="212" spans="1:4" x14ac:dyDescent="0.35">
      <c r="A212" s="4">
        <v>42149</v>
      </c>
      <c r="B212" s="30">
        <v>-1.1498266687373023E-2</v>
      </c>
      <c r="C212" s="30">
        <v>-2.6031838717946981E-2</v>
      </c>
      <c r="D212" s="30">
        <v>-1.6713480973740667E-2</v>
      </c>
    </row>
    <row r="213" spans="1:4" x14ac:dyDescent="0.35">
      <c r="A213" s="4">
        <v>42142</v>
      </c>
      <c r="B213" s="30">
        <v>-9.3708851733068661E-3</v>
      </c>
      <c r="C213" s="30">
        <v>2.1436235432513691E-3</v>
      </c>
      <c r="D213" s="30">
        <v>5.5401803756153509E-3</v>
      </c>
    </row>
    <row r="214" spans="1:4" x14ac:dyDescent="0.35">
      <c r="A214" s="4">
        <v>42135</v>
      </c>
      <c r="B214" s="30">
        <v>-5.9780981755080667E-3</v>
      </c>
      <c r="C214" s="30">
        <v>1.9502243231441101E-2</v>
      </c>
      <c r="D214" s="30">
        <v>-1.6529301951210582E-2</v>
      </c>
    </row>
    <row r="215" spans="1:4" x14ac:dyDescent="0.35">
      <c r="A215" s="4">
        <v>42128</v>
      </c>
      <c r="B215" s="30">
        <v>-1.8373220256619294E-2</v>
      </c>
      <c r="C215" s="30">
        <v>-2.8049303809899555E-2</v>
      </c>
      <c r="D215" s="30">
        <v>-5.449604767564703E-3</v>
      </c>
    </row>
    <row r="216" spans="1:4" x14ac:dyDescent="0.35">
      <c r="A216" s="4">
        <v>42121</v>
      </c>
      <c r="B216" s="30">
        <v>1.5067432122119926E-2</v>
      </c>
      <c r="C216" s="30">
        <v>-2.1053409197832381E-2</v>
      </c>
      <c r="D216" s="30">
        <v>-4.2559614418795889E-2</v>
      </c>
    </row>
    <row r="217" spans="1:4" x14ac:dyDescent="0.35">
      <c r="A217" s="4">
        <v>42114</v>
      </c>
      <c r="B217" s="30">
        <v>4.385188252884941E-2</v>
      </c>
      <c r="C217" s="30">
        <v>5.3488684950986222E-2</v>
      </c>
      <c r="D217" s="30">
        <v>-3.077165866675366E-2</v>
      </c>
    </row>
    <row r="218" spans="1:4" x14ac:dyDescent="0.35">
      <c r="A218" s="4">
        <v>42107</v>
      </c>
      <c r="B218" s="30">
        <v>1.3889112160667093E-2</v>
      </c>
      <c r="C218" s="30">
        <v>-4.3017385083690816E-2</v>
      </c>
      <c r="D218" s="30">
        <v>-5.0377940299571808E-3</v>
      </c>
    </row>
    <row r="219" spans="1:4" x14ac:dyDescent="0.35">
      <c r="A219" s="4">
        <v>42093</v>
      </c>
      <c r="B219" s="30">
        <v>7.1176278467894954E-2</v>
      </c>
      <c r="C219" s="30">
        <v>-6.0913893934018172E-3</v>
      </c>
      <c r="D219" s="30">
        <v>-1.9802627296179754E-2</v>
      </c>
    </row>
    <row r="220" spans="1:4" x14ac:dyDescent="0.35">
      <c r="A220" s="4">
        <v>42065</v>
      </c>
      <c r="B220" s="30">
        <v>-3.5670180131500077E-2</v>
      </c>
      <c r="C220" s="30">
        <v>-3.3267100982939057E-2</v>
      </c>
      <c r="D220" s="30">
        <v>-3.6039936483196693E-2</v>
      </c>
    </row>
    <row r="221" spans="1:4" x14ac:dyDescent="0.35">
      <c r="A221" s="4">
        <v>42058</v>
      </c>
      <c r="B221" s="30">
        <v>1.5399215757880917E-2</v>
      </c>
      <c r="C221" s="30">
        <v>-1.8237587549780901E-2</v>
      </c>
      <c r="D221" s="30">
        <v>3.6039936483196658E-2</v>
      </c>
    </row>
    <row r="222" spans="1:4" x14ac:dyDescent="0.35">
      <c r="A222" s="4">
        <v>42037</v>
      </c>
      <c r="B222" s="30">
        <v>4.4677965334299567E-2</v>
      </c>
      <c r="C222" s="30">
        <v>-6.2047768868828696E-3</v>
      </c>
      <c r="D222" s="30">
        <v>-2.3420274208098613E-2</v>
      </c>
    </row>
    <row r="223" spans="1:4" x14ac:dyDescent="0.35">
      <c r="A223" s="4">
        <v>42023</v>
      </c>
      <c r="B223" s="30">
        <v>3.8916647671368348E-2</v>
      </c>
      <c r="C223" s="30">
        <v>6.7189502487447882E-3</v>
      </c>
      <c r="D223" s="30">
        <v>-1.3544225107757149E-2</v>
      </c>
    </row>
    <row r="224" spans="1:4" x14ac:dyDescent="0.35">
      <c r="A224" s="4">
        <v>42016</v>
      </c>
      <c r="B224" s="30">
        <v>-1.7747687833339434E-2</v>
      </c>
      <c r="C224" s="30">
        <v>3.4289073478632165E-2</v>
      </c>
      <c r="D224" s="30">
        <v>-5.666003356549127E-2</v>
      </c>
    </row>
  </sheetData>
  <mergeCells count="1">
    <mergeCell ref="F3:J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06A0-C90A-42E6-ACEA-DBFED9FEEA54}">
  <dimension ref="A1:S224"/>
  <sheetViews>
    <sheetView topLeftCell="A7" zoomScale="93" zoomScaleNormal="50" workbookViewId="0">
      <selection activeCell="R19" sqref="R19"/>
    </sheetView>
  </sheetViews>
  <sheetFormatPr defaultRowHeight="14.5" x14ac:dyDescent="0.35"/>
  <cols>
    <col min="1" max="1" width="9.90625" style="1" bestFit="1" customWidth="1"/>
  </cols>
  <sheetData>
    <row r="1" spans="1:19" x14ac:dyDescent="0.35">
      <c r="A1" s="20" t="s">
        <v>8</v>
      </c>
      <c r="B1" s="2" t="s">
        <v>23</v>
      </c>
      <c r="C1" s="2" t="s">
        <v>24</v>
      </c>
      <c r="D1" s="2" t="s">
        <v>25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9" x14ac:dyDescent="0.35">
      <c r="A2" s="54">
        <v>42016</v>
      </c>
      <c r="B2" s="55">
        <v>-1.7747687833339434E-2</v>
      </c>
      <c r="C2" s="55">
        <v>3.4289073478632165E-2</v>
      </c>
      <c r="D2" s="55">
        <v>-5.666003356549127E-2</v>
      </c>
      <c r="G2">
        <v>-1.7747687833339434E-2</v>
      </c>
      <c r="H2">
        <v>-4.4528076688758376E-2</v>
      </c>
      <c r="I2">
        <v>-3.4509816210688313E-2</v>
      </c>
      <c r="J2">
        <v>5.7799613398280346E-2</v>
      </c>
      <c r="K2">
        <v>2.9966913963089838E-2</v>
      </c>
      <c r="M2" t="s">
        <v>146</v>
      </c>
    </row>
    <row r="3" spans="1:19" x14ac:dyDescent="0.35">
      <c r="A3" s="54">
        <v>42023</v>
      </c>
      <c r="B3" s="55">
        <v>3.8916647671368348E-2</v>
      </c>
      <c r="C3" s="55">
        <v>6.7189502487447882E-3</v>
      </c>
      <c r="D3" s="55">
        <v>-1.3544225107757149E-2</v>
      </c>
      <c r="G3">
        <v>3.8916647671368348E-2</v>
      </c>
      <c r="H3">
        <v>4.7332211106255691E-2</v>
      </c>
      <c r="I3">
        <v>1.5584418424825499E-2</v>
      </c>
      <c r="J3">
        <v>-3.5688082383160094E-3</v>
      </c>
      <c r="K3">
        <v>1.6935044630998482E-2</v>
      </c>
    </row>
    <row r="4" spans="1:19" ht="15" thickBot="1" x14ac:dyDescent="0.4">
      <c r="A4" s="54">
        <v>42037</v>
      </c>
      <c r="B4" s="55">
        <v>4.4677965334299567E-2</v>
      </c>
      <c r="C4" s="55">
        <v>-6.2047768868828696E-3</v>
      </c>
      <c r="D4" s="55">
        <v>-2.3420274208098613E-2</v>
      </c>
      <c r="G4">
        <v>4.4677965334299567E-2</v>
      </c>
      <c r="H4">
        <v>5.3204036063464667E-2</v>
      </c>
      <c r="I4">
        <v>6.6015130574268388E-2</v>
      </c>
      <c r="J4">
        <v>1.9575802125861606E-2</v>
      </c>
      <c r="K4">
        <v>2.0033825133197732E-2</v>
      </c>
      <c r="M4" t="s">
        <v>147</v>
      </c>
    </row>
    <row r="5" spans="1:19" x14ac:dyDescent="0.35">
      <c r="A5" s="54">
        <v>42058</v>
      </c>
      <c r="B5" s="55">
        <v>1.5399215757880917E-2</v>
      </c>
      <c r="C5" s="55">
        <v>-1.8237587549780901E-2</v>
      </c>
      <c r="D5" s="55">
        <v>3.6039936483196658E-2</v>
      </c>
      <c r="G5">
        <v>1.5399215757880917E-2</v>
      </c>
      <c r="H5">
        <v>7.2277031214532635E-3</v>
      </c>
      <c r="I5">
        <v>-2.9033565733355533E-2</v>
      </c>
      <c r="J5">
        <v>1.8592833076615925E-2</v>
      </c>
      <c r="K5">
        <v>-2.7467043554678182E-2</v>
      </c>
      <c r="M5" s="19" t="s">
        <v>148</v>
      </c>
      <c r="N5" s="19" t="s">
        <v>47</v>
      </c>
      <c r="O5" s="19" t="s">
        <v>46</v>
      </c>
      <c r="P5" s="19" t="s">
        <v>35</v>
      </c>
      <c r="Q5" s="19" t="s">
        <v>149</v>
      </c>
    </row>
    <row r="6" spans="1:19" x14ac:dyDescent="0.35">
      <c r="A6" s="54">
        <v>42065</v>
      </c>
      <c r="B6" s="55">
        <v>-3.5670180131500077E-2</v>
      </c>
      <c r="C6" s="55">
        <v>-3.3267100982939057E-2</v>
      </c>
      <c r="D6" s="55">
        <v>-3.6039936483196693E-2</v>
      </c>
      <c r="G6">
        <v>-3.5670180131500077E-2</v>
      </c>
      <c r="H6">
        <v>-2.4474015085370251E-2</v>
      </c>
      <c r="I6">
        <v>-4.8934018014174151E-2</v>
      </c>
      <c r="J6">
        <v>4.0932109914822455E-2</v>
      </c>
      <c r="K6">
        <v>-1.1614976549214102E-2</v>
      </c>
      <c r="M6" s="17">
        <v>2015</v>
      </c>
      <c r="N6" s="17">
        <v>41</v>
      </c>
      <c r="O6" s="17">
        <v>0.10710639876933226</v>
      </c>
      <c r="P6" s="17">
        <v>2.6123511894959087E-3</v>
      </c>
      <c r="Q6" s="17">
        <v>9.3594658785359707E-4</v>
      </c>
    </row>
    <row r="7" spans="1:19" x14ac:dyDescent="0.35">
      <c r="A7" s="54">
        <v>42093</v>
      </c>
      <c r="B7" s="55">
        <v>7.1176278467894954E-2</v>
      </c>
      <c r="C7" s="55">
        <v>-6.0913893934018172E-3</v>
      </c>
      <c r="D7" s="55">
        <v>-1.9802627296179754E-2</v>
      </c>
      <c r="G7">
        <v>7.1176278467894954E-2</v>
      </c>
      <c r="H7">
        <v>7.6492355205702245E-2</v>
      </c>
      <c r="I7">
        <v>-6.0424786265687625E-5</v>
      </c>
      <c r="J7">
        <v>-2.8419625452167779E-2</v>
      </c>
      <c r="K7">
        <v>-1.330933136878038E-2</v>
      </c>
      <c r="M7" s="17">
        <v>2016</v>
      </c>
      <c r="N7" s="17">
        <v>43</v>
      </c>
      <c r="O7" s="17">
        <v>0.45340488478326285</v>
      </c>
      <c r="P7" s="17">
        <v>1.0544299646122392E-2</v>
      </c>
      <c r="Q7" s="17">
        <v>9.6801302379808123E-4</v>
      </c>
    </row>
    <row r="8" spans="1:19" x14ac:dyDescent="0.35">
      <c r="A8" s="54">
        <v>42107</v>
      </c>
      <c r="B8" s="55">
        <v>1.3889112160667093E-2</v>
      </c>
      <c r="C8" s="55">
        <v>-4.3017385083690816E-2</v>
      </c>
      <c r="D8" s="55">
        <v>-5.0377940299571808E-3</v>
      </c>
      <c r="G8">
        <v>1.3889112160667093E-2</v>
      </c>
      <c r="H8">
        <v>3.6911634141398281E-2</v>
      </c>
      <c r="I8">
        <v>1.2084592159701689E-4</v>
      </c>
      <c r="J8">
        <v>6.5310383424709101E-2</v>
      </c>
      <c r="K8">
        <v>6.2653499107203281E-3</v>
      </c>
      <c r="M8" s="17">
        <v>2017</v>
      </c>
      <c r="N8" s="17">
        <v>43</v>
      </c>
      <c r="O8" s="17">
        <v>0.10870513730843959</v>
      </c>
      <c r="P8" s="17">
        <v>2.5280264490334789E-3</v>
      </c>
      <c r="Q8" s="17">
        <v>8.9959122318406404E-4</v>
      </c>
    </row>
    <row r="9" spans="1:19" x14ac:dyDescent="0.35">
      <c r="A9" s="54">
        <v>42114</v>
      </c>
      <c r="B9" s="55">
        <v>4.385188252884941E-2</v>
      </c>
      <c r="C9" s="55">
        <v>5.3488684950986222E-2</v>
      </c>
      <c r="D9" s="55">
        <v>-3.077165866675366E-2</v>
      </c>
      <c r="G9">
        <v>4.385188252884941E-2</v>
      </c>
      <c r="H9">
        <v>2.5555449173096548E-2</v>
      </c>
      <c r="I9">
        <v>-6.7291333303695113E-3</v>
      </c>
      <c r="J9">
        <v>3.8573691985798665E-2</v>
      </c>
      <c r="K9">
        <v>-1.2619232479690485E-2</v>
      </c>
      <c r="M9" s="17">
        <v>2018</v>
      </c>
      <c r="N9" s="17">
        <v>48</v>
      </c>
      <c r="O9" s="17">
        <v>0.32007167509346496</v>
      </c>
      <c r="P9" s="17">
        <v>6.66815989778052E-3</v>
      </c>
      <c r="Q9" s="17">
        <v>1.1825149706423234E-3</v>
      </c>
    </row>
    <row r="10" spans="1:19" ht="15" thickBot="1" x14ac:dyDescent="0.4">
      <c r="A10" s="54">
        <v>42121</v>
      </c>
      <c r="B10" s="55">
        <v>1.5067432122119926E-2</v>
      </c>
      <c r="C10" s="55">
        <v>-2.1053409197832381E-2</v>
      </c>
      <c r="D10" s="55">
        <v>-4.2559614418795889E-2</v>
      </c>
      <c r="G10">
        <v>1.5067432122119926E-2</v>
      </c>
      <c r="H10">
        <v>2.4742280663515004E-3</v>
      </c>
      <c r="I10">
        <v>-4.2877024356391881E-2</v>
      </c>
      <c r="J10">
        <v>-1.6313101316179971E-2</v>
      </c>
      <c r="K10">
        <v>-1.9631908145795289E-3</v>
      </c>
      <c r="M10" s="18">
        <v>2019</v>
      </c>
      <c r="N10" s="18">
        <v>44</v>
      </c>
      <c r="O10" s="18">
        <v>0.21274367462734997</v>
      </c>
      <c r="P10" s="18">
        <v>4.8350835142579535E-3</v>
      </c>
      <c r="Q10" s="18">
        <v>6.7124729754198186E-4</v>
      </c>
    </row>
    <row r="11" spans="1:19" x14ac:dyDescent="0.35">
      <c r="A11" s="54">
        <v>42128</v>
      </c>
      <c r="B11" s="55">
        <v>-1.8373220256619294E-2</v>
      </c>
      <c r="C11" s="55">
        <v>-2.8049303809899555E-2</v>
      </c>
      <c r="D11" s="55">
        <v>-5.449604767564703E-3</v>
      </c>
      <c r="G11">
        <v>-1.8373220256619294E-2</v>
      </c>
      <c r="H11">
        <v>2.833357449201902E-2</v>
      </c>
      <c r="I11">
        <v>2.0696535100776455E-2</v>
      </c>
      <c r="J11">
        <v>5.8436981489109214E-3</v>
      </c>
      <c r="K11">
        <v>2.018305593307863E-2</v>
      </c>
    </row>
    <row r="12" spans="1:19" x14ac:dyDescent="0.35">
      <c r="A12" s="54">
        <v>42135</v>
      </c>
      <c r="B12" s="55">
        <v>-5.9780981755080667E-3</v>
      </c>
      <c r="C12" s="55">
        <v>1.9502243231441101E-2</v>
      </c>
      <c r="D12" s="55">
        <v>-1.6529301951210582E-2</v>
      </c>
      <c r="G12">
        <v>-5.9780981755080667E-3</v>
      </c>
      <c r="H12">
        <v>-2.979904462056561E-2</v>
      </c>
      <c r="I12">
        <v>-2.9109110030049078E-2</v>
      </c>
      <c r="J12">
        <v>-6.9552282948659575E-2</v>
      </c>
      <c r="K12">
        <v>3.1841977546027009E-2</v>
      </c>
    </row>
    <row r="13" spans="1:19" ht="15" thickBot="1" x14ac:dyDescent="0.4">
      <c r="A13" s="54">
        <v>42142</v>
      </c>
      <c r="B13" s="55">
        <v>-9.3708851733068661E-3</v>
      </c>
      <c r="C13" s="55">
        <v>2.1436235432513691E-3</v>
      </c>
      <c r="D13" s="55">
        <v>5.5401803756153509E-3</v>
      </c>
      <c r="G13">
        <v>-9.3708851733068661E-3</v>
      </c>
      <c r="H13">
        <v>-5.3304050482941142E-3</v>
      </c>
      <c r="I13">
        <v>1.0520187908801302E-2</v>
      </c>
      <c r="J13">
        <v>2.2581293375885568E-2</v>
      </c>
      <c r="K13">
        <v>5.9213529962911494E-2</v>
      </c>
      <c r="M13" t="s">
        <v>150</v>
      </c>
    </row>
    <row r="14" spans="1:19" x14ac:dyDescent="0.35">
      <c r="A14" s="54">
        <v>42149</v>
      </c>
      <c r="B14" s="55">
        <v>-1.1498266687373023E-2</v>
      </c>
      <c r="C14" s="55">
        <v>-2.6031838717946981E-2</v>
      </c>
      <c r="D14" s="55">
        <v>-1.6713480973740667E-2</v>
      </c>
      <c r="G14">
        <v>-1.1498266687373023E-2</v>
      </c>
      <c r="H14">
        <v>3.9745115594557651E-2</v>
      </c>
      <c r="I14">
        <v>6.7052278058137904E-2</v>
      </c>
      <c r="J14">
        <v>-3.2704584725580833E-2</v>
      </c>
      <c r="K14">
        <v>5.1403178459964852E-2</v>
      </c>
      <c r="M14" s="19" t="s">
        <v>151</v>
      </c>
      <c r="N14" s="19" t="s">
        <v>152</v>
      </c>
      <c r="O14" s="19" t="s">
        <v>153</v>
      </c>
      <c r="P14" s="19" t="s">
        <v>154</v>
      </c>
      <c r="Q14" s="19" t="s">
        <v>155</v>
      </c>
      <c r="R14" s="19" t="s">
        <v>156</v>
      </c>
      <c r="S14" s="19" t="s">
        <v>157</v>
      </c>
    </row>
    <row r="15" spans="1:19" x14ac:dyDescent="0.35">
      <c r="A15" s="54">
        <v>42156</v>
      </c>
      <c r="B15" s="55">
        <v>-4.0113628690535509E-2</v>
      </c>
      <c r="C15" s="55">
        <v>-6.6152391187192048E-3</v>
      </c>
      <c r="D15" s="55">
        <v>-3.4289073478632193E-2</v>
      </c>
      <c r="G15">
        <v>-4.0113628690535509E-2</v>
      </c>
      <c r="H15">
        <v>5.4961725718581711E-2</v>
      </c>
      <c r="I15">
        <v>3.4548834675782604E-2</v>
      </c>
      <c r="J15">
        <v>1.2501877408061296E-2</v>
      </c>
      <c r="K15">
        <v>-2.9233176766405865E-2</v>
      </c>
      <c r="M15" s="17" t="s">
        <v>158</v>
      </c>
      <c r="N15" s="17">
        <v>1.9007412044202976E-3</v>
      </c>
      <c r="O15" s="17">
        <v>4</v>
      </c>
      <c r="P15" s="17">
        <v>4.751853011050744E-4</v>
      </c>
      <c r="Q15" s="17">
        <v>0.50763838767068092</v>
      </c>
      <c r="R15" s="17">
        <v>0.73016825251370721</v>
      </c>
      <c r="S15" s="17">
        <v>2.4138357408104762</v>
      </c>
    </row>
    <row r="16" spans="1:19" x14ac:dyDescent="0.35">
      <c r="A16" s="54">
        <v>42163</v>
      </c>
      <c r="B16" s="55">
        <v>2.7104201801941275E-2</v>
      </c>
      <c r="C16" s="55">
        <v>4.4150182091166933E-3</v>
      </c>
      <c r="D16" s="55">
        <v>1.7291497110061043E-2</v>
      </c>
      <c r="G16">
        <v>2.7104201801941275E-2</v>
      </c>
      <c r="H16">
        <v>1.6213200713722214E-2</v>
      </c>
      <c r="I16">
        <v>3.6253816143170577E-3</v>
      </c>
      <c r="J16">
        <v>5.0765553789119282E-2</v>
      </c>
      <c r="K16">
        <v>-4.1341619327008791E-2</v>
      </c>
      <c r="M16" s="17" t="s">
        <v>159</v>
      </c>
      <c r="N16" s="17">
        <v>0.20031907930188847</v>
      </c>
      <c r="O16" s="17">
        <v>214</v>
      </c>
      <c r="P16" s="17">
        <v>9.3607046402751617E-4</v>
      </c>
      <c r="Q16" s="17"/>
      <c r="R16" s="17"/>
      <c r="S16" s="17"/>
    </row>
    <row r="17" spans="1:19" x14ac:dyDescent="0.35">
      <c r="A17" s="54">
        <v>42170</v>
      </c>
      <c r="B17" s="55">
        <v>-1.3739720689678365E-2</v>
      </c>
      <c r="C17" s="55">
        <v>4.3956114730381293E-3</v>
      </c>
      <c r="D17" s="55">
        <v>2.2599831917240992E-2</v>
      </c>
      <c r="G17">
        <v>-1.3739720689678365E-2</v>
      </c>
      <c r="H17">
        <v>-2.3835028174973068E-2</v>
      </c>
      <c r="I17">
        <v>1.139442612796833E-2</v>
      </c>
      <c r="J17">
        <v>4.2900071563173089E-2</v>
      </c>
      <c r="K17">
        <v>4.0997622075594681E-2</v>
      </c>
      <c r="M17" s="17"/>
      <c r="N17" s="17"/>
      <c r="O17" s="17"/>
      <c r="P17" s="17"/>
      <c r="Q17" s="17"/>
      <c r="R17" s="17"/>
      <c r="S17" s="17"/>
    </row>
    <row r="18" spans="1:19" ht="15" thickBot="1" x14ac:dyDescent="0.4">
      <c r="A18" s="54">
        <v>42177</v>
      </c>
      <c r="B18" s="55">
        <v>-1.3506114141322108E-2</v>
      </c>
      <c r="C18" s="55">
        <v>8.7336799687546315E-3</v>
      </c>
      <c r="D18" s="55">
        <v>-2.2599831917240919E-2</v>
      </c>
      <c r="G18">
        <v>-1.3506114141322108E-2</v>
      </c>
      <c r="H18">
        <v>3.5579864600029155E-3</v>
      </c>
      <c r="I18">
        <v>-4.9589915400578138E-2</v>
      </c>
      <c r="J18">
        <v>1.6543886758217469E-2</v>
      </c>
      <c r="K18">
        <v>-2.402622535174723E-2</v>
      </c>
      <c r="M18" s="18" t="s">
        <v>160</v>
      </c>
      <c r="N18" s="18">
        <v>0.20221982050630877</v>
      </c>
      <c r="O18" s="18">
        <v>218</v>
      </c>
      <c r="P18" s="18"/>
      <c r="Q18" s="18"/>
      <c r="R18" s="18"/>
      <c r="S18" s="18"/>
    </row>
    <row r="19" spans="1:19" x14ac:dyDescent="0.35">
      <c r="A19" s="54">
        <v>42184</v>
      </c>
      <c r="B19" s="55">
        <v>9.9101020356674578E-4</v>
      </c>
      <c r="C19" s="55">
        <v>-2.197890671877523E-2</v>
      </c>
      <c r="D19" s="55">
        <v>-3.4887259000440665E-2</v>
      </c>
      <c r="G19">
        <v>9.9101020356674578E-4</v>
      </c>
      <c r="H19">
        <v>6.8321457675771108E-3</v>
      </c>
      <c r="I19">
        <v>-2.2402144995791396E-2</v>
      </c>
      <c r="J19">
        <v>3.088965519195918E-2</v>
      </c>
      <c r="K19">
        <v>-2.6435211855928802E-4</v>
      </c>
    </row>
    <row r="20" spans="1:19" x14ac:dyDescent="0.35">
      <c r="A20" s="54">
        <v>42191</v>
      </c>
      <c r="B20" s="55">
        <v>5.5034358901180185E-3</v>
      </c>
      <c r="C20" s="55">
        <v>-1.7937700686667207E-2</v>
      </c>
      <c r="D20" s="55">
        <v>-1.7910926566530219E-2</v>
      </c>
      <c r="G20">
        <v>5.5034358901180185E-3</v>
      </c>
      <c r="H20">
        <v>-1.2160729944239406E-2</v>
      </c>
      <c r="I20">
        <v>-4.5635542323461932E-2</v>
      </c>
      <c r="J20">
        <v>-5.9066782764183041E-2</v>
      </c>
      <c r="K20">
        <v>3.2556680172751887E-2</v>
      </c>
      <c r="M20" t="s">
        <v>161</v>
      </c>
    </row>
    <row r="21" spans="1:19" x14ac:dyDescent="0.35">
      <c r="A21" s="54">
        <v>42198</v>
      </c>
      <c r="B21" s="55">
        <v>6.0872931244364104E-2</v>
      </c>
      <c r="C21" s="55">
        <v>5.0727523509658222E-2</v>
      </c>
      <c r="D21" s="55">
        <v>0</v>
      </c>
      <c r="G21">
        <v>6.0872931244364104E-2</v>
      </c>
      <c r="H21">
        <v>1.4410449678254994E-2</v>
      </c>
      <c r="I21">
        <v>-5.8283562197908506E-2</v>
      </c>
      <c r="J21">
        <v>-9.9503308531679793E-3</v>
      </c>
      <c r="K21">
        <v>-5.1743791816399893E-3</v>
      </c>
      <c r="M21" t="s">
        <v>162</v>
      </c>
    </row>
    <row r="22" spans="1:19" x14ac:dyDescent="0.35">
      <c r="A22" s="54">
        <v>42205</v>
      </c>
      <c r="B22" s="55">
        <v>-6.9494283492555972E-2</v>
      </c>
      <c r="C22" s="55">
        <v>-2.8355225755125009E-2</v>
      </c>
      <c r="D22" s="55">
        <v>-1.212136053234485E-2</v>
      </c>
      <c r="G22">
        <v>-6.9494283492555972E-2</v>
      </c>
      <c r="H22">
        <v>-3.6617363238223309E-2</v>
      </c>
      <c r="I22">
        <v>1.7289479779171415E-2</v>
      </c>
      <c r="J22">
        <v>0</v>
      </c>
      <c r="K22">
        <v>6.2489175191496771E-2</v>
      </c>
    </row>
    <row r="23" spans="1:19" x14ac:dyDescent="0.35">
      <c r="A23" s="54">
        <v>42212</v>
      </c>
      <c r="B23" s="55">
        <v>2.5920890820029612E-2</v>
      </c>
      <c r="C23" s="55">
        <v>3.6920588614048074E-2</v>
      </c>
      <c r="D23" s="55">
        <v>-1.8462062839735331E-2</v>
      </c>
      <c r="G23">
        <v>2.5920890820029612E-2</v>
      </c>
      <c r="H23">
        <v>3.3676364848380792E-3</v>
      </c>
      <c r="I23">
        <v>1.028694907975825E-2</v>
      </c>
      <c r="J23">
        <v>-3.4215080444514039E-2</v>
      </c>
      <c r="K23">
        <v>-3.2716777641532812E-3</v>
      </c>
      <c r="M23" t="s">
        <v>170</v>
      </c>
      <c r="P23" t="s">
        <v>163</v>
      </c>
    </row>
    <row r="24" spans="1:19" x14ac:dyDescent="0.35">
      <c r="A24" s="54">
        <v>42219</v>
      </c>
      <c r="B24" s="55">
        <v>2.5940021008615886E-2</v>
      </c>
      <c r="C24" s="55">
        <v>-2.1552558385734191E-2</v>
      </c>
      <c r="D24" s="55">
        <v>3.6589447432291963E-2</v>
      </c>
      <c r="G24">
        <v>2.5940021008615886E-2</v>
      </c>
      <c r="H24">
        <v>2.7228042438734713E-2</v>
      </c>
      <c r="I24">
        <v>4.4138146711845593E-2</v>
      </c>
      <c r="J24">
        <v>-1.5357207685957053E-2</v>
      </c>
      <c r="K24">
        <v>1.778267807485566E-2</v>
      </c>
      <c r="M24" t="s">
        <v>171</v>
      </c>
    </row>
    <row r="25" spans="1:19" x14ac:dyDescent="0.35">
      <c r="A25" s="54">
        <v>42226</v>
      </c>
      <c r="B25" s="55">
        <v>3.0949361984845243E-3</v>
      </c>
      <c r="C25" s="55">
        <v>2.17627942259567E-3</v>
      </c>
      <c r="D25" s="55">
        <v>-6.0060240602119218E-3</v>
      </c>
      <c r="G25">
        <v>3.0949361984845243E-3</v>
      </c>
      <c r="H25">
        <v>-2.319513942233386E-3</v>
      </c>
      <c r="I25">
        <v>5.8953157038768307E-2</v>
      </c>
      <c r="J25">
        <v>2.3928086559248857E-2</v>
      </c>
      <c r="K25">
        <v>-2.4217084276669135E-2</v>
      </c>
    </row>
    <row r="26" spans="1:19" x14ac:dyDescent="0.35">
      <c r="A26" s="54">
        <v>42233</v>
      </c>
      <c r="B26" s="55">
        <v>-6.3365846993133537E-2</v>
      </c>
      <c r="C26" s="55">
        <v>-6.5430985889359475E-3</v>
      </c>
      <c r="D26" s="55">
        <v>0</v>
      </c>
      <c r="G26">
        <v>-6.3365846993133537E-2</v>
      </c>
      <c r="H26">
        <v>9.7491293923416336E-3</v>
      </c>
      <c r="I26">
        <v>4.3276729057820278E-3</v>
      </c>
      <c r="J26">
        <v>1.6511718007949636E-2</v>
      </c>
      <c r="K26">
        <v>-1.7750056331916422E-2</v>
      </c>
    </row>
    <row r="27" spans="1:19" x14ac:dyDescent="0.35">
      <c r="A27" s="54">
        <v>42247</v>
      </c>
      <c r="B27" s="55">
        <v>-1.1560822401075971E-2</v>
      </c>
      <c r="C27" s="55">
        <v>1.092907053219023E-2</v>
      </c>
      <c r="D27" s="55">
        <v>-3.9891329027301969E-2</v>
      </c>
      <c r="G27">
        <v>-1.1560822401075971E-2</v>
      </c>
      <c r="H27">
        <v>-3.3112613036560315E-3</v>
      </c>
      <c r="I27">
        <v>2.0153353847960583E-2</v>
      </c>
      <c r="J27">
        <v>3.9176604911649274E-2</v>
      </c>
      <c r="K27">
        <v>-9.9267107756716207E-3</v>
      </c>
    </row>
    <row r="28" spans="1:19" x14ac:dyDescent="0.35">
      <c r="A28" s="54">
        <v>42254</v>
      </c>
      <c r="B28" s="55">
        <v>1.8911257831171811E-3</v>
      </c>
      <c r="C28" s="55">
        <v>-1.3129291441792736E-2</v>
      </c>
      <c r="D28" s="55">
        <v>5.7971176843259146E-3</v>
      </c>
      <c r="G28">
        <v>1.8911257831171811E-3</v>
      </c>
      <c r="H28">
        <v>5.4648874052540741E-3</v>
      </c>
      <c r="I28">
        <v>2.5842156583848929E-2</v>
      </c>
      <c r="J28">
        <v>1.3755254551498786E-2</v>
      </c>
      <c r="K28">
        <v>-4.3165155420256396E-2</v>
      </c>
    </row>
    <row r="29" spans="1:19" x14ac:dyDescent="0.35">
      <c r="A29" s="54">
        <v>42261</v>
      </c>
      <c r="B29" s="55">
        <v>1.8717123952937991E-2</v>
      </c>
      <c r="C29" s="55">
        <v>-2.0022915875107704E-2</v>
      </c>
      <c r="D29" s="55">
        <v>-1.1628037995119099E-2</v>
      </c>
      <c r="G29">
        <v>1.8717123952937991E-2</v>
      </c>
      <c r="H29">
        <v>-2.6522898948902019E-2</v>
      </c>
      <c r="I29">
        <v>1.3576193070049527E-2</v>
      </c>
      <c r="J29">
        <v>2.2070395399242521E-2</v>
      </c>
      <c r="K29">
        <v>-6.3423033746905038E-4</v>
      </c>
    </row>
    <row r="30" spans="1:19" x14ac:dyDescent="0.35">
      <c r="A30" s="54">
        <v>42268</v>
      </c>
      <c r="B30" s="55">
        <v>-7.0446227400083189E-3</v>
      </c>
      <c r="C30" s="55">
        <v>-2.2497197340154416E-3</v>
      </c>
      <c r="D30" s="55">
        <v>-2.9675768146116666E-2</v>
      </c>
      <c r="G30">
        <v>-7.0446227400083189E-3</v>
      </c>
      <c r="H30">
        <v>6.7273180607424835E-2</v>
      </c>
      <c r="I30">
        <v>1.2068878733676451E-2</v>
      </c>
      <c r="J30">
        <v>-3.2548907214881823E-2</v>
      </c>
      <c r="K30">
        <v>-2.579781366524378E-2</v>
      </c>
    </row>
    <row r="31" spans="1:19" x14ac:dyDescent="0.35">
      <c r="A31" s="54">
        <v>42275</v>
      </c>
      <c r="B31" s="55">
        <v>-1.5729301908543918E-2</v>
      </c>
      <c r="C31" s="55">
        <v>6.7340321813441194E-3</v>
      </c>
      <c r="D31" s="55">
        <v>-1.8237587549780901E-2</v>
      </c>
      <c r="G31">
        <v>-1.5729301908543918E-2</v>
      </c>
      <c r="H31">
        <v>1.1159531140159709E-2</v>
      </c>
      <c r="I31">
        <v>1.5268287210081411E-2</v>
      </c>
      <c r="J31">
        <v>1.8100041643617937E-2</v>
      </c>
      <c r="K31">
        <v>2.0481673285480565E-2</v>
      </c>
    </row>
    <row r="32" spans="1:19" x14ac:dyDescent="0.35">
      <c r="A32" s="54">
        <v>42289</v>
      </c>
      <c r="B32" s="55">
        <v>3.1559220180518877E-2</v>
      </c>
      <c r="C32" s="55">
        <v>3.3522692038643644E-2</v>
      </c>
      <c r="D32" s="55">
        <v>0</v>
      </c>
      <c r="G32">
        <v>3.1559220180518877E-2</v>
      </c>
      <c r="H32">
        <v>3.1629546336090913E-2</v>
      </c>
      <c r="I32">
        <v>-6.3779116012377228E-3</v>
      </c>
      <c r="J32">
        <v>-4.9531668242757024E-2</v>
      </c>
      <c r="K32">
        <v>2.1186278122833496E-2</v>
      </c>
    </row>
    <row r="33" spans="1:11" x14ac:dyDescent="0.35">
      <c r="A33" s="54">
        <v>42296</v>
      </c>
      <c r="B33" s="55">
        <v>2.1568696658455202E-2</v>
      </c>
      <c r="C33" s="55">
        <v>-8.8300794482720369E-3</v>
      </c>
      <c r="D33" s="55">
        <v>-6.2305497506360864E-3</v>
      </c>
      <c r="G33">
        <v>2.1568696658455202E-2</v>
      </c>
      <c r="H33">
        <v>3.0153038170687457E-2</v>
      </c>
      <c r="I33">
        <v>2.5167170139379347E-2</v>
      </c>
      <c r="J33">
        <v>8.8855133572084532E-3</v>
      </c>
      <c r="K33">
        <v>2.1270825347133863E-2</v>
      </c>
    </row>
    <row r="34" spans="1:11" x14ac:dyDescent="0.35">
      <c r="A34" s="54">
        <v>42303</v>
      </c>
      <c r="B34" s="55">
        <v>8.8407564604479915E-4</v>
      </c>
      <c r="C34" s="55">
        <v>6.6298585386695818E-3</v>
      </c>
      <c r="D34" s="55">
        <v>3.0771658666753472E-2</v>
      </c>
      <c r="G34">
        <v>8.8407564604479915E-4</v>
      </c>
      <c r="H34">
        <v>-4.1509799760933996E-2</v>
      </c>
      <c r="I34">
        <v>9.469914751070254E-3</v>
      </c>
      <c r="J34">
        <v>-3.9792305052238935E-2</v>
      </c>
      <c r="K34">
        <v>-4.3010818993905854E-3</v>
      </c>
    </row>
    <row r="35" spans="1:11" x14ac:dyDescent="0.35">
      <c r="A35" s="54">
        <v>42310</v>
      </c>
      <c r="B35" s="55">
        <v>3.8570483531325341E-2</v>
      </c>
      <c r="C35" s="55">
        <v>3.2505570404931308E-2</v>
      </c>
      <c r="D35" s="55">
        <v>0</v>
      </c>
      <c r="G35">
        <v>3.8570483531325341E-2</v>
      </c>
      <c r="H35">
        <v>2.3123990086664367E-2</v>
      </c>
      <c r="I35">
        <v>1.1878083540431576E-2</v>
      </c>
      <c r="J35">
        <v>7.5997063116447952E-2</v>
      </c>
      <c r="K35">
        <v>-1.7172468508600502E-2</v>
      </c>
    </row>
    <row r="36" spans="1:11" x14ac:dyDescent="0.35">
      <c r="A36" s="54">
        <v>42317</v>
      </c>
      <c r="B36" s="55">
        <v>-7.3604257838773418E-3</v>
      </c>
      <c r="C36" s="55">
        <v>3.9712637406867833E-2</v>
      </c>
      <c r="D36" s="55">
        <v>-4.7155137917277719E-2</v>
      </c>
      <c r="G36">
        <v>-7.3604257838773418E-3</v>
      </c>
      <c r="H36">
        <v>-1.3605652055778709E-2</v>
      </c>
      <c r="I36">
        <v>-1.8025908550513114E-2</v>
      </c>
      <c r="J36">
        <v>4.9813705712219172E-2</v>
      </c>
      <c r="K36">
        <v>-2.3469944436241629E-2</v>
      </c>
    </row>
    <row r="37" spans="1:11" x14ac:dyDescent="0.35">
      <c r="A37" s="54">
        <v>42331</v>
      </c>
      <c r="B37" s="55">
        <v>-2.5963223762010212E-2</v>
      </c>
      <c r="C37" s="55">
        <v>-4.1355185681913945E-2</v>
      </c>
      <c r="D37" s="55">
        <v>-5.4616747317900463E-2</v>
      </c>
      <c r="G37">
        <v>-2.5963223762010212E-2</v>
      </c>
      <c r="H37">
        <v>1.1451929322611933E-2</v>
      </c>
      <c r="I37">
        <v>1.5834992330076268E-2</v>
      </c>
      <c r="J37">
        <v>2.4536252649469736E-2</v>
      </c>
      <c r="K37">
        <v>3.3331268786449007E-2</v>
      </c>
    </row>
    <row r="38" spans="1:11" x14ac:dyDescent="0.35">
      <c r="A38" s="54">
        <v>42338</v>
      </c>
      <c r="B38" s="55">
        <v>-1.4451118538174598E-2</v>
      </c>
      <c r="C38" s="55">
        <v>-6.6889881507965401E-3</v>
      </c>
      <c r="D38" s="55">
        <v>-1.7116941940697752E-2</v>
      </c>
      <c r="G38">
        <v>-1.4451118538174598E-2</v>
      </c>
      <c r="H38">
        <v>5.2415952276730973E-3</v>
      </c>
      <c r="I38">
        <v>-1.1543029281674812E-2</v>
      </c>
      <c r="J38">
        <v>-4.2865606771374618E-2</v>
      </c>
      <c r="K38">
        <v>2.2496977638133322E-2</v>
      </c>
    </row>
    <row r="39" spans="1:11" x14ac:dyDescent="0.35">
      <c r="A39" s="54">
        <v>42345</v>
      </c>
      <c r="B39" s="55">
        <v>-4.8717386613997875E-2</v>
      </c>
      <c r="C39" s="55">
        <v>3.7325957612686346E-2</v>
      </c>
      <c r="D39" s="55">
        <v>-3.9920212695374498E-3</v>
      </c>
      <c r="G39">
        <v>-4.8717386613997875E-2</v>
      </c>
      <c r="H39">
        <v>-4.4192839233540823E-2</v>
      </c>
      <c r="I39">
        <v>1.0360502681430503E-2</v>
      </c>
      <c r="J39">
        <v>-1.5351178655761022E-2</v>
      </c>
      <c r="K39">
        <v>1.871571819594112E-2</v>
      </c>
    </row>
    <row r="40" spans="1:11" x14ac:dyDescent="0.35">
      <c r="A40" s="54">
        <v>42352</v>
      </c>
      <c r="B40" s="55">
        <v>6.7018934844012617E-3</v>
      </c>
      <c r="C40" s="55">
        <v>-1.7391742711869107E-2</v>
      </c>
      <c r="D40" s="55">
        <v>3.9920212695374567E-3</v>
      </c>
      <c r="G40">
        <v>6.7018934844012617E-3</v>
      </c>
      <c r="H40">
        <v>5.9556780835624393E-2</v>
      </c>
      <c r="I40">
        <v>-2.8923039469250476E-2</v>
      </c>
      <c r="J40">
        <v>6.2118468098199445E-2</v>
      </c>
      <c r="K40">
        <v>-1.5113637810048184E-2</v>
      </c>
    </row>
    <row r="41" spans="1:11" x14ac:dyDescent="0.35">
      <c r="A41" s="54">
        <v>42359</v>
      </c>
      <c r="B41" s="55">
        <v>2.5282385840892256E-2</v>
      </c>
      <c r="C41" s="55">
        <v>8.7336799687546315E-3</v>
      </c>
      <c r="D41" s="55">
        <v>-3.9920212695374498E-3</v>
      </c>
      <c r="G41">
        <v>2.5282385840892256E-2</v>
      </c>
      <c r="H41">
        <v>-9.6830574853678138E-3</v>
      </c>
      <c r="I41">
        <v>-2.7577494364552E-3</v>
      </c>
      <c r="J41">
        <v>1.6222835506887384E-2</v>
      </c>
      <c r="K41">
        <v>1.5821720393728457E-2</v>
      </c>
    </row>
    <row r="42" spans="1:11" x14ac:dyDescent="0.35">
      <c r="A42" s="54">
        <v>42366</v>
      </c>
      <c r="B42" s="55">
        <v>-7.8973350600052743E-4</v>
      </c>
      <c r="C42" s="55">
        <v>-4.3573053689558126E-3</v>
      </c>
      <c r="D42" s="55">
        <v>0</v>
      </c>
      <c r="G42">
        <v>-7.8973350600052743E-4</v>
      </c>
      <c r="H42">
        <v>6.6452715887930142E-2</v>
      </c>
      <c r="I42">
        <v>2.5212546434708723E-2</v>
      </c>
      <c r="J42">
        <v>1.7772169745797668E-2</v>
      </c>
      <c r="K42">
        <v>-7.0808258368028668E-4</v>
      </c>
    </row>
    <row r="43" spans="1:11" x14ac:dyDescent="0.35">
      <c r="A43" s="56">
        <v>42373</v>
      </c>
      <c r="B43" s="57">
        <v>-4.4528076688758376E-2</v>
      </c>
      <c r="C43" s="57">
        <v>6.3446221738962263E-2</v>
      </c>
      <c r="D43" s="57">
        <v>2.6317308317373358E-2</v>
      </c>
      <c r="H43">
        <v>-6.0045214181915982E-3</v>
      </c>
      <c r="I43">
        <v>-2.272571405413918E-2</v>
      </c>
      <c r="J43">
        <v>-9.8850915881404152E-3</v>
      </c>
      <c r="K43">
        <v>-1.7581101416396221E-2</v>
      </c>
    </row>
    <row r="44" spans="1:11" x14ac:dyDescent="0.35">
      <c r="A44" s="56">
        <v>42387</v>
      </c>
      <c r="B44" s="57">
        <v>4.7332211106255691E-2</v>
      </c>
      <c r="C44" s="57">
        <v>-3.2647077836666143E-2</v>
      </c>
      <c r="D44" s="57">
        <v>2.8437935320533625E-2</v>
      </c>
      <c r="H44">
        <v>1.2195273093818206E-2</v>
      </c>
      <c r="I44">
        <v>1.6837223836230465E-2</v>
      </c>
      <c r="J44">
        <v>-1.6867253965241635E-2</v>
      </c>
      <c r="K44">
        <v>2.5486841923837055E-2</v>
      </c>
    </row>
    <row r="45" spans="1:11" x14ac:dyDescent="0.35">
      <c r="A45" s="56">
        <v>42394</v>
      </c>
      <c r="B45" s="57">
        <v>5.3204036063464667E-2</v>
      </c>
      <c r="C45" s="57">
        <v>2.8355225755125005E-2</v>
      </c>
      <c r="D45" s="57">
        <v>3.9973404326203938E-3</v>
      </c>
      <c r="J45">
        <v>5.1926802368212205E-3</v>
      </c>
      <c r="K45">
        <v>1.440591261716662E-2</v>
      </c>
    </row>
    <row r="46" spans="1:11" x14ac:dyDescent="0.35">
      <c r="A46" s="56">
        <v>42401</v>
      </c>
      <c r="B46" s="57">
        <v>7.2277031214532635E-3</v>
      </c>
      <c r="C46" s="57">
        <v>-2.1528533611010897E-3</v>
      </c>
      <c r="D46" s="57">
        <v>1.8445845790751432E-2</v>
      </c>
      <c r="J46">
        <v>-5.3073464203364125E-2</v>
      </c>
    </row>
    <row r="47" spans="1:11" x14ac:dyDescent="0.35">
      <c r="A47" s="56">
        <v>42408</v>
      </c>
      <c r="B47" s="57">
        <v>-2.4474015085370251E-2</v>
      </c>
      <c r="C47" s="57">
        <v>4.3010818993907017E-3</v>
      </c>
      <c r="D47" s="57">
        <v>-1.3140793561058368E-2</v>
      </c>
      <c r="J47">
        <v>1.0007616074426413E-2</v>
      </c>
    </row>
    <row r="48" spans="1:11" x14ac:dyDescent="0.35">
      <c r="A48" s="56">
        <v>42415</v>
      </c>
      <c r="B48" s="57">
        <v>7.6492355205702245E-2</v>
      </c>
      <c r="C48" s="57">
        <v>2.1436235432513691E-3</v>
      </c>
      <c r="D48" s="57">
        <v>5.2770571008438193E-3</v>
      </c>
      <c r="J48">
        <v>-2.6267135636687707E-3</v>
      </c>
    </row>
    <row r="49" spans="1:10" x14ac:dyDescent="0.35">
      <c r="A49" s="56">
        <v>42422</v>
      </c>
      <c r="B49" s="57">
        <v>3.6911634141398281E-2</v>
      </c>
      <c r="C49" s="57">
        <v>-8.602203582663415E-3</v>
      </c>
      <c r="D49" s="57">
        <v>2.0834086902842053E-2</v>
      </c>
      <c r="J49">
        <v>2.4862793047520322E-2</v>
      </c>
    </row>
    <row r="50" spans="1:10" x14ac:dyDescent="0.35">
      <c r="A50" s="56">
        <v>42429</v>
      </c>
      <c r="B50" s="57">
        <v>2.5555449173096548E-2</v>
      </c>
      <c r="C50" s="57">
        <v>3.188367840522198E-2</v>
      </c>
      <c r="D50" s="57">
        <v>1.2804272245987749E-2</v>
      </c>
    </row>
    <row r="51" spans="1:10" x14ac:dyDescent="0.35">
      <c r="A51" s="56">
        <v>42436</v>
      </c>
      <c r="B51" s="57">
        <v>2.4742280663515004E-3</v>
      </c>
      <c r="C51" s="57">
        <v>2.0898649194592365E-3</v>
      </c>
      <c r="D51" s="57">
        <v>3.0077455237277954E-2</v>
      </c>
    </row>
    <row r="52" spans="1:10" x14ac:dyDescent="0.35">
      <c r="A52" s="56">
        <v>42443</v>
      </c>
      <c r="B52" s="57">
        <v>2.833357449201902E-2</v>
      </c>
      <c r="C52" s="57">
        <v>0</v>
      </c>
      <c r="D52" s="57">
        <v>7.38010729762246E-3</v>
      </c>
    </row>
    <row r="53" spans="1:10" x14ac:dyDescent="0.35">
      <c r="A53" s="56">
        <v>42450</v>
      </c>
      <c r="B53" s="57">
        <v>-2.979904462056561E-2</v>
      </c>
      <c r="C53" s="57">
        <v>-8.3857933762739589E-3</v>
      </c>
      <c r="D53" s="57">
        <v>-4.9140148024289293E-3</v>
      </c>
    </row>
    <row r="54" spans="1:10" x14ac:dyDescent="0.35">
      <c r="A54" s="56">
        <v>42457</v>
      </c>
      <c r="B54" s="57">
        <v>-5.3304050482941142E-3</v>
      </c>
      <c r="C54" s="57">
        <v>1.6701849617931353E-2</v>
      </c>
      <c r="D54" s="57">
        <v>-4.9382816405825663E-3</v>
      </c>
    </row>
    <row r="55" spans="1:10" x14ac:dyDescent="0.35">
      <c r="A55" s="56">
        <v>42464</v>
      </c>
      <c r="B55" s="57">
        <v>3.9745115594557651E-2</v>
      </c>
      <c r="C55" s="57">
        <v>1.2345835822299362E-2</v>
      </c>
      <c r="D55" s="57">
        <v>4.9497127790251873E-2</v>
      </c>
    </row>
    <row r="56" spans="1:10" x14ac:dyDescent="0.35">
      <c r="A56" s="56">
        <v>42471</v>
      </c>
      <c r="B56" s="57">
        <v>5.4961725718581711E-2</v>
      </c>
      <c r="C56" s="57">
        <v>-2.2751756983416069E-2</v>
      </c>
      <c r="D56" s="57">
        <v>-3.5398267051240623E-3</v>
      </c>
    </row>
    <row r="57" spans="1:10" x14ac:dyDescent="0.35">
      <c r="A57" s="56">
        <v>42478</v>
      </c>
      <c r="B57" s="57">
        <v>1.6213200713722214E-2</v>
      </c>
      <c r="C57" s="57">
        <v>-2.5425098365810056E-2</v>
      </c>
      <c r="D57" s="57">
        <v>3.3704526751391253E-2</v>
      </c>
    </row>
    <row r="58" spans="1:10" x14ac:dyDescent="0.35">
      <c r="A58" s="56">
        <v>42492</v>
      </c>
      <c r="B58" s="57">
        <v>-2.3835028174973068E-2</v>
      </c>
      <c r="C58" s="57">
        <v>1.7021687569430524E-2</v>
      </c>
      <c r="D58" s="57">
        <v>-4.8239360308528229E-3</v>
      </c>
    </row>
    <row r="59" spans="1:10" x14ac:dyDescent="0.35">
      <c r="A59" s="56">
        <v>42499</v>
      </c>
      <c r="B59" s="57">
        <v>3.5579864600029155E-3</v>
      </c>
      <c r="C59" s="57">
        <v>-2.3480267608842472E-2</v>
      </c>
      <c r="D59" s="57">
        <v>-1.2652236903709001E-2</v>
      </c>
    </row>
    <row r="60" spans="1:10" x14ac:dyDescent="0.35">
      <c r="A60" s="56">
        <v>42506</v>
      </c>
      <c r="B60" s="57">
        <v>6.8321457675771108E-3</v>
      </c>
      <c r="C60" s="57">
        <v>1.2875714360045367E-2</v>
      </c>
      <c r="D60" s="57">
        <v>4.885207566049341E-3</v>
      </c>
    </row>
    <row r="61" spans="1:10" x14ac:dyDescent="0.35">
      <c r="A61" s="56">
        <v>42520</v>
      </c>
      <c r="B61" s="57">
        <v>-1.2160729944239406E-2</v>
      </c>
      <c r="C61" s="57">
        <v>-1.7021687569430524E-2</v>
      </c>
      <c r="D61" s="57">
        <v>1.6465263015515791E-2</v>
      </c>
    </row>
    <row r="62" spans="1:10" x14ac:dyDescent="0.35">
      <c r="A62" s="56">
        <v>42527</v>
      </c>
      <c r="B62" s="57">
        <v>1.4410449678254994E-2</v>
      </c>
      <c r="C62" s="57">
        <v>-2.8293508642611976E-2</v>
      </c>
      <c r="D62" s="57">
        <v>-8.6831225734607699E-3</v>
      </c>
    </row>
    <row r="63" spans="1:10" x14ac:dyDescent="0.35">
      <c r="A63" s="56">
        <v>42534</v>
      </c>
      <c r="B63" s="57">
        <v>-3.6617363238223309E-2</v>
      </c>
      <c r="C63" s="57">
        <v>-8.8692377407796601E-3</v>
      </c>
      <c r="D63" s="57">
        <v>1.2518218357403138E-2</v>
      </c>
    </row>
    <row r="64" spans="1:10" x14ac:dyDescent="0.35">
      <c r="A64" s="56">
        <v>42548</v>
      </c>
      <c r="B64" s="57">
        <v>3.3676364848380792E-3</v>
      </c>
      <c r="C64" s="57">
        <v>-3.2186686495901444E-2</v>
      </c>
      <c r="D64" s="57">
        <v>-5.5834874257005684E-3</v>
      </c>
    </row>
    <row r="65" spans="1:4" x14ac:dyDescent="0.35">
      <c r="A65" s="56">
        <v>42562</v>
      </c>
      <c r="B65" s="57">
        <v>2.7228042438734713E-2</v>
      </c>
      <c r="C65" s="57">
        <v>-4.2181614036294675E-2</v>
      </c>
      <c r="D65" s="57">
        <v>1.357486909106885E-2</v>
      </c>
    </row>
    <row r="66" spans="1:4" x14ac:dyDescent="0.35">
      <c r="A66" s="56">
        <v>42569</v>
      </c>
      <c r="B66" s="57">
        <v>-2.319513942233386E-3</v>
      </c>
      <c r="C66" s="57">
        <v>1.3513719166722855E-2</v>
      </c>
      <c r="D66" s="57">
        <v>3.315220731690055E-2</v>
      </c>
    </row>
    <row r="67" spans="1:4" x14ac:dyDescent="0.35">
      <c r="A67" s="56">
        <v>42576</v>
      </c>
      <c r="B67" s="57">
        <v>9.7491293923416336E-3</v>
      </c>
      <c r="C67" s="57">
        <v>-1.1248712535870653E-2</v>
      </c>
      <c r="D67" s="57">
        <v>2.3631604533277038E-2</v>
      </c>
    </row>
    <row r="68" spans="1:4" x14ac:dyDescent="0.35">
      <c r="A68" s="56">
        <v>42583</v>
      </c>
      <c r="B68" s="57">
        <v>-3.3112613036560315E-3</v>
      </c>
      <c r="C68" s="57">
        <v>3.7740327982846898E-2</v>
      </c>
      <c r="D68" s="57">
        <v>-8.528836347520323E-3</v>
      </c>
    </row>
    <row r="69" spans="1:4" x14ac:dyDescent="0.35">
      <c r="A69" s="56">
        <v>42590</v>
      </c>
      <c r="B69" s="57">
        <v>5.4648874052540741E-3</v>
      </c>
      <c r="C69" s="57">
        <v>2.1552558385734281E-2</v>
      </c>
      <c r="D69" s="57">
        <v>1.6985546365743807E-2</v>
      </c>
    </row>
    <row r="70" spans="1:4" x14ac:dyDescent="0.35">
      <c r="A70" s="56">
        <v>42597</v>
      </c>
      <c r="B70" s="57">
        <v>-2.6522898948902019E-2</v>
      </c>
      <c r="C70" s="57">
        <v>0</v>
      </c>
      <c r="D70" s="57">
        <v>-1.8056783747242615E-2</v>
      </c>
    </row>
    <row r="71" spans="1:4" x14ac:dyDescent="0.35">
      <c r="A71" s="56">
        <v>42604</v>
      </c>
      <c r="B71" s="57">
        <v>6.7273180607424835E-2</v>
      </c>
      <c r="C71" s="57">
        <v>-4.2735107773819378E-3</v>
      </c>
      <c r="D71" s="57">
        <v>2.9569208122948661E-2</v>
      </c>
    </row>
    <row r="72" spans="1:4" x14ac:dyDescent="0.35">
      <c r="A72" s="56">
        <v>42611</v>
      </c>
      <c r="B72" s="57">
        <v>1.1159531140159709E-2</v>
      </c>
      <c r="C72" s="57">
        <v>3.9879366231596325E-2</v>
      </c>
      <c r="D72" s="57">
        <v>-2.9569208122948609E-2</v>
      </c>
    </row>
    <row r="73" spans="1:4" x14ac:dyDescent="0.35">
      <c r="A73" s="56">
        <v>42618</v>
      </c>
      <c r="B73" s="57">
        <v>3.1629546336090913E-2</v>
      </c>
      <c r="C73" s="57">
        <v>3.6367644170874791E-2</v>
      </c>
      <c r="D73" s="57">
        <v>2.8528083614538031E-2</v>
      </c>
    </row>
    <row r="74" spans="1:4" x14ac:dyDescent="0.35">
      <c r="A74" s="56">
        <v>42632</v>
      </c>
      <c r="B74" s="57">
        <v>3.0153038170687457E-2</v>
      </c>
      <c r="C74" s="57">
        <v>-2.0811662038246232E-3</v>
      </c>
      <c r="D74" s="57">
        <v>-6.5185979884695613E-2</v>
      </c>
    </row>
    <row r="75" spans="1:4" x14ac:dyDescent="0.35">
      <c r="A75" s="56">
        <v>42639</v>
      </c>
      <c r="B75" s="57">
        <v>-4.1509799760933996E-2</v>
      </c>
      <c r="C75" s="57">
        <v>3.4803922194692097E-2</v>
      </c>
      <c r="D75" s="57">
        <v>3.1039859375910123E-3</v>
      </c>
    </row>
    <row r="76" spans="1:4" x14ac:dyDescent="0.35">
      <c r="A76" s="56">
        <v>42646</v>
      </c>
      <c r="B76" s="57">
        <v>2.3123990086664367E-2</v>
      </c>
      <c r="C76" s="57">
        <v>6.0180723255629448E-3</v>
      </c>
      <c r="D76" s="57">
        <v>-2.7226812700214039E-2</v>
      </c>
    </row>
    <row r="77" spans="1:4" x14ac:dyDescent="0.35">
      <c r="A77" s="56">
        <v>42653</v>
      </c>
      <c r="B77" s="57">
        <v>-1.3605652055778709E-2</v>
      </c>
      <c r="C77" s="57">
        <v>-2.4292692569044587E-2</v>
      </c>
      <c r="D77" s="57">
        <v>-1.0672459890771759E-2</v>
      </c>
    </row>
    <row r="78" spans="1:4" x14ac:dyDescent="0.35">
      <c r="A78" s="56">
        <v>42660</v>
      </c>
      <c r="B78" s="57">
        <v>1.1451929322611933E-2</v>
      </c>
      <c r="C78" s="57">
        <v>6.351340572232593E-2</v>
      </c>
      <c r="D78" s="57">
        <v>-4.4988387214781933E-2</v>
      </c>
    </row>
    <row r="79" spans="1:4" x14ac:dyDescent="0.35">
      <c r="A79" s="56">
        <v>42667</v>
      </c>
      <c r="B79" s="57">
        <v>5.2415952276730973E-3</v>
      </c>
      <c r="C79" s="57">
        <v>9.5694510161506725E-3</v>
      </c>
      <c r="D79" s="57">
        <v>1.1217051092001736E-3</v>
      </c>
    </row>
    <row r="80" spans="1:4" x14ac:dyDescent="0.35">
      <c r="A80" s="56">
        <v>42674</v>
      </c>
      <c r="B80" s="57">
        <v>-4.4192839233540823E-2</v>
      </c>
      <c r="C80" s="57">
        <v>2.6317308317373358E-2</v>
      </c>
      <c r="D80" s="57">
        <v>-4.4943895878393264E-3</v>
      </c>
    </row>
    <row r="81" spans="1:4" x14ac:dyDescent="0.35">
      <c r="A81" s="56">
        <v>42681</v>
      </c>
      <c r="B81" s="57">
        <v>5.9556780835624393E-2</v>
      </c>
      <c r="C81" s="57">
        <v>-1.8570107472127711E-3</v>
      </c>
      <c r="D81" s="57">
        <v>1.5642777070453542E-2</v>
      </c>
    </row>
    <row r="82" spans="1:4" x14ac:dyDescent="0.35">
      <c r="A82" s="56">
        <v>42688</v>
      </c>
      <c r="B82" s="57">
        <v>-9.6830574853678138E-3</v>
      </c>
      <c r="C82" s="57">
        <v>5.9530649494225936E-2</v>
      </c>
      <c r="D82" s="57">
        <v>-2.8107527690440611E-2</v>
      </c>
    </row>
    <row r="83" spans="1:4" x14ac:dyDescent="0.35">
      <c r="A83" s="56">
        <v>42695</v>
      </c>
      <c r="B83" s="57">
        <v>6.6452715887930142E-2</v>
      </c>
      <c r="C83" s="57">
        <v>-8.795131452827289E-3</v>
      </c>
      <c r="D83" s="57">
        <v>-5.7175684632034081E-3</v>
      </c>
    </row>
    <row r="84" spans="1:4" x14ac:dyDescent="0.35">
      <c r="A84" s="56">
        <v>42702</v>
      </c>
      <c r="B84" s="57">
        <v>-6.0045214181915982E-3</v>
      </c>
      <c r="C84" s="57">
        <v>-2.6859269050268413E-2</v>
      </c>
      <c r="D84" s="57">
        <v>2.0432038817205934E-2</v>
      </c>
    </row>
    <row r="85" spans="1:4" x14ac:dyDescent="0.35">
      <c r="A85" s="56">
        <v>42730</v>
      </c>
      <c r="B85" s="57">
        <v>1.2195273093818206E-2</v>
      </c>
      <c r="C85" s="57">
        <v>3.2894766503987053E-3</v>
      </c>
      <c r="D85" s="57">
        <v>-3.3351893061383505E-3</v>
      </c>
    </row>
    <row r="86" spans="1:4" x14ac:dyDescent="0.35">
      <c r="A86" s="58">
        <v>42744</v>
      </c>
      <c r="B86" s="59">
        <v>-3.4509816210688313E-2</v>
      </c>
      <c r="C86" s="59">
        <v>5.6338177182560642E-3</v>
      </c>
      <c r="D86" s="59">
        <v>-6.4377904748485299E-3</v>
      </c>
    </row>
    <row r="87" spans="1:4" x14ac:dyDescent="0.35">
      <c r="A87" s="58">
        <v>42751</v>
      </c>
      <c r="B87" s="59">
        <v>1.5584418424825499E-2</v>
      </c>
      <c r="C87" s="59">
        <v>-5.930877444029415E-2</v>
      </c>
      <c r="D87" s="59">
        <v>2.4456295977526715E-2</v>
      </c>
    </row>
    <row r="88" spans="1:4" x14ac:dyDescent="0.35">
      <c r="A88" s="58">
        <v>42758</v>
      </c>
      <c r="B88" s="59">
        <v>6.6015130574268388E-2</v>
      </c>
      <c r="C88" s="59">
        <v>1.1851990587014548E-2</v>
      </c>
      <c r="D88" s="59">
        <v>6.5063593347061868E-2</v>
      </c>
    </row>
    <row r="89" spans="1:4" x14ac:dyDescent="0.35">
      <c r="A89" s="58">
        <v>42765</v>
      </c>
      <c r="B89" s="59">
        <v>-2.9033565733355533E-2</v>
      </c>
      <c r="C89" s="59">
        <v>2.1850832948108297E-2</v>
      </c>
      <c r="D89" s="59">
        <v>4.2395558967685765E-2</v>
      </c>
    </row>
    <row r="90" spans="1:4" x14ac:dyDescent="0.35">
      <c r="A90" s="58">
        <v>42772</v>
      </c>
      <c r="B90" s="59">
        <v>-4.8934018014174151E-2</v>
      </c>
      <c r="C90" s="59">
        <v>-2.3324672566409004E-2</v>
      </c>
      <c r="D90" s="59">
        <v>-3.5529421154486512E-2</v>
      </c>
    </row>
    <row r="91" spans="1:4" x14ac:dyDescent="0.35">
      <c r="A91" s="58">
        <v>42779</v>
      </c>
      <c r="B91" s="59">
        <v>-6.0424786265687625E-5</v>
      </c>
      <c r="C91" s="59">
        <v>-6.8676865796219372E-2</v>
      </c>
      <c r="D91" s="59">
        <v>-1.2789156116321223E-2</v>
      </c>
    </row>
    <row r="92" spans="1:4" x14ac:dyDescent="0.35">
      <c r="A92" s="58">
        <v>42786</v>
      </c>
      <c r="B92" s="59">
        <v>1.2084592159701689E-4</v>
      </c>
      <c r="C92" s="59">
        <v>2.6501940745506627E-2</v>
      </c>
      <c r="D92" s="59">
        <v>-6.9548218733697219E-3</v>
      </c>
    </row>
    <row r="93" spans="1:4" x14ac:dyDescent="0.35">
      <c r="A93" s="58">
        <v>42793</v>
      </c>
      <c r="B93" s="59">
        <v>-6.7291333303695113E-3</v>
      </c>
      <c r="C93" s="59">
        <v>-4.4032270150503282E-2</v>
      </c>
      <c r="D93" s="59">
        <v>-3.4486176071169203E-2</v>
      </c>
    </row>
    <row r="94" spans="1:4" x14ac:dyDescent="0.35">
      <c r="A94" s="58">
        <v>42800</v>
      </c>
      <c r="B94" s="59">
        <v>-4.2877024356391881E-2</v>
      </c>
      <c r="C94" s="59">
        <v>2.6964361638355201E-2</v>
      </c>
      <c r="D94" s="59">
        <v>1.1287959773851355E-2</v>
      </c>
    </row>
    <row r="95" spans="1:4" x14ac:dyDescent="0.35">
      <c r="A95" s="58">
        <v>42814</v>
      </c>
      <c r="B95" s="59">
        <v>2.0696535100776455E-2</v>
      </c>
      <c r="C95" s="59">
        <v>-7.6628727455691371E-3</v>
      </c>
      <c r="D95" s="59">
        <v>-4.0821994520255166E-2</v>
      </c>
    </row>
    <row r="96" spans="1:4" x14ac:dyDescent="0.35">
      <c r="A96" s="58">
        <v>42821</v>
      </c>
      <c r="B96" s="59">
        <v>-2.9109110030049078E-2</v>
      </c>
      <c r="C96" s="59">
        <v>-3.2841106189242332E-2</v>
      </c>
      <c r="D96" s="59">
        <v>-1.0972678669475556E-2</v>
      </c>
    </row>
    <row r="97" spans="1:4" x14ac:dyDescent="0.35">
      <c r="A97" s="58">
        <v>42828</v>
      </c>
      <c r="B97" s="59">
        <v>1.0520187908801302E-2</v>
      </c>
      <c r="C97" s="59">
        <v>-3.3956374734273591E-2</v>
      </c>
      <c r="D97" s="59">
        <v>-2.7454698464409826E-2</v>
      </c>
    </row>
    <row r="98" spans="1:4" x14ac:dyDescent="0.35">
      <c r="A98" s="58">
        <v>42842</v>
      </c>
      <c r="B98" s="59">
        <v>6.7052278058137904E-2</v>
      </c>
      <c r="C98" s="59">
        <v>-4.8790164169431945E-2</v>
      </c>
      <c r="D98" s="59">
        <v>1.0542963549059923E-3</v>
      </c>
    </row>
    <row r="99" spans="1:4" x14ac:dyDescent="0.35">
      <c r="A99" s="58">
        <v>42849</v>
      </c>
      <c r="B99" s="59">
        <v>3.4548834675782604E-2</v>
      </c>
      <c r="C99" s="59">
        <v>-1.914766941413408E-2</v>
      </c>
      <c r="D99" s="59">
        <v>5.6338501641746599E-2</v>
      </c>
    </row>
    <row r="100" spans="1:4" x14ac:dyDescent="0.35">
      <c r="A100" s="58">
        <v>42856</v>
      </c>
      <c r="B100" s="59">
        <v>3.6253816143170577E-3</v>
      </c>
      <c r="C100" s="59">
        <v>-1.5943650397136001E-2</v>
      </c>
      <c r="D100" s="59">
        <v>-1.9105659079585606E-2</v>
      </c>
    </row>
    <row r="101" spans="1:4" x14ac:dyDescent="0.35">
      <c r="A101" s="58">
        <v>42863</v>
      </c>
      <c r="B101" s="59">
        <v>1.139442612796833E-2</v>
      </c>
      <c r="C101" s="59">
        <v>-4.3802622658392888E-2</v>
      </c>
      <c r="D101" s="59">
        <v>-2.0325210249223578E-3</v>
      </c>
    </row>
    <row r="102" spans="1:4" x14ac:dyDescent="0.35">
      <c r="A102" s="58">
        <v>42877</v>
      </c>
      <c r="B102" s="59">
        <v>-4.9589915400578138E-2</v>
      </c>
      <c r="C102" s="59">
        <v>-2.8710105882431367E-2</v>
      </c>
      <c r="D102" s="59">
        <v>-3.3901551675681339E-2</v>
      </c>
    </row>
    <row r="103" spans="1:4" x14ac:dyDescent="0.35">
      <c r="A103" s="58">
        <v>42884</v>
      </c>
      <c r="B103" s="59">
        <v>-2.2402144995791396E-2</v>
      </c>
      <c r="C103" s="59">
        <v>0</v>
      </c>
      <c r="D103" s="59">
        <v>3.4423441909726986E-3</v>
      </c>
    </row>
    <row r="104" spans="1:4" x14ac:dyDescent="0.35">
      <c r="A104" s="58">
        <v>42891</v>
      </c>
      <c r="B104" s="59">
        <v>-4.5635542323461932E-2</v>
      </c>
      <c r="C104" s="59">
        <v>3.8099846232270383E-2</v>
      </c>
      <c r="D104" s="59">
        <v>2.2883305180122159E-3</v>
      </c>
    </row>
    <row r="105" spans="1:4" x14ac:dyDescent="0.35">
      <c r="A105" s="58">
        <v>42898</v>
      </c>
      <c r="B105" s="59">
        <v>-5.8283562197908506E-2</v>
      </c>
      <c r="C105" s="59">
        <v>-5.770831762064673E-2</v>
      </c>
      <c r="D105" s="59">
        <v>-6.3700776905186218E-2</v>
      </c>
    </row>
    <row r="106" spans="1:4" x14ac:dyDescent="0.35">
      <c r="A106" s="58">
        <v>42905</v>
      </c>
      <c r="B106" s="59">
        <v>1.7289479779171415E-2</v>
      </c>
      <c r="C106" s="59">
        <v>3.8839833316263957E-2</v>
      </c>
      <c r="D106" s="59">
        <v>-1.472419239393645E-2</v>
      </c>
    </row>
    <row r="107" spans="1:4" x14ac:dyDescent="0.35">
      <c r="A107" s="58">
        <v>42912</v>
      </c>
      <c r="B107" s="59">
        <v>1.028694907975825E-2</v>
      </c>
      <c r="C107" s="59">
        <v>-1.7291497110060994E-2</v>
      </c>
      <c r="D107" s="59">
        <v>-2.2500949290837791E-2</v>
      </c>
    </row>
    <row r="108" spans="1:4" x14ac:dyDescent="0.35">
      <c r="A108" s="58">
        <v>42919</v>
      </c>
      <c r="B108" s="59">
        <v>4.4138146711845593E-2</v>
      </c>
      <c r="C108" s="59">
        <v>3.9891329027302025E-2</v>
      </c>
      <c r="D108" s="59">
        <v>3.4786116085415389E-2</v>
      </c>
    </row>
    <row r="109" spans="1:4" x14ac:dyDescent="0.35">
      <c r="A109" s="58">
        <v>42926</v>
      </c>
      <c r="B109" s="59">
        <v>5.8953157038768307E-2</v>
      </c>
      <c r="C109" s="59">
        <v>-3.9891329027301969E-2</v>
      </c>
      <c r="D109" s="59">
        <v>3.125254350410453E-2</v>
      </c>
    </row>
    <row r="110" spans="1:4" x14ac:dyDescent="0.35">
      <c r="A110" s="58">
        <v>42933</v>
      </c>
      <c r="B110" s="59">
        <v>4.3276729057820278E-3</v>
      </c>
      <c r="C110" s="59">
        <v>5.7971176843259146E-3</v>
      </c>
      <c r="D110" s="59">
        <v>-3.5566131148471155E-3</v>
      </c>
    </row>
    <row r="111" spans="1:4" x14ac:dyDescent="0.35">
      <c r="A111" s="58">
        <v>42940</v>
      </c>
      <c r="B111" s="59">
        <v>2.0153353847960583E-2</v>
      </c>
      <c r="C111" s="59">
        <v>-1.553429296218412E-2</v>
      </c>
      <c r="D111" s="59">
        <v>2.8104894320108521E-2</v>
      </c>
    </row>
    <row r="112" spans="1:4" x14ac:dyDescent="0.35">
      <c r="A112" s="58">
        <v>42947</v>
      </c>
      <c r="B112" s="59">
        <v>2.5842156583848929E-2</v>
      </c>
      <c r="C112" s="59">
        <v>4.4026248756490458E-2</v>
      </c>
      <c r="D112" s="59">
        <v>-1.5125361070756104E-2</v>
      </c>
    </row>
    <row r="113" spans="1:4" x14ac:dyDescent="0.35">
      <c r="A113" s="58">
        <v>42954</v>
      </c>
      <c r="B113" s="59">
        <v>1.3576193070049527E-2</v>
      </c>
      <c r="C113" s="59">
        <v>-3.7523496185503527E-3</v>
      </c>
      <c r="D113" s="59">
        <v>-7.0588528396246884E-3</v>
      </c>
    </row>
    <row r="114" spans="1:4" x14ac:dyDescent="0.35">
      <c r="A114" s="58">
        <v>42982</v>
      </c>
      <c r="B114" s="59">
        <v>1.2068878733676451E-2</v>
      </c>
      <c r="C114" s="59">
        <v>-1.5398080111121606E-2</v>
      </c>
      <c r="D114" s="59">
        <v>-2.2446698538238618E-3</v>
      </c>
    </row>
    <row r="115" spans="1:4" x14ac:dyDescent="0.35">
      <c r="A115" s="58">
        <v>42989</v>
      </c>
      <c r="B115" s="59">
        <v>1.5268287210081411E-2</v>
      </c>
      <c r="C115" s="59">
        <v>-1.7256259674698364E-3</v>
      </c>
      <c r="D115" s="59">
        <v>-1.3574869091068874E-2</v>
      </c>
    </row>
    <row r="116" spans="1:4" x14ac:dyDescent="0.35">
      <c r="A116" s="58">
        <v>42996</v>
      </c>
      <c r="B116" s="59">
        <v>-6.3779116012377228E-3</v>
      </c>
      <c r="C116" s="59">
        <v>-3.5153004417896136E-2</v>
      </c>
      <c r="D116" s="59">
        <v>1.2450641878787961E-2</v>
      </c>
    </row>
    <row r="117" spans="1:4" x14ac:dyDescent="0.35">
      <c r="A117" s="58">
        <v>43003</v>
      </c>
      <c r="B117" s="59">
        <v>2.5167170139379347E-2</v>
      </c>
      <c r="C117" s="59">
        <v>3.6878630385365992E-2</v>
      </c>
      <c r="D117" s="59">
        <v>-7.9051795071132611E-3</v>
      </c>
    </row>
    <row r="118" spans="1:4" x14ac:dyDescent="0.35">
      <c r="A118" s="58">
        <v>43010</v>
      </c>
      <c r="B118" s="59">
        <v>9.469914751070254E-3</v>
      </c>
      <c r="C118" s="59">
        <v>-4.4059989794030543E-2</v>
      </c>
      <c r="D118" s="59">
        <v>9.0294067193941573E-3</v>
      </c>
    </row>
    <row r="119" spans="1:4" x14ac:dyDescent="0.35">
      <c r="A119" s="58">
        <v>43017</v>
      </c>
      <c r="B119" s="59">
        <v>1.1878083540431576E-2</v>
      </c>
      <c r="C119" s="59">
        <v>2.3153304974716821E-2</v>
      </c>
      <c r="D119" s="59">
        <v>-7.8962621222255051E-3</v>
      </c>
    </row>
    <row r="120" spans="1:4" x14ac:dyDescent="0.35">
      <c r="A120" s="58">
        <v>43024</v>
      </c>
      <c r="B120" s="59">
        <v>-1.8025908550513114E-2</v>
      </c>
      <c r="C120" s="59">
        <v>-1.5971945566052113E-2</v>
      </c>
      <c r="D120" s="59">
        <v>-3.456565311228095E-2</v>
      </c>
    </row>
    <row r="121" spans="1:4" x14ac:dyDescent="0.35">
      <c r="A121" s="58">
        <v>43031</v>
      </c>
      <c r="B121" s="59">
        <v>1.5834992330076268E-2</v>
      </c>
      <c r="C121" s="59">
        <v>3.5153004417896094E-2</v>
      </c>
      <c r="D121" s="59">
        <v>-9.4229201345052607E-3</v>
      </c>
    </row>
    <row r="122" spans="1:4" x14ac:dyDescent="0.35">
      <c r="A122" s="58">
        <v>43038</v>
      </c>
      <c r="B122" s="59">
        <v>-1.1543029281674812E-2</v>
      </c>
      <c r="C122" s="59">
        <v>5.1679701584425976E-3</v>
      </c>
      <c r="D122" s="59">
        <v>-1.0708014272472212E-2</v>
      </c>
    </row>
    <row r="123" spans="1:4" x14ac:dyDescent="0.35">
      <c r="A123" s="58">
        <v>43059</v>
      </c>
      <c r="B123" s="59">
        <v>1.0360502681430503E-2</v>
      </c>
      <c r="C123" s="59">
        <v>-1.668249995993602E-2</v>
      </c>
      <c r="D123" s="59">
        <v>1.0644689511414007E-2</v>
      </c>
    </row>
    <row r="124" spans="1:4" x14ac:dyDescent="0.35">
      <c r="A124" s="58">
        <v>43066</v>
      </c>
      <c r="B124" s="59">
        <v>-2.8923039469250476E-2</v>
      </c>
      <c r="C124" s="59">
        <v>-7.5047256540676927E-3</v>
      </c>
      <c r="D124" s="59">
        <v>-1.6607736399660525E-2</v>
      </c>
    </row>
    <row r="125" spans="1:4" x14ac:dyDescent="0.35">
      <c r="A125" s="58">
        <v>43073</v>
      </c>
      <c r="B125" s="59">
        <v>-2.7577494364552E-3</v>
      </c>
      <c r="C125" s="59">
        <v>-7.5614727005764749E-3</v>
      </c>
      <c r="D125" s="59">
        <v>-2.4214258120594627E-2</v>
      </c>
    </row>
    <row r="126" spans="1:4" x14ac:dyDescent="0.35">
      <c r="A126" s="58">
        <v>43080</v>
      </c>
      <c r="B126" s="59">
        <v>2.5212546434708723E-2</v>
      </c>
      <c r="C126" s="59">
        <v>3.7248253880618781E-2</v>
      </c>
      <c r="D126" s="59">
        <v>3.8466280827796143E-2</v>
      </c>
    </row>
    <row r="127" spans="1:4" x14ac:dyDescent="0.35">
      <c r="A127" s="58">
        <v>43087</v>
      </c>
      <c r="B127" s="59">
        <v>-2.272571405413918E-2</v>
      </c>
      <c r="C127" s="59">
        <v>2.527210310071511E-2</v>
      </c>
      <c r="D127" s="59">
        <v>3.1343250565711335E-2</v>
      </c>
    </row>
    <row r="128" spans="1:4" x14ac:dyDescent="0.35">
      <c r="A128" s="58">
        <v>43094</v>
      </c>
      <c r="B128" s="59">
        <v>1.6837223836230465E-2</v>
      </c>
      <c r="C128" s="59">
        <v>-2.7101929777791269E-2</v>
      </c>
      <c r="D128" s="59">
        <v>2.7059148114005775E-2</v>
      </c>
    </row>
    <row r="129" spans="1:4" x14ac:dyDescent="0.35">
      <c r="A129" s="60">
        <v>43101</v>
      </c>
      <c r="B129" s="61">
        <v>5.7799613398280346E-2</v>
      </c>
      <c r="C129" s="61">
        <v>-1.8331810816609605E-3</v>
      </c>
      <c r="D129" s="61">
        <v>-3.3426214966898373E-3</v>
      </c>
    </row>
    <row r="130" spans="1:4" x14ac:dyDescent="0.35">
      <c r="A130" s="60">
        <v>43108</v>
      </c>
      <c r="B130" s="61">
        <v>-3.5688082383160094E-3</v>
      </c>
      <c r="C130" s="61">
        <v>4.4850566165351713E-2</v>
      </c>
      <c r="D130" s="61">
        <v>-1.6882787038750929E-2</v>
      </c>
    </row>
    <row r="131" spans="1:4" x14ac:dyDescent="0.35">
      <c r="A131" s="60">
        <v>43115</v>
      </c>
      <c r="B131" s="61">
        <v>1.9575802125861606E-2</v>
      </c>
      <c r="C131" s="61">
        <v>4.2925044717033844E-2</v>
      </c>
      <c r="D131" s="61">
        <v>-2.5288703951924195E-2</v>
      </c>
    </row>
    <row r="132" spans="1:4" x14ac:dyDescent="0.35">
      <c r="A132" s="60">
        <v>43122</v>
      </c>
      <c r="B132" s="61">
        <v>1.8592833076615925E-2</v>
      </c>
      <c r="C132" s="61">
        <v>8.3682496705165792E-3</v>
      </c>
      <c r="D132" s="61">
        <v>-1.1648224962930943E-3</v>
      </c>
    </row>
    <row r="133" spans="1:4" x14ac:dyDescent="0.35">
      <c r="A133" s="60">
        <v>43129</v>
      </c>
      <c r="B133" s="61">
        <v>4.0932109914822455E-2</v>
      </c>
      <c r="C133" s="61">
        <v>-5.1293294387550578E-2</v>
      </c>
      <c r="D133" s="61">
        <v>-2.1202207650603051E-2</v>
      </c>
    </row>
    <row r="134" spans="1:4" x14ac:dyDescent="0.35">
      <c r="A134" s="60">
        <v>43136</v>
      </c>
      <c r="B134" s="61">
        <v>-2.8419625452167779E-2</v>
      </c>
      <c r="C134" s="61">
        <v>-7.0422826254129232E-3</v>
      </c>
      <c r="D134" s="61">
        <v>-2.6539555234612263E-2</v>
      </c>
    </row>
    <row r="135" spans="1:4" x14ac:dyDescent="0.35">
      <c r="A135" s="60">
        <v>43143</v>
      </c>
      <c r="B135" s="61">
        <v>6.5310383424709101E-2</v>
      </c>
      <c r="C135" s="61">
        <v>-7.0922283094917984E-3</v>
      </c>
      <c r="D135" s="61">
        <v>-9.8280889362624274E-3</v>
      </c>
    </row>
    <row r="136" spans="1:4" x14ac:dyDescent="0.35">
      <c r="A136" s="60">
        <v>43150</v>
      </c>
      <c r="B136" s="61">
        <v>3.8573691985798665E-2</v>
      </c>
      <c r="C136" s="61">
        <v>2.6340416614408564E-2</v>
      </c>
      <c r="D136" s="61">
        <v>-2.4721891453890368E-3</v>
      </c>
    </row>
    <row r="137" spans="1:4" x14ac:dyDescent="0.35">
      <c r="A137" s="60">
        <v>43157</v>
      </c>
      <c r="B137" s="61">
        <v>-1.6313101316179971E-2</v>
      </c>
      <c r="C137" s="61">
        <v>-1.7346058122083075E-3</v>
      </c>
      <c r="D137" s="61">
        <v>-4.9627893421290139E-3</v>
      </c>
    </row>
    <row r="138" spans="1:4" x14ac:dyDescent="0.35">
      <c r="A138" s="60">
        <v>43164</v>
      </c>
      <c r="B138" s="61">
        <v>5.8436981489109214E-3</v>
      </c>
      <c r="C138" s="61">
        <v>5.19481687710393E-3</v>
      </c>
      <c r="D138" s="61">
        <v>-4.9875415110390512E-3</v>
      </c>
    </row>
    <row r="139" spans="1:4" x14ac:dyDescent="0.35">
      <c r="A139" s="60">
        <v>43171</v>
      </c>
      <c r="B139" s="61">
        <v>-6.9552282948659575E-2</v>
      </c>
      <c r="C139" s="61">
        <v>-1.5666116744399352E-2</v>
      </c>
      <c r="D139" s="61">
        <v>3.742986278834297E-3</v>
      </c>
    </row>
    <row r="140" spans="1:4" x14ac:dyDescent="0.35">
      <c r="A140" s="60">
        <v>43178</v>
      </c>
      <c r="B140" s="61">
        <v>2.2581293375885568E-2</v>
      </c>
      <c r="C140" s="61">
        <v>1.5666116744399456E-2</v>
      </c>
      <c r="D140" s="61">
        <v>-2.9060794263124256E-2</v>
      </c>
    </row>
    <row r="141" spans="1:4" x14ac:dyDescent="0.35">
      <c r="A141" s="60">
        <v>43185</v>
      </c>
      <c r="B141" s="61">
        <v>-3.2704584725580833E-2</v>
      </c>
      <c r="C141" s="61">
        <v>1.7256259674698574E-3</v>
      </c>
      <c r="D141" s="61">
        <v>-1.2903404835907954E-2</v>
      </c>
    </row>
    <row r="142" spans="1:4" x14ac:dyDescent="0.35">
      <c r="A142" s="60">
        <v>43192</v>
      </c>
      <c r="B142" s="61">
        <v>1.2501877408061296E-2</v>
      </c>
      <c r="C142" s="61">
        <v>1.878791386563327E-2</v>
      </c>
      <c r="D142" s="61">
        <v>-1.4388737452099669E-2</v>
      </c>
    </row>
    <row r="143" spans="1:4" x14ac:dyDescent="0.35">
      <c r="A143" s="60">
        <v>43206</v>
      </c>
      <c r="B143" s="61">
        <v>5.0765553789119282E-2</v>
      </c>
      <c r="C143" s="61">
        <v>8.6580627431145311E-3</v>
      </c>
      <c r="D143" s="61">
        <v>6.9979291876446368E-3</v>
      </c>
    </row>
    <row r="144" spans="1:4" x14ac:dyDescent="0.35">
      <c r="A144" s="60">
        <v>43213</v>
      </c>
      <c r="B144" s="61">
        <v>4.2900071563173089E-2</v>
      </c>
      <c r="C144" s="61">
        <v>6.8728792877620504E-3</v>
      </c>
      <c r="D144" s="61">
        <v>2.4794658613216274E-2</v>
      </c>
    </row>
    <row r="145" spans="1:4" x14ac:dyDescent="0.35">
      <c r="A145" s="60">
        <v>43220</v>
      </c>
      <c r="B145" s="61">
        <v>1.6543886758217469E-2</v>
      </c>
      <c r="C145" s="61">
        <v>1.0221554071538009E-2</v>
      </c>
      <c r="D145" s="61">
        <v>1.2170535620255114E-2</v>
      </c>
    </row>
    <row r="146" spans="1:4" x14ac:dyDescent="0.35">
      <c r="A146" s="60">
        <v>43227</v>
      </c>
      <c r="B146" s="61">
        <v>3.088965519195918E-2</v>
      </c>
      <c r="C146" s="61">
        <v>0</v>
      </c>
      <c r="D146" s="61">
        <v>2.6845653706689828E-3</v>
      </c>
    </row>
    <row r="147" spans="1:4" x14ac:dyDescent="0.35">
      <c r="A147" s="60">
        <v>43234</v>
      </c>
      <c r="B147" s="61">
        <v>-5.9066782764183041E-2</v>
      </c>
      <c r="C147" s="61">
        <v>1.3468217050866611E-2</v>
      </c>
      <c r="D147" s="61">
        <v>-1.4855100990924184E-2</v>
      </c>
    </row>
    <row r="148" spans="1:4" x14ac:dyDescent="0.35">
      <c r="A148" s="60">
        <v>43241</v>
      </c>
      <c r="B148" s="61">
        <v>-9.9503308531679793E-3</v>
      </c>
      <c r="C148" s="61">
        <v>1.6708441648177223E-3</v>
      </c>
      <c r="D148" s="61">
        <v>-1.6461277054071962E-2</v>
      </c>
    </row>
    <row r="149" spans="1:4" x14ac:dyDescent="0.35">
      <c r="A149" s="60">
        <v>43248</v>
      </c>
      <c r="B149" s="61">
        <v>0</v>
      </c>
      <c r="C149" s="61">
        <v>-4.4375881400709832E-2</v>
      </c>
      <c r="D149" s="61">
        <v>-4.158010148663677E-3</v>
      </c>
    </row>
    <row r="150" spans="1:4" x14ac:dyDescent="0.35">
      <c r="A150" s="60">
        <v>43255</v>
      </c>
      <c r="B150" s="61">
        <v>-3.4215080444514039E-2</v>
      </c>
      <c r="C150" s="61">
        <v>3.0930300691358773E-2</v>
      </c>
      <c r="D150" s="61">
        <v>2.7739268827252244E-3</v>
      </c>
    </row>
    <row r="151" spans="1:4" x14ac:dyDescent="0.35">
      <c r="A151" s="60">
        <v>43262</v>
      </c>
      <c r="B151" s="61">
        <v>-1.5357207685957053E-2</v>
      </c>
      <c r="C151" s="61">
        <v>5.0633019565466345E-3</v>
      </c>
      <c r="D151" s="61">
        <v>-3.0944803849421599E-2</v>
      </c>
    </row>
    <row r="152" spans="1:4" x14ac:dyDescent="0.35">
      <c r="A152" s="60">
        <v>43269</v>
      </c>
      <c r="B152" s="61">
        <v>2.3928086559248857E-2</v>
      </c>
      <c r="C152" s="61">
        <v>-2.3851215822179909E-2</v>
      </c>
      <c r="D152" s="61">
        <v>-2.4585475472614454E-2</v>
      </c>
    </row>
    <row r="153" spans="1:4" x14ac:dyDescent="0.35">
      <c r="A153" s="60">
        <v>43276</v>
      </c>
      <c r="B153" s="61">
        <v>1.6511718007949636E-2</v>
      </c>
      <c r="C153" s="61">
        <v>-2.6202372394024072E-2</v>
      </c>
      <c r="D153" s="61">
        <v>1.309109604687942E-2</v>
      </c>
    </row>
    <row r="154" spans="1:4" x14ac:dyDescent="0.35">
      <c r="A154" s="60">
        <v>43283</v>
      </c>
      <c r="B154" s="61">
        <v>3.9176604911649274E-2</v>
      </c>
      <c r="C154" s="61">
        <v>-8.8889474172460393E-3</v>
      </c>
      <c r="D154" s="61">
        <v>2.8860048891348514E-3</v>
      </c>
    </row>
    <row r="155" spans="1:4" x14ac:dyDescent="0.35">
      <c r="A155" s="60">
        <v>43290</v>
      </c>
      <c r="B155" s="61">
        <v>1.3755254551498786E-2</v>
      </c>
      <c r="C155" s="61">
        <v>0</v>
      </c>
      <c r="D155" s="61">
        <v>-8.6831225734608809E-3</v>
      </c>
    </row>
    <row r="156" spans="1:4" x14ac:dyDescent="0.35">
      <c r="A156" s="60">
        <v>43304</v>
      </c>
      <c r="B156" s="61">
        <v>2.2070395399242521E-2</v>
      </c>
      <c r="C156" s="61">
        <v>1.7699577099400857E-2</v>
      </c>
      <c r="D156" s="61">
        <v>3.1880731851290346E-2</v>
      </c>
    </row>
    <row r="157" spans="1:4" x14ac:dyDescent="0.35">
      <c r="A157" s="60">
        <v>43311</v>
      </c>
      <c r="B157" s="61">
        <v>-3.2548907214881823E-2</v>
      </c>
      <c r="C157" s="61">
        <v>-1.7699577099400975E-2</v>
      </c>
      <c r="D157" s="61">
        <v>-2.0676132838427303E-2</v>
      </c>
    </row>
    <row r="158" spans="1:4" x14ac:dyDescent="0.35">
      <c r="A158" s="60">
        <v>43325</v>
      </c>
      <c r="B158" s="61">
        <v>1.8100041643617937E-2</v>
      </c>
      <c r="C158" s="61">
        <v>-3.2670782289548707E-2</v>
      </c>
      <c r="D158" s="61">
        <v>-1.413427797146964E-3</v>
      </c>
    </row>
    <row r="159" spans="1:4" x14ac:dyDescent="0.35">
      <c r="A159" s="60">
        <v>43332</v>
      </c>
      <c r="B159" s="61">
        <v>-4.9531668242757024E-2</v>
      </c>
      <c r="C159" s="61">
        <v>-1.8622512098001798E-2</v>
      </c>
      <c r="D159" s="61">
        <v>-2.0000666706669543E-2</v>
      </c>
    </row>
    <row r="160" spans="1:4" x14ac:dyDescent="0.35">
      <c r="A160" s="60">
        <v>43339</v>
      </c>
      <c r="B160" s="61">
        <v>8.8855133572084532E-3</v>
      </c>
      <c r="C160" s="61">
        <v>2.9631797606371149E-2</v>
      </c>
      <c r="D160" s="61">
        <v>1.0050335853501506E-2</v>
      </c>
    </row>
    <row r="161" spans="1:4" x14ac:dyDescent="0.35">
      <c r="A161" s="60">
        <v>43346</v>
      </c>
      <c r="B161" s="61">
        <v>-3.9792305052238935E-2</v>
      </c>
      <c r="C161" s="61">
        <v>-1.8416726786231151E-2</v>
      </c>
      <c r="D161" s="61">
        <v>-1.7291497110060994E-2</v>
      </c>
    </row>
    <row r="162" spans="1:4" x14ac:dyDescent="0.35">
      <c r="A162" s="60">
        <v>43353</v>
      </c>
      <c r="B162" s="61">
        <v>7.5997063116447952E-2</v>
      </c>
      <c r="C162" s="61">
        <v>-3.4029748586311373E-2</v>
      </c>
      <c r="D162" s="61">
        <v>7.2411612565594736E-3</v>
      </c>
    </row>
    <row r="163" spans="1:4" x14ac:dyDescent="0.35">
      <c r="A163" s="60">
        <v>43367</v>
      </c>
      <c r="B163" s="61">
        <v>4.9813705712219172E-2</v>
      </c>
      <c r="C163" s="61">
        <v>-3.0459207484708459E-2</v>
      </c>
      <c r="D163" s="61">
        <v>8.5960414697980377E-3</v>
      </c>
    </row>
    <row r="164" spans="1:4" x14ac:dyDescent="0.35">
      <c r="A164" s="60">
        <v>43381</v>
      </c>
      <c r="B164" s="61">
        <v>2.4536252649469736E-2</v>
      </c>
      <c r="C164" s="61">
        <v>-3.0459207484708459E-2</v>
      </c>
      <c r="D164" s="61">
        <v>-2.1506205220963619E-2</v>
      </c>
    </row>
    <row r="165" spans="1:4" x14ac:dyDescent="0.35">
      <c r="A165" s="60">
        <v>43388</v>
      </c>
      <c r="B165" s="61">
        <v>-4.2865606771374618E-2</v>
      </c>
      <c r="C165" s="61">
        <v>3.0459207484708439E-2</v>
      </c>
      <c r="D165" s="61">
        <v>8.6580627431145311E-3</v>
      </c>
    </row>
    <row r="166" spans="1:4" x14ac:dyDescent="0.35">
      <c r="A166" s="60">
        <v>43395</v>
      </c>
      <c r="B166" s="61">
        <v>-1.5351178655761022E-2</v>
      </c>
      <c r="C166" s="61">
        <v>2.6317308317373358E-2</v>
      </c>
      <c r="D166" s="61">
        <v>-1.885480076362946E-2</v>
      </c>
    </row>
    <row r="167" spans="1:4" x14ac:dyDescent="0.35">
      <c r="A167" s="60">
        <v>43402</v>
      </c>
      <c r="B167" s="61">
        <v>6.2118468098199445E-2</v>
      </c>
      <c r="C167" s="61">
        <v>3.2414939241710229E-3</v>
      </c>
      <c r="D167" s="61">
        <v>2.2440319126226484E-2</v>
      </c>
    </row>
    <row r="168" spans="1:4" x14ac:dyDescent="0.35">
      <c r="A168" s="60">
        <v>43409</v>
      </c>
      <c r="B168" s="61">
        <v>1.6222835506887384E-2</v>
      </c>
      <c r="C168" s="61">
        <v>-9.7561749453645725E-3</v>
      </c>
      <c r="D168" s="61">
        <v>-2.1708522533012291E-2</v>
      </c>
    </row>
    <row r="169" spans="1:4" x14ac:dyDescent="0.35">
      <c r="A169" s="60">
        <v>43416</v>
      </c>
      <c r="B169" s="61">
        <v>1.7772169745797668E-2</v>
      </c>
      <c r="C169" s="61">
        <v>2.5807883955872503E-2</v>
      </c>
      <c r="D169" s="61">
        <v>2.1921820982210511E-3</v>
      </c>
    </row>
    <row r="170" spans="1:4" x14ac:dyDescent="0.35">
      <c r="A170" s="60">
        <v>43423</v>
      </c>
      <c r="B170" s="61">
        <v>-9.8850915881404152E-3</v>
      </c>
      <c r="C170" s="61">
        <v>3.1796529173798056E-3</v>
      </c>
      <c r="D170" s="61">
        <v>-1.2486390651382646E-2</v>
      </c>
    </row>
    <row r="171" spans="1:4" x14ac:dyDescent="0.35">
      <c r="A171" s="60">
        <v>43430</v>
      </c>
      <c r="B171" s="61">
        <v>-1.6867253965241635E-2</v>
      </c>
      <c r="C171" s="61">
        <v>-2.2472855852058628E-2</v>
      </c>
      <c r="D171" s="61">
        <v>-1.4792902105891703E-3</v>
      </c>
    </row>
    <row r="172" spans="1:4" x14ac:dyDescent="0.35">
      <c r="A172" s="60">
        <v>43437</v>
      </c>
      <c r="B172" s="61">
        <v>5.1926802368212205E-3</v>
      </c>
      <c r="C172" s="61">
        <v>3.2414939241710229E-3</v>
      </c>
      <c r="D172" s="61">
        <v>-6.6840204285717143E-3</v>
      </c>
    </row>
    <row r="173" spans="1:4" x14ac:dyDescent="0.35">
      <c r="A173" s="60">
        <v>43444</v>
      </c>
      <c r="B173" s="61">
        <v>-5.3073464203364125E-2</v>
      </c>
      <c r="C173" s="61">
        <v>-4.6365920557925537E-2</v>
      </c>
      <c r="D173" s="61">
        <v>-5.229746697277265E-3</v>
      </c>
    </row>
    <row r="174" spans="1:4" x14ac:dyDescent="0.35">
      <c r="A174" s="60">
        <v>43451</v>
      </c>
      <c r="B174" s="61">
        <v>1.0007616074426413E-2</v>
      </c>
      <c r="C174" s="61">
        <v>-1.0221554071538139E-2</v>
      </c>
      <c r="D174" s="61">
        <v>-1.0542266312024545E-2</v>
      </c>
    </row>
    <row r="175" spans="1:4" x14ac:dyDescent="0.35">
      <c r="A175" s="60">
        <v>43458</v>
      </c>
      <c r="B175" s="61">
        <v>-2.6267135636687707E-3</v>
      </c>
      <c r="C175" s="61">
        <v>1.3605652055778678E-2</v>
      </c>
      <c r="D175" s="61">
        <v>-7.5728894190869108E-4</v>
      </c>
    </row>
    <row r="176" spans="1:4" x14ac:dyDescent="0.35">
      <c r="A176" s="60">
        <v>43465</v>
      </c>
      <c r="B176" s="61">
        <v>2.4862793047520322E-2</v>
      </c>
      <c r="C176" s="61">
        <v>2.6668247082161273E-2</v>
      </c>
      <c r="D176" s="61">
        <v>3.7807228399059311E-3</v>
      </c>
    </row>
    <row r="177" spans="1:4" x14ac:dyDescent="0.35">
      <c r="A177" s="62">
        <v>43472</v>
      </c>
      <c r="B177" s="63">
        <v>2.9966913963089838E-2</v>
      </c>
      <c r="C177" s="63">
        <v>-6.6006840313520242E-3</v>
      </c>
      <c r="D177" s="63">
        <v>2.3126730080018375E-2</v>
      </c>
    </row>
    <row r="178" spans="1:4" x14ac:dyDescent="0.35">
      <c r="A178" s="62">
        <v>43486</v>
      </c>
      <c r="B178" s="63">
        <v>1.6935044630998482E-2</v>
      </c>
      <c r="C178" s="63">
        <v>5.2185753170570247E-2</v>
      </c>
      <c r="D178" s="63">
        <v>1.5460603106378279E-2</v>
      </c>
    </row>
    <row r="179" spans="1:4" x14ac:dyDescent="0.35">
      <c r="A179" s="62">
        <v>43493</v>
      </c>
      <c r="B179" s="63">
        <v>2.0033825133197732E-2</v>
      </c>
      <c r="C179" s="63">
        <v>1.3468217050866611E-2</v>
      </c>
      <c r="D179" s="63">
        <v>-2.4710046494084415E-2</v>
      </c>
    </row>
    <row r="180" spans="1:4" x14ac:dyDescent="0.35">
      <c r="A180" s="62">
        <v>43500</v>
      </c>
      <c r="B180" s="63">
        <v>-2.7467043554678182E-2</v>
      </c>
      <c r="C180" s="63">
        <v>0</v>
      </c>
      <c r="D180" s="63">
        <v>-7.1505187172565246E-4</v>
      </c>
    </row>
    <row r="181" spans="1:4" x14ac:dyDescent="0.35">
      <c r="A181" s="62">
        <v>43507</v>
      </c>
      <c r="B181" s="63">
        <v>-1.1614976549214102E-2</v>
      </c>
      <c r="C181" s="63">
        <v>0</v>
      </c>
      <c r="D181" s="63">
        <v>4.2826617920009493E-3</v>
      </c>
    </row>
    <row r="182" spans="1:4" x14ac:dyDescent="0.35">
      <c r="A182" s="62">
        <v>43514</v>
      </c>
      <c r="B182" s="63">
        <v>-1.330933136878038E-2</v>
      </c>
      <c r="C182" s="63">
        <v>-6.5653970221436778E-2</v>
      </c>
      <c r="D182" s="63">
        <v>-2.8530689824063991E-3</v>
      </c>
    </row>
    <row r="183" spans="1:4" x14ac:dyDescent="0.35">
      <c r="A183" s="62">
        <v>43521</v>
      </c>
      <c r="B183" s="63">
        <v>6.2653499107203281E-3</v>
      </c>
      <c r="C183" s="63">
        <v>-7.168489478612516E-3</v>
      </c>
      <c r="D183" s="63">
        <v>-1.8746042821055221E-2</v>
      </c>
    </row>
    <row r="184" spans="1:4" x14ac:dyDescent="0.35">
      <c r="A184" s="62">
        <v>43528</v>
      </c>
      <c r="B184" s="63">
        <v>-1.2619232479690485E-2</v>
      </c>
      <c r="C184" s="63">
        <v>2.4868066578013524E-2</v>
      </c>
      <c r="D184" s="63">
        <v>-1.3187004281953801E-2</v>
      </c>
    </row>
    <row r="185" spans="1:4" x14ac:dyDescent="0.35">
      <c r="A185" s="62">
        <v>43535</v>
      </c>
      <c r="B185" s="63">
        <v>-1.9631908145795289E-3</v>
      </c>
      <c r="C185" s="63">
        <v>1.0471299867295437E-2</v>
      </c>
      <c r="D185" s="63">
        <v>7.3719133452813436E-4</v>
      </c>
    </row>
    <row r="186" spans="1:4" x14ac:dyDescent="0.35">
      <c r="A186" s="62">
        <v>43542</v>
      </c>
      <c r="B186" s="63">
        <v>2.018305593307863E-2</v>
      </c>
      <c r="C186" s="63">
        <v>0</v>
      </c>
      <c r="D186" s="63">
        <v>7.3421768890805338E-3</v>
      </c>
    </row>
    <row r="187" spans="1:4" x14ac:dyDescent="0.35">
      <c r="A187" s="62">
        <v>43549</v>
      </c>
      <c r="B187" s="63">
        <v>3.1841977546027009E-2</v>
      </c>
      <c r="C187" s="63">
        <v>-3.47826437632492E-3</v>
      </c>
      <c r="D187" s="63">
        <v>0</v>
      </c>
    </row>
    <row r="188" spans="1:4" x14ac:dyDescent="0.35">
      <c r="A188" s="62">
        <v>43556</v>
      </c>
      <c r="B188" s="63">
        <v>5.9213529962911494E-2</v>
      </c>
      <c r="C188" s="63">
        <v>6.944472352810995E-3</v>
      </c>
      <c r="D188" s="63">
        <v>1.3081581897489385E-2</v>
      </c>
    </row>
    <row r="189" spans="1:4" x14ac:dyDescent="0.35">
      <c r="A189" s="62">
        <v>43563</v>
      </c>
      <c r="B189" s="63">
        <v>5.1403178459964852E-2</v>
      </c>
      <c r="C189" s="63">
        <v>-1.7452449951226166E-2</v>
      </c>
      <c r="D189" s="63">
        <v>7.9108647008787995E-3</v>
      </c>
    </row>
    <row r="190" spans="1:4" x14ac:dyDescent="0.35">
      <c r="A190" s="62">
        <v>43570</v>
      </c>
      <c r="B190" s="63">
        <v>-2.9233176766405865E-2</v>
      </c>
      <c r="C190" s="63">
        <v>-1.4184634991956413E-2</v>
      </c>
      <c r="D190" s="63">
        <v>-1.2252405529015889E-2</v>
      </c>
    </row>
    <row r="191" spans="1:4" x14ac:dyDescent="0.35">
      <c r="A191" s="62">
        <v>43577</v>
      </c>
      <c r="B191" s="63">
        <v>-4.1341619327008791E-2</v>
      </c>
      <c r="C191" s="63">
        <v>0</v>
      </c>
      <c r="D191" s="63">
        <v>2.1731265343132582E-3</v>
      </c>
    </row>
    <row r="192" spans="1:4" x14ac:dyDescent="0.35">
      <c r="A192" s="62">
        <v>43584</v>
      </c>
      <c r="B192" s="63">
        <v>4.0997622075594681E-2</v>
      </c>
      <c r="C192" s="63">
        <v>-7.168489478612516E-3</v>
      </c>
      <c r="D192" s="63">
        <v>1.6505577440230998E-2</v>
      </c>
    </row>
    <row r="193" spans="1:4" x14ac:dyDescent="0.35">
      <c r="A193" s="62">
        <v>43591</v>
      </c>
      <c r="B193" s="63">
        <v>-2.402622535174723E-2</v>
      </c>
      <c r="C193" s="63">
        <v>-1.0850016024065818E-2</v>
      </c>
      <c r="D193" s="63">
        <v>7.0922283094918366E-3</v>
      </c>
    </row>
    <row r="194" spans="1:4" x14ac:dyDescent="0.35">
      <c r="A194" s="62">
        <v>43598</v>
      </c>
      <c r="B194" s="63">
        <v>-2.6435211855928802E-4</v>
      </c>
      <c r="C194" s="63">
        <v>1.8018505502678212E-2</v>
      </c>
      <c r="D194" s="63">
        <v>2.1178970147346914E-3</v>
      </c>
    </row>
    <row r="195" spans="1:4" x14ac:dyDescent="0.35">
      <c r="A195" s="62">
        <v>43605</v>
      </c>
      <c r="B195" s="63">
        <v>3.2556680172751887E-2</v>
      </c>
      <c r="C195" s="63">
        <v>3.5650661644961446E-3</v>
      </c>
      <c r="D195" s="63">
        <v>2.8169032711133734E-3</v>
      </c>
    </row>
    <row r="196" spans="1:4" x14ac:dyDescent="0.35">
      <c r="A196" s="62">
        <v>43612</v>
      </c>
      <c r="B196" s="63">
        <v>-5.1743791816399893E-3</v>
      </c>
      <c r="C196" s="63">
        <v>-3.5650661644962569E-3</v>
      </c>
      <c r="D196" s="63">
        <v>2.5686938159599618E-2</v>
      </c>
    </row>
    <row r="197" spans="1:4" x14ac:dyDescent="0.35">
      <c r="A197" s="62">
        <v>43619</v>
      </c>
      <c r="B197" s="63">
        <v>6.2489175191496771E-2</v>
      </c>
      <c r="C197" s="63">
        <v>2.4692612590371414E-2</v>
      </c>
      <c r="D197" s="63">
        <v>-1.3717423275807702E-3</v>
      </c>
    </row>
    <row r="198" spans="1:4" x14ac:dyDescent="0.35">
      <c r="A198" s="62">
        <v>43633</v>
      </c>
      <c r="B198" s="63">
        <v>-3.2716777641532812E-3</v>
      </c>
      <c r="C198" s="63">
        <v>0</v>
      </c>
      <c r="D198" s="63">
        <v>1.3371736965889241E-2</v>
      </c>
    </row>
    <row r="199" spans="1:4" x14ac:dyDescent="0.35">
      <c r="A199" s="62">
        <v>43647</v>
      </c>
      <c r="B199" s="63">
        <v>1.778267807485566E-2</v>
      </c>
      <c r="C199" s="63">
        <v>1.0050335853501506E-2</v>
      </c>
      <c r="D199" s="63">
        <v>1.9204979836050046E-2</v>
      </c>
    </row>
    <row r="200" spans="1:4" x14ac:dyDescent="0.35">
      <c r="A200" s="62">
        <v>43654</v>
      </c>
      <c r="B200" s="63">
        <v>-2.4217084276669135E-2</v>
      </c>
      <c r="C200" s="63">
        <v>2.9558802241544429E-2</v>
      </c>
      <c r="D200" s="63">
        <v>-1.1616119683228556E-2</v>
      </c>
    </row>
    <row r="201" spans="1:4" x14ac:dyDescent="0.35">
      <c r="A201" s="62">
        <v>43661</v>
      </c>
      <c r="B201" s="63">
        <v>-1.7750056331916422E-2</v>
      </c>
      <c r="C201" s="63">
        <v>-3.9609138095045827E-2</v>
      </c>
      <c r="D201" s="63">
        <v>-6.2047768868829815E-3</v>
      </c>
    </row>
    <row r="202" spans="1:4" x14ac:dyDescent="0.35">
      <c r="A202" s="62">
        <v>43668</v>
      </c>
      <c r="B202" s="63">
        <v>-9.9267107756716207E-3</v>
      </c>
      <c r="C202" s="63">
        <v>-6.7567824628797625E-3</v>
      </c>
      <c r="D202" s="63">
        <v>1.7820896570111489E-2</v>
      </c>
    </row>
    <row r="203" spans="1:4" x14ac:dyDescent="0.35">
      <c r="A203" s="62">
        <v>43675</v>
      </c>
      <c r="B203" s="63">
        <v>-4.3165155420256396E-2</v>
      </c>
      <c r="C203" s="63">
        <v>1.3468217050866611E-2</v>
      </c>
      <c r="D203" s="63">
        <v>1.8843087801479915E-2</v>
      </c>
    </row>
    <row r="204" spans="1:4" x14ac:dyDescent="0.35">
      <c r="A204" s="62">
        <v>43682</v>
      </c>
      <c r="B204" s="63">
        <v>-6.3423033746905038E-4</v>
      </c>
      <c r="C204" s="63">
        <v>-1.6863806052004805E-2</v>
      </c>
      <c r="D204" s="63">
        <v>-1.3342230131366103E-3</v>
      </c>
    </row>
    <row r="205" spans="1:4" x14ac:dyDescent="0.35">
      <c r="A205" s="62">
        <v>43689</v>
      </c>
      <c r="B205" s="63">
        <v>-2.579781366524378E-2</v>
      </c>
      <c r="C205" s="63">
        <v>-3.4071583216141975E-3</v>
      </c>
      <c r="D205" s="63">
        <v>-3.2567328662544755E-2</v>
      </c>
    </row>
    <row r="206" spans="1:4" x14ac:dyDescent="0.35">
      <c r="A206" s="62">
        <v>43696</v>
      </c>
      <c r="B206" s="63">
        <v>2.0481673285480565E-2</v>
      </c>
      <c r="C206" s="63">
        <v>1.3559529785632294E-2</v>
      </c>
      <c r="D206" s="63">
        <v>3.456799621884174E-2</v>
      </c>
    </row>
    <row r="207" spans="1:4" x14ac:dyDescent="0.35">
      <c r="A207" s="62">
        <v>43703</v>
      </c>
      <c r="B207" s="63">
        <v>2.1186278122833496E-2</v>
      </c>
      <c r="C207" s="63">
        <v>6.7114345879867778E-3</v>
      </c>
      <c r="D207" s="63">
        <v>2.0442518667074739E-2</v>
      </c>
    </row>
    <row r="208" spans="1:4" x14ac:dyDescent="0.35">
      <c r="A208" s="62">
        <v>43710</v>
      </c>
      <c r="B208" s="63">
        <v>2.1270825347133863E-2</v>
      </c>
      <c r="C208" s="63">
        <v>6.6666913581892974E-3</v>
      </c>
      <c r="D208" s="63">
        <v>2.1311752673717006E-2</v>
      </c>
    </row>
    <row r="209" spans="1:4" x14ac:dyDescent="0.35">
      <c r="A209" s="62">
        <v>43724</v>
      </c>
      <c r="B209" s="63">
        <v>-4.3010818993905854E-3</v>
      </c>
      <c r="C209" s="63">
        <v>0</v>
      </c>
      <c r="D209" s="63">
        <v>-2.3870131392532152E-2</v>
      </c>
    </row>
    <row r="210" spans="1:4" x14ac:dyDescent="0.35">
      <c r="A210" s="62">
        <v>43731</v>
      </c>
      <c r="B210" s="63">
        <v>-1.7172468508600502E-2</v>
      </c>
      <c r="C210" s="63">
        <v>2.6579637804712102E-2</v>
      </c>
      <c r="D210" s="63">
        <v>-2.3303128931847709E-2</v>
      </c>
    </row>
    <row r="211" spans="1:4" x14ac:dyDescent="0.35">
      <c r="A211" s="62">
        <v>43738</v>
      </c>
      <c r="B211" s="63">
        <v>-2.3469944436241629E-2</v>
      </c>
      <c r="C211" s="63">
        <v>-5.0430853626891967E-2</v>
      </c>
      <c r="D211" s="63">
        <v>-2.3859147482990541E-2</v>
      </c>
    </row>
    <row r="212" spans="1:4" x14ac:dyDescent="0.35">
      <c r="A212" s="62">
        <v>43745</v>
      </c>
      <c r="B212" s="63">
        <v>3.3331268786449007E-2</v>
      </c>
      <c r="C212" s="63">
        <v>4.0546094394350009E-2</v>
      </c>
      <c r="D212" s="63">
        <v>2.0402922844313599E-2</v>
      </c>
    </row>
    <row r="213" spans="1:4" x14ac:dyDescent="0.35">
      <c r="A213" s="62">
        <v>43752</v>
      </c>
      <c r="B213" s="63">
        <v>2.2496977638133322E-2</v>
      </c>
      <c r="C213" s="63">
        <v>-1.3333530869465144E-2</v>
      </c>
      <c r="D213" s="63">
        <v>2.4509633836509281E-2</v>
      </c>
    </row>
    <row r="214" spans="1:4" x14ac:dyDescent="0.35">
      <c r="A214" s="62">
        <v>43759</v>
      </c>
      <c r="B214" s="63">
        <v>1.871571819594112E-2</v>
      </c>
      <c r="C214" s="63">
        <v>-1.6920877488337177E-2</v>
      </c>
      <c r="D214" s="63">
        <v>5.3711539246252271E-2</v>
      </c>
    </row>
    <row r="215" spans="1:4" x14ac:dyDescent="0.35">
      <c r="A215" s="62">
        <v>43766</v>
      </c>
      <c r="B215" s="63">
        <v>-1.5113637810048184E-2</v>
      </c>
      <c r="C215" s="63">
        <v>3.4071583216141346E-3</v>
      </c>
      <c r="D215" s="63">
        <v>1.3778702356164255E-2</v>
      </c>
    </row>
    <row r="216" spans="1:4" x14ac:dyDescent="0.35">
      <c r="A216" s="62">
        <v>43773</v>
      </c>
      <c r="B216" s="63">
        <v>1.5821720393728457E-2</v>
      </c>
      <c r="C216" s="63">
        <v>2.0202707317519469E-2</v>
      </c>
      <c r="D216" s="63">
        <v>6.6181906881301183E-2</v>
      </c>
    </row>
    <row r="217" spans="1:4" x14ac:dyDescent="0.35">
      <c r="A217" s="62">
        <v>43780</v>
      </c>
      <c r="B217" s="63">
        <v>-7.0808258368028668E-4</v>
      </c>
      <c r="C217" s="63">
        <v>-3.3389012655147096E-3</v>
      </c>
      <c r="D217" s="63">
        <v>3.4423441909729197E-3</v>
      </c>
    </row>
    <row r="218" spans="1:4" x14ac:dyDescent="0.35">
      <c r="A218" s="62">
        <v>43794</v>
      </c>
      <c r="B218" s="63">
        <v>-1.7581101416396221E-2</v>
      </c>
      <c r="C218" s="63">
        <v>-1.0118130165584667E-2</v>
      </c>
      <c r="D218" s="63">
        <v>-1.6485113798047214E-2</v>
      </c>
    </row>
    <row r="219" spans="1:4" x14ac:dyDescent="0.35">
      <c r="A219" s="62">
        <v>43808</v>
      </c>
      <c r="B219" s="63">
        <v>2.5486841923837055E-2</v>
      </c>
      <c r="C219" s="63">
        <v>-2.3167059281534303E-2</v>
      </c>
      <c r="D219" s="63">
        <v>3.932834226347167E-2</v>
      </c>
    </row>
    <row r="220" spans="1:4" x14ac:dyDescent="0.35">
      <c r="A220" s="62">
        <v>43815</v>
      </c>
      <c r="B220" s="63">
        <v>1.440591261716662E-2</v>
      </c>
      <c r="C220" s="63">
        <v>2.8243212313395154E-2</v>
      </c>
      <c r="D220" s="63">
        <v>6.2995852014577219E-2</v>
      </c>
    </row>
    <row r="221" spans="1:4" x14ac:dyDescent="0.35">
      <c r="A221" s="1">
        <v>43836</v>
      </c>
      <c r="B221">
        <v>1.2432202837178103E-2</v>
      </c>
      <c r="C221">
        <v>-1.7926216268151895E-2</v>
      </c>
      <c r="D221">
        <v>3.5941684101862131E-2</v>
      </c>
    </row>
    <row r="222" spans="1:4" x14ac:dyDescent="0.35">
      <c r="A222" s="1">
        <v>43843</v>
      </c>
      <c r="B222">
        <v>1.6555334036074128E-2</v>
      </c>
      <c r="C222">
        <v>-2.3530497410194272E-2</v>
      </c>
      <c r="D222">
        <v>-4.7937691451450888E-2</v>
      </c>
    </row>
    <row r="223" spans="1:4" x14ac:dyDescent="0.35">
      <c r="A223" s="1">
        <v>43850</v>
      </c>
      <c r="B223">
        <v>1.1326093157551809E-2</v>
      </c>
      <c r="C223">
        <v>-5.1571807131308781E-2</v>
      </c>
      <c r="D223">
        <v>-3.9037625462088242E-2</v>
      </c>
    </row>
    <row r="224" spans="1:4" x14ac:dyDescent="0.35">
      <c r="A224" s="1">
        <v>43864</v>
      </c>
      <c r="B224">
        <v>8.2922488972549599E-3</v>
      </c>
      <c r="C224">
        <v>2.1918685707646275E-2</v>
      </c>
      <c r="D224">
        <v>-3.4619625060491446E-2</v>
      </c>
    </row>
  </sheetData>
  <sortState xmlns:xlrd2="http://schemas.microsoft.com/office/spreadsheetml/2017/richdata2" ref="A2:D224">
    <sortCondition ref="A2:A224"/>
  </sortState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FA06-BCB9-4B79-860B-F2848609E022}">
  <dimension ref="A1:S224"/>
  <sheetViews>
    <sheetView topLeftCell="B1" zoomScale="50" zoomScaleNormal="50" workbookViewId="0">
      <selection activeCell="P19" sqref="P19"/>
    </sheetView>
  </sheetViews>
  <sheetFormatPr defaultRowHeight="14.5" x14ac:dyDescent="0.35"/>
  <cols>
    <col min="1" max="1" width="13" style="1" customWidth="1"/>
  </cols>
  <sheetData>
    <row r="1" spans="1:19" x14ac:dyDescent="0.35">
      <c r="A1" s="1" t="s">
        <v>8</v>
      </c>
      <c r="B1" t="s">
        <v>23</v>
      </c>
      <c r="C1" t="s">
        <v>24</v>
      </c>
      <c r="D1" t="s">
        <v>25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9" x14ac:dyDescent="0.35">
      <c r="A2" s="1">
        <v>43773</v>
      </c>
      <c r="B2">
        <v>1.5821720393728457E-2</v>
      </c>
      <c r="C2">
        <v>2.0202707317519469E-2</v>
      </c>
      <c r="D2">
        <v>6.6181906881301183E-2</v>
      </c>
      <c r="G2">
        <v>3.4289073478632165E-2</v>
      </c>
      <c r="H2">
        <v>6.3446221738962263E-2</v>
      </c>
      <c r="I2">
        <v>5.6338177182560642E-3</v>
      </c>
      <c r="J2">
        <v>-1.8331810816609605E-3</v>
      </c>
      <c r="K2">
        <v>-6.6006840313520242E-3</v>
      </c>
      <c r="M2" t="s">
        <v>146</v>
      </c>
    </row>
    <row r="3" spans="1:19" x14ac:dyDescent="0.35">
      <c r="A3" s="1">
        <v>42758</v>
      </c>
      <c r="B3">
        <v>6.6015130574268388E-2</v>
      </c>
      <c r="C3">
        <v>1.1851990587014548E-2</v>
      </c>
      <c r="D3">
        <v>6.5063593347061868E-2</v>
      </c>
      <c r="G3">
        <v>6.7189502487447882E-3</v>
      </c>
      <c r="H3">
        <v>-3.2647077836666143E-2</v>
      </c>
      <c r="I3">
        <v>-5.930877444029415E-2</v>
      </c>
      <c r="J3">
        <v>4.4850566165351713E-2</v>
      </c>
      <c r="K3">
        <v>5.2185753170570247E-2</v>
      </c>
    </row>
    <row r="4" spans="1:19" ht="15" thickBot="1" x14ac:dyDescent="0.4">
      <c r="A4" s="1">
        <v>43815</v>
      </c>
      <c r="B4">
        <v>1.440591261716662E-2</v>
      </c>
      <c r="C4">
        <v>2.8243212313395154E-2</v>
      </c>
      <c r="D4">
        <v>6.2995852014577219E-2</v>
      </c>
      <c r="G4">
        <v>-6.2047768868828696E-3</v>
      </c>
      <c r="H4">
        <v>2.8355225755125005E-2</v>
      </c>
      <c r="I4">
        <v>1.1851990587014548E-2</v>
      </c>
      <c r="J4">
        <v>4.2925044717033844E-2</v>
      </c>
      <c r="K4">
        <v>1.3468217050866611E-2</v>
      </c>
      <c r="M4" t="s">
        <v>147</v>
      </c>
    </row>
    <row r="5" spans="1:19" x14ac:dyDescent="0.35">
      <c r="A5" s="1">
        <v>42849</v>
      </c>
      <c r="B5">
        <v>3.4548834675782604E-2</v>
      </c>
      <c r="C5">
        <v>-1.914766941413408E-2</v>
      </c>
      <c r="D5">
        <v>5.6338501641746599E-2</v>
      </c>
      <c r="G5">
        <v>-1.8237587549780901E-2</v>
      </c>
      <c r="H5">
        <v>-2.1528533611010897E-3</v>
      </c>
      <c r="I5">
        <v>2.1850832948108297E-2</v>
      </c>
      <c r="J5">
        <v>8.3682496705165792E-3</v>
      </c>
      <c r="K5">
        <v>0</v>
      </c>
      <c r="M5" s="19" t="s">
        <v>148</v>
      </c>
      <c r="N5" s="19" t="s">
        <v>47</v>
      </c>
      <c r="O5" s="19" t="s">
        <v>46</v>
      </c>
      <c r="P5" s="19" t="s">
        <v>35</v>
      </c>
      <c r="Q5" s="19" t="s">
        <v>149</v>
      </c>
    </row>
    <row r="6" spans="1:19" x14ac:dyDescent="0.35">
      <c r="A6" s="1">
        <v>43759</v>
      </c>
      <c r="B6">
        <v>1.871571819594112E-2</v>
      </c>
      <c r="C6">
        <v>-1.6920877488337177E-2</v>
      </c>
      <c r="D6">
        <v>5.3711539246252271E-2</v>
      </c>
      <c r="G6">
        <v>-3.3267100982939057E-2</v>
      </c>
      <c r="H6">
        <v>4.3010818993907017E-3</v>
      </c>
      <c r="I6">
        <v>-2.3324672566409004E-2</v>
      </c>
      <c r="J6">
        <v>-5.1293294387550578E-2</v>
      </c>
      <c r="K6">
        <v>0</v>
      </c>
      <c r="M6" s="17">
        <v>2015</v>
      </c>
      <c r="N6" s="17">
        <v>41</v>
      </c>
      <c r="O6" s="17">
        <v>6.4402604530026421E-4</v>
      </c>
      <c r="P6" s="17">
        <v>1.5707952324396686E-5</v>
      </c>
      <c r="Q6" s="17">
        <v>6.0311517017227231E-4</v>
      </c>
    </row>
    <row r="7" spans="1:19" x14ac:dyDescent="0.35">
      <c r="A7" s="1">
        <v>42464</v>
      </c>
      <c r="B7">
        <v>3.9745115594557651E-2</v>
      </c>
      <c r="C7">
        <v>1.2345835822299362E-2</v>
      </c>
      <c r="D7">
        <v>4.9497127790251873E-2</v>
      </c>
      <c r="G7">
        <v>-6.0913893934018172E-3</v>
      </c>
      <c r="H7">
        <v>2.1436235432513691E-3</v>
      </c>
      <c r="I7">
        <v>-6.8676865796219372E-2</v>
      </c>
      <c r="J7">
        <v>-7.0422826254129232E-3</v>
      </c>
      <c r="K7">
        <v>-6.5653970221436778E-2</v>
      </c>
      <c r="M7" s="17">
        <v>2016</v>
      </c>
      <c r="N7" s="17">
        <v>43</v>
      </c>
      <c r="O7" s="17">
        <v>0.21185540635340017</v>
      </c>
      <c r="P7" s="17">
        <v>4.926869915195353E-3</v>
      </c>
      <c r="Q7" s="17">
        <v>6.8517290491395513E-4</v>
      </c>
    </row>
    <row r="8" spans="1:19" x14ac:dyDescent="0.35">
      <c r="A8" s="1">
        <v>42765</v>
      </c>
      <c r="B8">
        <v>-2.9033565733355533E-2</v>
      </c>
      <c r="C8">
        <v>2.1850832948108297E-2</v>
      </c>
      <c r="D8">
        <v>4.2395558967685765E-2</v>
      </c>
      <c r="G8">
        <v>-4.3017385083690816E-2</v>
      </c>
      <c r="H8">
        <v>-8.602203582663415E-3</v>
      </c>
      <c r="I8">
        <v>2.6501940745506627E-2</v>
      </c>
      <c r="J8">
        <v>-7.0922283094917984E-3</v>
      </c>
      <c r="K8">
        <v>-7.168489478612516E-3</v>
      </c>
      <c r="M8" s="17">
        <v>2017</v>
      </c>
      <c r="N8" s="17">
        <v>43</v>
      </c>
      <c r="O8" s="17">
        <v>-0.30920362386007433</v>
      </c>
      <c r="P8" s="17">
        <v>-7.1907819502342865E-3</v>
      </c>
      <c r="Q8" s="17">
        <v>9.6642034825614685E-4</v>
      </c>
    </row>
    <row r="9" spans="1:19" x14ac:dyDescent="0.35">
      <c r="A9" s="1">
        <v>43808</v>
      </c>
      <c r="B9">
        <v>2.5486841923837055E-2</v>
      </c>
      <c r="C9">
        <v>-2.3167059281534303E-2</v>
      </c>
      <c r="D9">
        <v>3.932834226347167E-2</v>
      </c>
      <c r="G9">
        <v>5.3488684950986222E-2</v>
      </c>
      <c r="H9">
        <v>3.188367840522198E-2</v>
      </c>
      <c r="I9">
        <v>-4.4032270150503282E-2</v>
      </c>
      <c r="J9">
        <v>2.6340416614408564E-2</v>
      </c>
      <c r="K9">
        <v>2.4868066578013524E-2</v>
      </c>
      <c r="M9" s="17">
        <v>2018</v>
      </c>
      <c r="N9" s="17">
        <v>48</v>
      </c>
      <c r="O9" s="17">
        <v>-3.8558168295371911E-2</v>
      </c>
      <c r="P9" s="17">
        <v>-8.0329517282024812E-4</v>
      </c>
      <c r="Q9" s="17">
        <v>5.3690994954543752E-4</v>
      </c>
    </row>
    <row r="10" spans="1:19" ht="15" thickBot="1" x14ac:dyDescent="0.4">
      <c r="A10" s="1">
        <v>43080</v>
      </c>
      <c r="B10">
        <v>2.5212546434708723E-2</v>
      </c>
      <c r="C10">
        <v>3.7248253880618781E-2</v>
      </c>
      <c r="D10">
        <v>3.8466280827796143E-2</v>
      </c>
      <c r="G10">
        <v>-2.1053409197832381E-2</v>
      </c>
      <c r="H10">
        <v>2.0898649194592365E-3</v>
      </c>
      <c r="I10">
        <v>2.6964361638355201E-2</v>
      </c>
      <c r="J10">
        <v>-1.7346058122083075E-3</v>
      </c>
      <c r="K10">
        <v>1.0471299867295437E-2</v>
      </c>
      <c r="M10" s="18">
        <v>2019</v>
      </c>
      <c r="N10" s="18">
        <v>44</v>
      </c>
      <c r="O10" s="18">
        <v>3.3139511959458398E-2</v>
      </c>
      <c r="P10" s="18">
        <v>7.5317072635132723E-4</v>
      </c>
      <c r="Q10" s="18">
        <v>4.7148390994121778E-4</v>
      </c>
    </row>
    <row r="11" spans="1:19" x14ac:dyDescent="0.35">
      <c r="A11" s="1">
        <v>42219</v>
      </c>
      <c r="B11">
        <v>2.5940021008615886E-2</v>
      </c>
      <c r="C11">
        <v>-2.1552558385734191E-2</v>
      </c>
      <c r="D11">
        <v>3.6589447432291963E-2</v>
      </c>
      <c r="G11">
        <v>-2.8049303809899555E-2</v>
      </c>
      <c r="H11">
        <v>0</v>
      </c>
      <c r="I11">
        <v>-7.6628727455691371E-3</v>
      </c>
      <c r="J11">
        <v>5.19481687710393E-3</v>
      </c>
      <c r="K11">
        <v>0</v>
      </c>
    </row>
    <row r="12" spans="1:19" x14ac:dyDescent="0.35">
      <c r="A12" s="1">
        <v>42058</v>
      </c>
      <c r="B12">
        <v>1.5399215757880917E-2</v>
      </c>
      <c r="C12">
        <v>-1.8237587549780901E-2</v>
      </c>
      <c r="D12">
        <v>3.6039936483196658E-2</v>
      </c>
      <c r="G12">
        <v>1.9502243231441101E-2</v>
      </c>
      <c r="H12">
        <v>-8.3857933762739589E-3</v>
      </c>
      <c r="I12">
        <v>-3.2841106189242332E-2</v>
      </c>
      <c r="J12">
        <v>-1.5666116744399352E-2</v>
      </c>
      <c r="K12">
        <v>-3.47826437632492E-3</v>
      </c>
    </row>
    <row r="13" spans="1:19" ht="15" thickBot="1" x14ac:dyDescent="0.4">
      <c r="A13" s="1">
        <v>43836</v>
      </c>
      <c r="B13">
        <v>1.2432202837178103E-2</v>
      </c>
      <c r="C13">
        <v>-1.7926216268151895E-2</v>
      </c>
      <c r="D13">
        <v>3.5941684101862131E-2</v>
      </c>
      <c r="G13">
        <v>2.1436235432513691E-3</v>
      </c>
      <c r="H13">
        <v>1.6701849617931353E-2</v>
      </c>
      <c r="I13">
        <v>-3.3956374734273591E-2</v>
      </c>
      <c r="J13">
        <v>1.5666116744399456E-2</v>
      </c>
      <c r="K13">
        <v>6.944472352810995E-3</v>
      </c>
      <c r="M13" t="s">
        <v>150</v>
      </c>
    </row>
    <row r="14" spans="1:19" x14ac:dyDescent="0.35">
      <c r="A14" s="1">
        <v>42919</v>
      </c>
      <c r="B14">
        <v>4.4138146711845593E-2</v>
      </c>
      <c r="C14">
        <v>3.9891329027302025E-2</v>
      </c>
      <c r="D14">
        <v>3.4786116085415389E-2</v>
      </c>
      <c r="G14">
        <v>-2.6031838717946981E-2</v>
      </c>
      <c r="H14">
        <v>1.2345835822299362E-2</v>
      </c>
      <c r="I14">
        <v>-4.8790164169431945E-2</v>
      </c>
      <c r="J14">
        <v>1.7256259674698574E-3</v>
      </c>
      <c r="K14">
        <v>-1.7452449951226166E-2</v>
      </c>
      <c r="M14" s="19" t="s">
        <v>151</v>
      </c>
      <c r="N14" s="19" t="s">
        <v>152</v>
      </c>
      <c r="O14" s="19" t="s">
        <v>153</v>
      </c>
      <c r="P14" s="19" t="s">
        <v>154</v>
      </c>
      <c r="Q14" s="19" t="s">
        <v>155</v>
      </c>
      <c r="R14" s="19" t="s">
        <v>156</v>
      </c>
      <c r="S14" s="19" t="s">
        <v>157</v>
      </c>
    </row>
    <row r="15" spans="1:19" x14ac:dyDescent="0.35">
      <c r="A15" s="1">
        <v>43696</v>
      </c>
      <c r="B15">
        <v>2.0481673285480565E-2</v>
      </c>
      <c r="C15">
        <v>1.3559529785632294E-2</v>
      </c>
      <c r="D15">
        <v>3.456799621884174E-2</v>
      </c>
      <c r="G15">
        <v>-6.6152391187192048E-3</v>
      </c>
      <c r="H15">
        <v>-2.2751756983416069E-2</v>
      </c>
      <c r="I15">
        <v>-1.914766941413408E-2</v>
      </c>
      <c r="J15">
        <v>1.878791386563327E-2</v>
      </c>
      <c r="K15">
        <v>-1.4184634991956413E-2</v>
      </c>
      <c r="M15" s="17" t="s">
        <v>158</v>
      </c>
      <c r="N15" s="17">
        <v>3.2755219306314365E-3</v>
      </c>
      <c r="O15" s="17">
        <v>4</v>
      </c>
      <c r="P15" s="17">
        <v>8.1888048265785912E-4</v>
      </c>
      <c r="Q15" s="17">
        <v>1.2607215700004648</v>
      </c>
      <c r="R15" s="17">
        <v>0.2865208127187911</v>
      </c>
      <c r="S15" s="17">
        <v>2.4138357408104762</v>
      </c>
    </row>
    <row r="16" spans="1:19" x14ac:dyDescent="0.35">
      <c r="A16" s="1">
        <v>42478</v>
      </c>
      <c r="B16">
        <v>1.6213200713722214E-2</v>
      </c>
      <c r="C16">
        <v>-2.5425098365810056E-2</v>
      </c>
      <c r="D16">
        <v>3.3704526751391253E-2</v>
      </c>
      <c r="G16">
        <v>4.4150182091166933E-3</v>
      </c>
      <c r="H16">
        <v>-2.5425098365810056E-2</v>
      </c>
      <c r="I16">
        <v>-1.5943650397136001E-2</v>
      </c>
      <c r="J16">
        <v>8.6580627431145311E-3</v>
      </c>
      <c r="K16">
        <v>0</v>
      </c>
      <c r="M16" s="17" t="s">
        <v>159</v>
      </c>
      <c r="N16" s="17">
        <v>0.13900009919614309</v>
      </c>
      <c r="O16" s="17">
        <v>214</v>
      </c>
      <c r="P16" s="17">
        <v>6.4953317381375277E-4</v>
      </c>
      <c r="Q16" s="17"/>
      <c r="R16" s="17"/>
      <c r="S16" s="17"/>
    </row>
    <row r="17" spans="1:19" x14ac:dyDescent="0.35">
      <c r="A17" s="1">
        <v>42569</v>
      </c>
      <c r="B17">
        <v>-2.319513942233386E-3</v>
      </c>
      <c r="C17">
        <v>1.3513719166722855E-2</v>
      </c>
      <c r="D17">
        <v>3.315220731690055E-2</v>
      </c>
      <c r="G17">
        <v>4.3956114730381293E-3</v>
      </c>
      <c r="H17">
        <v>1.7021687569430524E-2</v>
      </c>
      <c r="I17">
        <v>-4.3802622658392888E-2</v>
      </c>
      <c r="J17">
        <v>6.8728792877620504E-3</v>
      </c>
      <c r="K17">
        <v>-7.168489478612516E-3</v>
      </c>
      <c r="M17" s="17"/>
      <c r="N17" s="17"/>
      <c r="O17" s="17"/>
      <c r="P17" s="17"/>
      <c r="Q17" s="17"/>
      <c r="R17" s="17"/>
      <c r="S17" s="17"/>
    </row>
    <row r="18" spans="1:19" ht="15" thickBot="1" x14ac:dyDescent="0.4">
      <c r="A18" s="1">
        <v>43304</v>
      </c>
      <c r="B18">
        <v>2.2070395399242521E-2</v>
      </c>
      <c r="C18">
        <v>1.7699577099400857E-2</v>
      </c>
      <c r="D18">
        <v>3.1880731851290346E-2</v>
      </c>
      <c r="G18">
        <v>8.7336799687546315E-3</v>
      </c>
      <c r="H18">
        <v>-2.3480267608842472E-2</v>
      </c>
      <c r="I18">
        <v>-2.8710105882431367E-2</v>
      </c>
      <c r="J18">
        <v>1.0221554071538009E-2</v>
      </c>
      <c r="K18">
        <v>-1.0850016024065818E-2</v>
      </c>
      <c r="M18" s="18" t="s">
        <v>160</v>
      </c>
      <c r="N18" s="18">
        <v>0.14227562112677453</v>
      </c>
      <c r="O18" s="18">
        <v>218</v>
      </c>
      <c r="P18" s="18"/>
      <c r="Q18" s="18"/>
      <c r="R18" s="18"/>
      <c r="S18" s="18"/>
    </row>
    <row r="19" spans="1:19" x14ac:dyDescent="0.35">
      <c r="A19" s="1">
        <v>43087</v>
      </c>
      <c r="B19">
        <v>-2.272571405413918E-2</v>
      </c>
      <c r="C19">
        <v>2.527210310071511E-2</v>
      </c>
      <c r="D19">
        <v>3.1343250565711335E-2</v>
      </c>
      <c r="G19">
        <v>-2.197890671877523E-2</v>
      </c>
      <c r="H19">
        <v>1.2875714360045367E-2</v>
      </c>
      <c r="I19">
        <v>0</v>
      </c>
      <c r="J19">
        <v>0</v>
      </c>
      <c r="K19">
        <v>1.8018505502678212E-2</v>
      </c>
    </row>
    <row r="20" spans="1:19" x14ac:dyDescent="0.35">
      <c r="A20" s="1">
        <v>42926</v>
      </c>
      <c r="B20">
        <v>5.8953157038768307E-2</v>
      </c>
      <c r="C20">
        <v>-3.9891329027301969E-2</v>
      </c>
      <c r="D20">
        <v>3.125254350410453E-2</v>
      </c>
      <c r="G20">
        <v>-1.7937700686667207E-2</v>
      </c>
      <c r="H20">
        <v>-1.7021687569430524E-2</v>
      </c>
      <c r="I20">
        <v>3.8099846232270383E-2</v>
      </c>
      <c r="J20">
        <v>1.3468217050866611E-2</v>
      </c>
      <c r="K20">
        <v>3.5650661644961446E-3</v>
      </c>
      <c r="M20" t="s">
        <v>161</v>
      </c>
    </row>
    <row r="21" spans="1:19" x14ac:dyDescent="0.35">
      <c r="A21" s="1">
        <v>42303</v>
      </c>
      <c r="B21">
        <v>8.8407564604479915E-4</v>
      </c>
      <c r="C21">
        <v>6.6298585386695818E-3</v>
      </c>
      <c r="D21">
        <v>3.0771658666753472E-2</v>
      </c>
      <c r="G21">
        <v>5.0727523509658222E-2</v>
      </c>
      <c r="H21">
        <v>-2.8293508642611976E-2</v>
      </c>
      <c r="I21">
        <v>-5.770831762064673E-2</v>
      </c>
      <c r="J21">
        <v>1.6708441648177223E-3</v>
      </c>
      <c r="K21">
        <v>-3.5650661644962569E-3</v>
      </c>
      <c r="M21" t="s">
        <v>162</v>
      </c>
    </row>
    <row r="22" spans="1:19" x14ac:dyDescent="0.35">
      <c r="A22" s="1">
        <v>42436</v>
      </c>
      <c r="B22">
        <v>2.4742280663515004E-3</v>
      </c>
      <c r="C22">
        <v>2.0898649194592365E-3</v>
      </c>
      <c r="D22">
        <v>3.0077455237277954E-2</v>
      </c>
      <c r="G22">
        <v>-2.8355225755125009E-2</v>
      </c>
      <c r="H22">
        <v>-8.8692377407796601E-3</v>
      </c>
      <c r="I22">
        <v>3.8839833316263957E-2</v>
      </c>
      <c r="J22">
        <v>-4.4375881400709832E-2</v>
      </c>
      <c r="K22">
        <v>2.4692612590371414E-2</v>
      </c>
    </row>
    <row r="23" spans="1:19" x14ac:dyDescent="0.35">
      <c r="A23" s="1">
        <v>42604</v>
      </c>
      <c r="B23">
        <v>6.7273180607424835E-2</v>
      </c>
      <c r="C23">
        <v>-4.2735107773819378E-3</v>
      </c>
      <c r="D23">
        <v>2.9569208122948661E-2</v>
      </c>
      <c r="G23">
        <v>3.6920588614048074E-2</v>
      </c>
      <c r="H23">
        <v>-3.2186686495901444E-2</v>
      </c>
      <c r="I23">
        <v>-1.7291497110060994E-2</v>
      </c>
      <c r="J23">
        <v>3.0930300691358773E-2</v>
      </c>
      <c r="K23">
        <v>0</v>
      </c>
      <c r="M23" t="s">
        <v>172</v>
      </c>
      <c r="P23" t="s">
        <v>163</v>
      </c>
    </row>
    <row r="24" spans="1:19" x14ac:dyDescent="0.35">
      <c r="A24" s="1">
        <v>42618</v>
      </c>
      <c r="B24">
        <v>3.1629546336090913E-2</v>
      </c>
      <c r="C24">
        <v>3.6367644170874791E-2</v>
      </c>
      <c r="D24">
        <v>2.8528083614538031E-2</v>
      </c>
      <c r="G24">
        <v>-2.1552558385734191E-2</v>
      </c>
      <c r="H24">
        <v>-4.2181614036294675E-2</v>
      </c>
      <c r="I24">
        <v>3.9891329027302025E-2</v>
      </c>
      <c r="J24">
        <v>5.0633019565466345E-3</v>
      </c>
      <c r="K24">
        <v>1.0050335853501506E-2</v>
      </c>
      <c r="M24" t="s">
        <v>173</v>
      </c>
    </row>
    <row r="25" spans="1:19" x14ac:dyDescent="0.35">
      <c r="A25" s="1">
        <v>42387</v>
      </c>
      <c r="B25">
        <v>4.7332211106255691E-2</v>
      </c>
      <c r="C25">
        <v>-3.2647077836666143E-2</v>
      </c>
      <c r="D25">
        <v>2.8437935320533625E-2</v>
      </c>
      <c r="G25">
        <v>2.17627942259567E-3</v>
      </c>
      <c r="H25">
        <v>1.3513719166722855E-2</v>
      </c>
      <c r="I25">
        <v>-3.9891329027301969E-2</v>
      </c>
      <c r="J25">
        <v>-2.3851215822179909E-2</v>
      </c>
      <c r="K25">
        <v>2.9558802241544429E-2</v>
      </c>
    </row>
    <row r="26" spans="1:19" x14ac:dyDescent="0.35">
      <c r="A26" s="1">
        <v>42940</v>
      </c>
      <c r="B26">
        <v>2.0153353847960583E-2</v>
      </c>
      <c r="C26">
        <v>-1.553429296218412E-2</v>
      </c>
      <c r="D26">
        <v>2.8104894320108521E-2</v>
      </c>
      <c r="G26">
        <v>-6.5430985889359475E-3</v>
      </c>
      <c r="H26">
        <v>-1.1248712535870653E-2</v>
      </c>
      <c r="I26">
        <v>5.7971176843259146E-3</v>
      </c>
      <c r="J26">
        <v>-2.6202372394024072E-2</v>
      </c>
      <c r="K26">
        <v>-3.9609138095045827E-2</v>
      </c>
    </row>
    <row r="27" spans="1:19" x14ac:dyDescent="0.35">
      <c r="A27" s="1">
        <v>43094</v>
      </c>
      <c r="B27">
        <v>1.6837223836230465E-2</v>
      </c>
      <c r="C27">
        <v>-2.7101929777791269E-2</v>
      </c>
      <c r="D27">
        <v>2.7059148114005775E-2</v>
      </c>
      <c r="G27">
        <v>1.092907053219023E-2</v>
      </c>
      <c r="H27">
        <v>3.7740327982846898E-2</v>
      </c>
      <c r="I27">
        <v>-1.553429296218412E-2</v>
      </c>
      <c r="J27">
        <v>-8.8889474172460393E-3</v>
      </c>
      <c r="K27">
        <v>-6.7567824628797625E-3</v>
      </c>
    </row>
    <row r="28" spans="1:19" x14ac:dyDescent="0.35">
      <c r="A28" s="1">
        <v>42373</v>
      </c>
      <c r="B28">
        <v>-4.4528076688758376E-2</v>
      </c>
      <c r="C28">
        <v>6.3446221738962263E-2</v>
      </c>
      <c r="D28">
        <v>2.6317308317373358E-2</v>
      </c>
      <c r="G28">
        <v>-1.3129291441792736E-2</v>
      </c>
      <c r="H28">
        <v>2.1552558385734281E-2</v>
      </c>
      <c r="I28">
        <v>4.4026248756490458E-2</v>
      </c>
      <c r="J28">
        <v>0</v>
      </c>
      <c r="K28">
        <v>1.3468217050866611E-2</v>
      </c>
    </row>
    <row r="29" spans="1:19" x14ac:dyDescent="0.35">
      <c r="A29" s="1">
        <v>43612</v>
      </c>
      <c r="B29">
        <v>-5.1743791816399893E-3</v>
      </c>
      <c r="C29">
        <v>-3.5650661644962569E-3</v>
      </c>
      <c r="D29">
        <v>2.5686938159599618E-2</v>
      </c>
      <c r="G29">
        <v>-2.0022915875107704E-2</v>
      </c>
      <c r="H29">
        <v>0</v>
      </c>
      <c r="I29">
        <v>-3.7523496185503527E-3</v>
      </c>
      <c r="J29">
        <v>1.7699577099400857E-2</v>
      </c>
      <c r="K29">
        <v>-1.6863806052004805E-2</v>
      </c>
    </row>
    <row r="30" spans="1:19" x14ac:dyDescent="0.35">
      <c r="A30" s="1">
        <v>43213</v>
      </c>
      <c r="B30">
        <v>4.2900071563173089E-2</v>
      </c>
      <c r="C30">
        <v>6.8728792877620504E-3</v>
      </c>
      <c r="D30">
        <v>2.4794658613216274E-2</v>
      </c>
      <c r="G30">
        <v>-2.2497197340154416E-3</v>
      </c>
      <c r="H30">
        <v>-4.2735107773819378E-3</v>
      </c>
      <c r="I30">
        <v>-1.5398080111121606E-2</v>
      </c>
      <c r="J30">
        <v>-1.7699577099400975E-2</v>
      </c>
      <c r="K30">
        <v>-3.4071583216141975E-3</v>
      </c>
    </row>
    <row r="31" spans="1:19" x14ac:dyDescent="0.35">
      <c r="A31" s="1">
        <v>43752</v>
      </c>
      <c r="B31">
        <v>2.2496977638133322E-2</v>
      </c>
      <c r="C31">
        <v>-1.3333530869465144E-2</v>
      </c>
      <c r="D31">
        <v>2.4509633836509281E-2</v>
      </c>
      <c r="G31">
        <v>6.7340321813441194E-3</v>
      </c>
      <c r="H31">
        <v>3.9879366231596325E-2</v>
      </c>
      <c r="I31">
        <v>-1.7256259674698364E-3</v>
      </c>
      <c r="J31">
        <v>-3.2670782289548707E-2</v>
      </c>
      <c r="K31">
        <v>1.3559529785632294E-2</v>
      </c>
    </row>
    <row r="32" spans="1:19" x14ac:dyDescent="0.35">
      <c r="A32" s="1">
        <v>42751</v>
      </c>
      <c r="B32">
        <v>1.5584418424825499E-2</v>
      </c>
      <c r="C32">
        <v>-5.930877444029415E-2</v>
      </c>
      <c r="D32">
        <v>2.4456295977526715E-2</v>
      </c>
      <c r="G32">
        <v>3.3522692038643644E-2</v>
      </c>
      <c r="H32">
        <v>3.6367644170874791E-2</v>
      </c>
      <c r="I32">
        <v>-3.5153004417896136E-2</v>
      </c>
      <c r="J32">
        <v>-1.8622512098001798E-2</v>
      </c>
      <c r="K32">
        <v>6.7114345879867778E-3</v>
      </c>
    </row>
    <row r="33" spans="1:11" x14ac:dyDescent="0.35">
      <c r="A33" s="1">
        <v>42576</v>
      </c>
      <c r="B33">
        <v>9.7491293923416336E-3</v>
      </c>
      <c r="C33">
        <v>-1.1248712535870653E-2</v>
      </c>
      <c r="D33">
        <v>2.3631604533277038E-2</v>
      </c>
      <c r="G33">
        <v>-8.8300794482720369E-3</v>
      </c>
      <c r="H33">
        <v>-2.0811662038246232E-3</v>
      </c>
      <c r="I33">
        <v>3.6878630385365992E-2</v>
      </c>
      <c r="J33">
        <v>2.9631797606371149E-2</v>
      </c>
      <c r="K33">
        <v>6.6666913581892974E-3</v>
      </c>
    </row>
    <row r="34" spans="1:11" x14ac:dyDescent="0.35">
      <c r="A34" s="1">
        <v>43472</v>
      </c>
      <c r="B34">
        <v>2.9966913963089838E-2</v>
      </c>
      <c r="C34">
        <v>-6.6006840313520242E-3</v>
      </c>
      <c r="D34">
        <v>2.3126730080018375E-2</v>
      </c>
      <c r="G34">
        <v>6.6298585386695818E-3</v>
      </c>
      <c r="H34">
        <v>3.4803922194692097E-2</v>
      </c>
      <c r="I34">
        <v>-4.4059989794030543E-2</v>
      </c>
      <c r="J34">
        <v>-1.8416726786231151E-2</v>
      </c>
      <c r="K34">
        <v>0</v>
      </c>
    </row>
    <row r="35" spans="1:11" x14ac:dyDescent="0.35">
      <c r="A35" s="1">
        <v>42170</v>
      </c>
      <c r="B35">
        <v>-1.3739720689678365E-2</v>
      </c>
      <c r="C35">
        <v>4.3956114730381293E-3</v>
      </c>
      <c r="D35">
        <v>2.2599831917240992E-2</v>
      </c>
      <c r="G35">
        <v>3.2505570404931308E-2</v>
      </c>
      <c r="H35">
        <v>6.0180723255629448E-3</v>
      </c>
      <c r="I35">
        <v>2.3153304974716821E-2</v>
      </c>
      <c r="J35">
        <v>-3.4029748586311373E-2</v>
      </c>
      <c r="K35">
        <v>2.6579637804712102E-2</v>
      </c>
    </row>
    <row r="36" spans="1:11" x14ac:dyDescent="0.35">
      <c r="A36" s="1">
        <v>43402</v>
      </c>
      <c r="B36">
        <v>6.2118468098199445E-2</v>
      </c>
      <c r="C36">
        <v>3.2414939241710229E-3</v>
      </c>
      <c r="D36">
        <v>2.2440319126226484E-2</v>
      </c>
      <c r="G36">
        <v>3.9712637406867833E-2</v>
      </c>
      <c r="H36">
        <v>-2.4292692569044587E-2</v>
      </c>
      <c r="I36">
        <v>-1.5971945566052113E-2</v>
      </c>
      <c r="J36">
        <v>-3.0459207484708459E-2</v>
      </c>
      <c r="K36">
        <v>-5.0430853626891967E-2</v>
      </c>
    </row>
    <row r="37" spans="1:11" x14ac:dyDescent="0.35">
      <c r="A37" s="1">
        <v>43710</v>
      </c>
      <c r="B37">
        <v>2.1270825347133863E-2</v>
      </c>
      <c r="C37">
        <v>6.6666913581892974E-3</v>
      </c>
      <c r="D37">
        <v>2.1311752673717006E-2</v>
      </c>
      <c r="G37">
        <v>-4.1355185681913945E-2</v>
      </c>
      <c r="H37">
        <v>6.351340572232593E-2</v>
      </c>
      <c r="I37">
        <v>3.5153004417896094E-2</v>
      </c>
      <c r="J37">
        <v>-3.0459207484708459E-2</v>
      </c>
      <c r="K37">
        <v>4.0546094394350009E-2</v>
      </c>
    </row>
    <row r="38" spans="1:11" x14ac:dyDescent="0.35">
      <c r="A38" s="1">
        <v>42422</v>
      </c>
      <c r="B38">
        <v>3.6911634141398281E-2</v>
      </c>
      <c r="C38">
        <v>-8.602203582663415E-3</v>
      </c>
      <c r="D38">
        <v>2.0834086902842053E-2</v>
      </c>
      <c r="G38">
        <v>-6.6889881507965401E-3</v>
      </c>
      <c r="H38">
        <v>9.5694510161506725E-3</v>
      </c>
      <c r="I38">
        <v>5.1679701584425976E-3</v>
      </c>
      <c r="J38">
        <v>3.0459207484708439E-2</v>
      </c>
      <c r="K38">
        <v>-1.3333530869465144E-2</v>
      </c>
    </row>
    <row r="39" spans="1:11" x14ac:dyDescent="0.35">
      <c r="A39" s="1">
        <v>43703</v>
      </c>
      <c r="B39">
        <v>2.1186278122833496E-2</v>
      </c>
      <c r="C39">
        <v>6.7114345879867778E-3</v>
      </c>
      <c r="D39">
        <v>2.0442518667074739E-2</v>
      </c>
      <c r="G39">
        <v>3.7325957612686346E-2</v>
      </c>
      <c r="H39">
        <v>2.6317308317373358E-2</v>
      </c>
      <c r="I39">
        <v>-1.668249995993602E-2</v>
      </c>
      <c r="J39">
        <v>2.6317308317373358E-2</v>
      </c>
      <c r="K39">
        <v>-1.6920877488337177E-2</v>
      </c>
    </row>
    <row r="40" spans="1:11" x14ac:dyDescent="0.35">
      <c r="A40" s="1">
        <v>42702</v>
      </c>
      <c r="B40">
        <v>-6.0045214181915982E-3</v>
      </c>
      <c r="C40">
        <v>-2.6859269050268413E-2</v>
      </c>
      <c r="D40">
        <v>2.0432038817205934E-2</v>
      </c>
      <c r="G40">
        <v>-1.7391742711869107E-2</v>
      </c>
      <c r="H40">
        <v>-1.8570107472127711E-3</v>
      </c>
      <c r="I40">
        <v>-7.5047256540676927E-3</v>
      </c>
      <c r="J40">
        <v>3.2414939241710229E-3</v>
      </c>
      <c r="K40">
        <v>3.4071583216141346E-3</v>
      </c>
    </row>
    <row r="41" spans="1:11" x14ac:dyDescent="0.35">
      <c r="A41" s="1">
        <v>43745</v>
      </c>
      <c r="B41">
        <v>3.3331268786449007E-2</v>
      </c>
      <c r="C41">
        <v>4.0546094394350009E-2</v>
      </c>
      <c r="D41">
        <v>2.0402922844313599E-2</v>
      </c>
      <c r="G41">
        <v>8.7336799687546315E-3</v>
      </c>
      <c r="H41">
        <v>5.9530649494225936E-2</v>
      </c>
      <c r="I41">
        <v>-7.5614727005764749E-3</v>
      </c>
      <c r="J41">
        <v>-9.7561749453645725E-3</v>
      </c>
      <c r="K41">
        <v>2.0202707317519469E-2</v>
      </c>
    </row>
    <row r="42" spans="1:11" x14ac:dyDescent="0.35">
      <c r="A42" s="1">
        <v>43647</v>
      </c>
      <c r="B42">
        <v>1.778267807485566E-2</v>
      </c>
      <c r="C42">
        <v>1.0050335853501506E-2</v>
      </c>
      <c r="D42">
        <v>1.9204979836050046E-2</v>
      </c>
      <c r="G42">
        <v>-4.3573053689558126E-3</v>
      </c>
      <c r="H42">
        <v>-8.795131452827289E-3</v>
      </c>
      <c r="I42">
        <v>3.7248253880618781E-2</v>
      </c>
      <c r="J42">
        <v>2.5807883955872503E-2</v>
      </c>
      <c r="K42">
        <v>-3.3389012655147096E-3</v>
      </c>
    </row>
    <row r="43" spans="1:11" x14ac:dyDescent="0.35">
      <c r="A43" s="1">
        <v>43675</v>
      </c>
      <c r="B43">
        <v>-4.3165155420256396E-2</v>
      </c>
      <c r="C43">
        <v>1.3468217050866611E-2</v>
      </c>
      <c r="D43">
        <v>1.8843087801479915E-2</v>
      </c>
      <c r="H43">
        <v>-2.6859269050268413E-2</v>
      </c>
      <c r="I43">
        <v>2.527210310071511E-2</v>
      </c>
      <c r="J43">
        <v>3.1796529173798056E-3</v>
      </c>
      <c r="K43">
        <v>-1.0118130165584667E-2</v>
      </c>
    </row>
    <row r="44" spans="1:11" x14ac:dyDescent="0.35">
      <c r="A44" s="1">
        <v>42401</v>
      </c>
      <c r="B44">
        <v>7.2277031214532635E-3</v>
      </c>
      <c r="C44">
        <v>-2.1528533611010897E-3</v>
      </c>
      <c r="D44">
        <v>1.8445845790751432E-2</v>
      </c>
      <c r="H44">
        <v>3.2894766503987053E-3</v>
      </c>
      <c r="I44">
        <v>-2.7101929777791269E-2</v>
      </c>
      <c r="J44">
        <v>-2.2472855852058628E-2</v>
      </c>
      <c r="K44">
        <v>-2.3167059281534303E-2</v>
      </c>
    </row>
    <row r="45" spans="1:11" x14ac:dyDescent="0.35">
      <c r="A45" s="1">
        <v>43668</v>
      </c>
      <c r="B45">
        <v>-9.9267107756716207E-3</v>
      </c>
      <c r="C45">
        <v>-6.7567824628797625E-3</v>
      </c>
      <c r="D45">
        <v>1.7820896570111489E-2</v>
      </c>
      <c r="J45">
        <v>3.2414939241710229E-3</v>
      </c>
      <c r="K45">
        <v>2.8243212313395154E-2</v>
      </c>
    </row>
    <row r="46" spans="1:11" x14ac:dyDescent="0.35">
      <c r="A46" s="1">
        <v>42163</v>
      </c>
      <c r="B46">
        <v>2.7104201801941275E-2</v>
      </c>
      <c r="C46">
        <v>4.4150182091166933E-3</v>
      </c>
      <c r="D46">
        <v>1.7291497110061043E-2</v>
      </c>
      <c r="J46">
        <v>-4.6365920557925537E-2</v>
      </c>
    </row>
    <row r="47" spans="1:11" x14ac:dyDescent="0.35">
      <c r="A47" s="1">
        <v>42590</v>
      </c>
      <c r="B47">
        <v>5.4648874052540741E-3</v>
      </c>
      <c r="C47">
        <v>2.1552558385734281E-2</v>
      </c>
      <c r="D47">
        <v>1.6985546365743807E-2</v>
      </c>
      <c r="J47">
        <v>-1.0221554071538139E-2</v>
      </c>
    </row>
    <row r="48" spans="1:11" x14ac:dyDescent="0.35">
      <c r="A48" s="1">
        <v>43584</v>
      </c>
      <c r="B48">
        <v>4.0997622075594681E-2</v>
      </c>
      <c r="C48">
        <v>-7.168489478612516E-3</v>
      </c>
      <c r="D48">
        <v>1.6505577440230998E-2</v>
      </c>
      <c r="J48">
        <v>1.3605652055778678E-2</v>
      </c>
    </row>
    <row r="49" spans="1:10" x14ac:dyDescent="0.35">
      <c r="A49" s="1">
        <v>42520</v>
      </c>
      <c r="B49">
        <v>-1.2160729944239406E-2</v>
      </c>
      <c r="C49">
        <v>-1.7021687569430524E-2</v>
      </c>
      <c r="D49">
        <v>1.6465263015515791E-2</v>
      </c>
      <c r="J49">
        <v>2.6668247082161273E-2</v>
      </c>
    </row>
    <row r="50" spans="1:10" x14ac:dyDescent="0.35">
      <c r="A50" s="1">
        <v>42681</v>
      </c>
      <c r="B50">
        <v>5.9556780835624393E-2</v>
      </c>
      <c r="C50">
        <v>-1.8570107472127711E-3</v>
      </c>
      <c r="D50">
        <v>1.5642777070453542E-2</v>
      </c>
    </row>
    <row r="51" spans="1:10" x14ac:dyDescent="0.35">
      <c r="A51" s="1">
        <v>43486</v>
      </c>
      <c r="B51">
        <v>1.6935044630998482E-2</v>
      </c>
      <c r="C51">
        <v>5.2185753170570247E-2</v>
      </c>
      <c r="D51">
        <v>1.5460603106378279E-2</v>
      </c>
    </row>
    <row r="52" spans="1:10" x14ac:dyDescent="0.35">
      <c r="A52" s="1">
        <v>43766</v>
      </c>
      <c r="B52">
        <v>-1.5113637810048184E-2</v>
      </c>
      <c r="C52">
        <v>3.4071583216141346E-3</v>
      </c>
      <c r="D52">
        <v>1.3778702356164255E-2</v>
      </c>
    </row>
    <row r="53" spans="1:10" x14ac:dyDescent="0.35">
      <c r="A53" s="1">
        <v>42562</v>
      </c>
      <c r="B53">
        <v>2.7228042438734713E-2</v>
      </c>
      <c r="C53">
        <v>-4.2181614036294675E-2</v>
      </c>
      <c r="D53">
        <v>1.357486909106885E-2</v>
      </c>
    </row>
    <row r="54" spans="1:10" x14ac:dyDescent="0.35">
      <c r="A54" s="1">
        <v>43633</v>
      </c>
      <c r="B54">
        <v>-3.2716777641532812E-3</v>
      </c>
      <c r="C54">
        <v>0</v>
      </c>
      <c r="D54">
        <v>1.3371736965889241E-2</v>
      </c>
    </row>
    <row r="55" spans="1:10" x14ac:dyDescent="0.35">
      <c r="A55" s="1">
        <v>43276</v>
      </c>
      <c r="B55">
        <v>1.6511718007949636E-2</v>
      </c>
      <c r="C55">
        <v>-2.6202372394024072E-2</v>
      </c>
      <c r="D55">
        <v>1.309109604687942E-2</v>
      </c>
    </row>
    <row r="56" spans="1:10" x14ac:dyDescent="0.35">
      <c r="A56" s="1">
        <v>43556</v>
      </c>
      <c r="B56">
        <v>5.9213529962911494E-2</v>
      </c>
      <c r="C56">
        <v>6.944472352810995E-3</v>
      </c>
      <c r="D56">
        <v>1.3081581897489385E-2</v>
      </c>
    </row>
    <row r="57" spans="1:10" x14ac:dyDescent="0.35">
      <c r="A57" s="1">
        <v>42429</v>
      </c>
      <c r="B57">
        <v>2.5555449173096548E-2</v>
      </c>
      <c r="C57">
        <v>3.188367840522198E-2</v>
      </c>
      <c r="D57">
        <v>1.2804272245987749E-2</v>
      </c>
    </row>
    <row r="58" spans="1:10" x14ac:dyDescent="0.35">
      <c r="A58" s="1">
        <v>42534</v>
      </c>
      <c r="B58">
        <v>-3.6617363238223309E-2</v>
      </c>
      <c r="C58">
        <v>-8.8692377407796601E-3</v>
      </c>
      <c r="D58">
        <v>1.2518218357403138E-2</v>
      </c>
    </row>
    <row r="59" spans="1:10" x14ac:dyDescent="0.35">
      <c r="A59" s="1">
        <v>42996</v>
      </c>
      <c r="B59">
        <v>-6.3779116012377228E-3</v>
      </c>
      <c r="C59">
        <v>-3.5153004417896136E-2</v>
      </c>
      <c r="D59">
        <v>1.2450641878787961E-2</v>
      </c>
    </row>
    <row r="60" spans="1:10" x14ac:dyDescent="0.35">
      <c r="A60" s="1">
        <v>43220</v>
      </c>
      <c r="B60">
        <v>1.6543886758217469E-2</v>
      </c>
      <c r="C60">
        <v>1.0221554071538009E-2</v>
      </c>
      <c r="D60">
        <v>1.2170535620255114E-2</v>
      </c>
    </row>
    <row r="61" spans="1:10" x14ac:dyDescent="0.35">
      <c r="A61" s="1">
        <v>42800</v>
      </c>
      <c r="B61">
        <v>-4.2877024356391881E-2</v>
      </c>
      <c r="C61">
        <v>2.6964361638355201E-2</v>
      </c>
      <c r="D61">
        <v>1.1287959773851355E-2</v>
      </c>
    </row>
    <row r="62" spans="1:10" x14ac:dyDescent="0.35">
      <c r="A62" s="1">
        <v>43059</v>
      </c>
      <c r="B62">
        <v>1.0360502681430503E-2</v>
      </c>
      <c r="C62">
        <v>-1.668249995993602E-2</v>
      </c>
      <c r="D62">
        <v>1.0644689511414007E-2</v>
      </c>
    </row>
    <row r="63" spans="1:10" x14ac:dyDescent="0.35">
      <c r="A63" s="1">
        <v>43339</v>
      </c>
      <c r="B63">
        <v>8.8855133572084532E-3</v>
      </c>
      <c r="C63">
        <v>2.9631797606371149E-2</v>
      </c>
      <c r="D63">
        <v>1.0050335853501506E-2</v>
      </c>
    </row>
    <row r="64" spans="1:10" x14ac:dyDescent="0.35">
      <c r="A64" s="1">
        <v>43010</v>
      </c>
      <c r="B64">
        <v>9.469914751070254E-3</v>
      </c>
      <c r="C64">
        <v>-4.4059989794030543E-2</v>
      </c>
      <c r="D64">
        <v>9.0294067193941573E-3</v>
      </c>
    </row>
    <row r="65" spans="1:4" x14ac:dyDescent="0.35">
      <c r="A65" s="1">
        <v>43388</v>
      </c>
      <c r="B65">
        <v>-4.2865606771374618E-2</v>
      </c>
      <c r="C65">
        <v>3.0459207484708439E-2</v>
      </c>
      <c r="D65">
        <v>8.6580627431145311E-3</v>
      </c>
    </row>
    <row r="66" spans="1:4" x14ac:dyDescent="0.35">
      <c r="A66" s="1">
        <v>43367</v>
      </c>
      <c r="B66">
        <v>4.9813705712219172E-2</v>
      </c>
      <c r="C66">
        <v>-3.0459207484708459E-2</v>
      </c>
      <c r="D66">
        <v>8.5960414697980377E-3</v>
      </c>
    </row>
    <row r="67" spans="1:4" x14ac:dyDescent="0.35">
      <c r="A67" s="1">
        <v>43563</v>
      </c>
      <c r="B67">
        <v>5.1403178459964852E-2</v>
      </c>
      <c r="C67">
        <v>-1.7452449951226166E-2</v>
      </c>
      <c r="D67">
        <v>7.9108647008787995E-3</v>
      </c>
    </row>
    <row r="68" spans="1:4" x14ac:dyDescent="0.35">
      <c r="A68" s="1">
        <v>42443</v>
      </c>
      <c r="B68">
        <v>2.833357449201902E-2</v>
      </c>
      <c r="C68">
        <v>0</v>
      </c>
      <c r="D68">
        <v>7.38010729762246E-3</v>
      </c>
    </row>
    <row r="69" spans="1:4" x14ac:dyDescent="0.35">
      <c r="A69" s="1">
        <v>43542</v>
      </c>
      <c r="B69">
        <v>2.018305593307863E-2</v>
      </c>
      <c r="C69">
        <v>0</v>
      </c>
      <c r="D69">
        <v>7.3421768890805338E-3</v>
      </c>
    </row>
    <row r="70" spans="1:4" x14ac:dyDescent="0.35">
      <c r="A70" s="1">
        <v>43353</v>
      </c>
      <c r="B70">
        <v>7.5997063116447952E-2</v>
      </c>
      <c r="C70">
        <v>-3.4029748586311373E-2</v>
      </c>
      <c r="D70">
        <v>7.2411612565594736E-3</v>
      </c>
    </row>
    <row r="71" spans="1:4" x14ac:dyDescent="0.35">
      <c r="A71" s="1">
        <v>43591</v>
      </c>
      <c r="B71">
        <v>-2.402622535174723E-2</v>
      </c>
      <c r="C71">
        <v>-1.0850016024065818E-2</v>
      </c>
      <c r="D71">
        <v>7.0922283094918366E-3</v>
      </c>
    </row>
    <row r="72" spans="1:4" x14ac:dyDescent="0.35">
      <c r="A72" s="1">
        <v>43206</v>
      </c>
      <c r="B72">
        <v>5.0765553789119282E-2</v>
      </c>
      <c r="C72">
        <v>8.6580627431145311E-3</v>
      </c>
      <c r="D72">
        <v>6.9979291876446368E-3</v>
      </c>
    </row>
    <row r="73" spans="1:4" x14ac:dyDescent="0.35">
      <c r="A73" s="1">
        <v>42254</v>
      </c>
      <c r="B73">
        <v>1.8911257831171811E-3</v>
      </c>
      <c r="C73">
        <v>-1.3129291441792736E-2</v>
      </c>
      <c r="D73">
        <v>5.7971176843259146E-3</v>
      </c>
    </row>
    <row r="74" spans="1:4" x14ac:dyDescent="0.35">
      <c r="A74" s="1">
        <v>42142</v>
      </c>
      <c r="B74">
        <v>-9.3708851733068661E-3</v>
      </c>
      <c r="C74">
        <v>2.1436235432513691E-3</v>
      </c>
      <c r="D74">
        <v>5.5401803756153509E-3</v>
      </c>
    </row>
    <row r="75" spans="1:4" x14ac:dyDescent="0.35">
      <c r="A75" s="1">
        <v>42415</v>
      </c>
      <c r="B75">
        <v>7.6492355205702245E-2</v>
      </c>
      <c r="C75">
        <v>2.1436235432513691E-3</v>
      </c>
      <c r="D75">
        <v>5.2770571008438193E-3</v>
      </c>
    </row>
    <row r="76" spans="1:4" x14ac:dyDescent="0.35">
      <c r="A76" s="1">
        <v>42506</v>
      </c>
      <c r="B76">
        <v>6.8321457675771108E-3</v>
      </c>
      <c r="C76">
        <v>1.2875714360045367E-2</v>
      </c>
      <c r="D76">
        <v>4.885207566049341E-3</v>
      </c>
    </row>
    <row r="77" spans="1:4" x14ac:dyDescent="0.35">
      <c r="A77" s="1">
        <v>43507</v>
      </c>
      <c r="B77">
        <v>-1.1614976549214102E-2</v>
      </c>
      <c r="C77">
        <v>0</v>
      </c>
      <c r="D77">
        <v>4.2826617920009493E-3</v>
      </c>
    </row>
    <row r="78" spans="1:4" x14ac:dyDescent="0.35">
      <c r="A78" s="1">
        <v>42394</v>
      </c>
      <c r="B78">
        <v>5.3204036063464667E-2</v>
      </c>
      <c r="C78">
        <v>2.8355225755125005E-2</v>
      </c>
      <c r="D78">
        <v>3.9973404326203938E-3</v>
      </c>
    </row>
    <row r="79" spans="1:4" x14ac:dyDescent="0.35">
      <c r="A79" s="1">
        <v>42352</v>
      </c>
      <c r="B79">
        <v>6.7018934844012617E-3</v>
      </c>
      <c r="C79">
        <v>-1.7391742711869107E-2</v>
      </c>
      <c r="D79">
        <v>3.9920212695374567E-3</v>
      </c>
    </row>
    <row r="80" spans="1:4" x14ac:dyDescent="0.35">
      <c r="A80" s="1">
        <v>43465</v>
      </c>
      <c r="B80">
        <v>2.4862793047520322E-2</v>
      </c>
      <c r="C80">
        <v>2.6668247082161273E-2</v>
      </c>
      <c r="D80">
        <v>3.7807228399059311E-3</v>
      </c>
    </row>
    <row r="81" spans="1:4" x14ac:dyDescent="0.35">
      <c r="A81" s="1">
        <v>43171</v>
      </c>
      <c r="B81">
        <v>-6.9552282948659575E-2</v>
      </c>
      <c r="C81">
        <v>-1.5666116744399352E-2</v>
      </c>
      <c r="D81">
        <v>3.742986278834297E-3</v>
      </c>
    </row>
    <row r="82" spans="1:4" x14ac:dyDescent="0.35">
      <c r="A82" s="1">
        <v>43780</v>
      </c>
      <c r="B82">
        <v>-7.0808258368028668E-4</v>
      </c>
      <c r="C82">
        <v>-3.3389012655147096E-3</v>
      </c>
      <c r="D82">
        <v>3.4423441909729197E-3</v>
      </c>
    </row>
    <row r="83" spans="1:4" x14ac:dyDescent="0.35">
      <c r="A83" s="1">
        <v>42884</v>
      </c>
      <c r="B83">
        <v>-2.2402144995791396E-2</v>
      </c>
      <c r="C83">
        <v>0</v>
      </c>
      <c r="D83">
        <v>3.4423441909726986E-3</v>
      </c>
    </row>
    <row r="84" spans="1:4" x14ac:dyDescent="0.35">
      <c r="A84" s="1">
        <v>42639</v>
      </c>
      <c r="B84">
        <v>-4.1509799760933996E-2</v>
      </c>
      <c r="C84">
        <v>3.4803922194692097E-2</v>
      </c>
      <c r="D84">
        <v>3.1039859375910123E-3</v>
      </c>
    </row>
    <row r="85" spans="1:4" x14ac:dyDescent="0.35">
      <c r="A85" s="1">
        <v>43283</v>
      </c>
      <c r="B85">
        <v>3.9176604911649274E-2</v>
      </c>
      <c r="C85">
        <v>-8.8889474172460393E-3</v>
      </c>
      <c r="D85">
        <v>2.8860048891348514E-3</v>
      </c>
    </row>
    <row r="86" spans="1:4" x14ac:dyDescent="0.35">
      <c r="A86" s="1">
        <v>43605</v>
      </c>
      <c r="B86">
        <v>3.2556680172751887E-2</v>
      </c>
      <c r="C86">
        <v>3.5650661644961446E-3</v>
      </c>
      <c r="D86">
        <v>2.8169032711133734E-3</v>
      </c>
    </row>
    <row r="87" spans="1:4" x14ac:dyDescent="0.35">
      <c r="A87" s="1">
        <v>43255</v>
      </c>
      <c r="B87">
        <v>-3.4215080444514039E-2</v>
      </c>
      <c r="C87">
        <v>3.0930300691358773E-2</v>
      </c>
      <c r="D87">
        <v>2.7739268827252244E-3</v>
      </c>
    </row>
    <row r="88" spans="1:4" x14ac:dyDescent="0.35">
      <c r="A88" s="1">
        <v>43227</v>
      </c>
      <c r="B88">
        <v>3.088965519195918E-2</v>
      </c>
      <c r="C88">
        <v>0</v>
      </c>
      <c r="D88">
        <v>2.6845653706689828E-3</v>
      </c>
    </row>
    <row r="89" spans="1:4" x14ac:dyDescent="0.35">
      <c r="A89" s="1">
        <v>42891</v>
      </c>
      <c r="B89">
        <v>-4.5635542323461932E-2</v>
      </c>
      <c r="C89">
        <v>3.8099846232270383E-2</v>
      </c>
      <c r="D89">
        <v>2.2883305180122159E-3</v>
      </c>
    </row>
    <row r="90" spans="1:4" x14ac:dyDescent="0.35">
      <c r="A90" s="1">
        <v>43416</v>
      </c>
      <c r="B90">
        <v>1.7772169745797668E-2</v>
      </c>
      <c r="C90">
        <v>2.5807883955872503E-2</v>
      </c>
      <c r="D90">
        <v>2.1921820982210511E-3</v>
      </c>
    </row>
    <row r="91" spans="1:4" x14ac:dyDescent="0.35">
      <c r="A91" s="1">
        <v>43577</v>
      </c>
      <c r="B91">
        <v>-4.1341619327008791E-2</v>
      </c>
      <c r="C91">
        <v>0</v>
      </c>
      <c r="D91">
        <v>2.1731265343132582E-3</v>
      </c>
    </row>
    <row r="92" spans="1:4" x14ac:dyDescent="0.35">
      <c r="A92" s="1">
        <v>43598</v>
      </c>
      <c r="B92">
        <v>-2.6435211855928802E-4</v>
      </c>
      <c r="C92">
        <v>1.8018505502678212E-2</v>
      </c>
      <c r="D92">
        <v>2.1178970147346914E-3</v>
      </c>
    </row>
    <row r="93" spans="1:4" x14ac:dyDescent="0.35">
      <c r="A93" s="1">
        <v>42667</v>
      </c>
      <c r="B93">
        <v>5.2415952276730973E-3</v>
      </c>
      <c r="C93">
        <v>9.5694510161506725E-3</v>
      </c>
      <c r="D93">
        <v>1.1217051092001736E-3</v>
      </c>
    </row>
    <row r="94" spans="1:4" x14ac:dyDescent="0.35">
      <c r="A94" s="1">
        <v>42842</v>
      </c>
      <c r="B94">
        <v>6.7052278058137904E-2</v>
      </c>
      <c r="C94">
        <v>-4.8790164169431945E-2</v>
      </c>
      <c r="D94">
        <v>1.0542963549059923E-3</v>
      </c>
    </row>
    <row r="95" spans="1:4" x14ac:dyDescent="0.35">
      <c r="A95" s="1">
        <v>43535</v>
      </c>
      <c r="B95">
        <v>-1.9631908145795289E-3</v>
      </c>
      <c r="C95">
        <v>1.0471299867295437E-2</v>
      </c>
      <c r="D95">
        <v>7.3719133452813436E-4</v>
      </c>
    </row>
    <row r="96" spans="1:4" x14ac:dyDescent="0.35">
      <c r="A96" s="1">
        <v>42198</v>
      </c>
      <c r="B96">
        <v>6.0872931244364104E-2</v>
      </c>
      <c r="C96">
        <v>5.0727523509658222E-2</v>
      </c>
      <c r="D96">
        <v>0</v>
      </c>
    </row>
    <row r="97" spans="1:4" x14ac:dyDescent="0.35">
      <c r="A97" s="1">
        <v>42289</v>
      </c>
      <c r="B97">
        <v>3.1559220180518877E-2</v>
      </c>
      <c r="C97">
        <v>3.3522692038643644E-2</v>
      </c>
      <c r="D97">
        <v>0</v>
      </c>
    </row>
    <row r="98" spans="1:4" x14ac:dyDescent="0.35">
      <c r="A98" s="1">
        <v>42310</v>
      </c>
      <c r="B98">
        <v>3.8570483531325341E-2</v>
      </c>
      <c r="C98">
        <v>3.2505570404931308E-2</v>
      </c>
      <c r="D98">
        <v>0</v>
      </c>
    </row>
    <row r="99" spans="1:4" x14ac:dyDescent="0.35">
      <c r="A99" s="1">
        <v>43549</v>
      </c>
      <c r="B99">
        <v>3.1841977546027009E-2</v>
      </c>
      <c r="C99">
        <v>-3.47826437632492E-3</v>
      </c>
      <c r="D99">
        <v>0</v>
      </c>
    </row>
    <row r="100" spans="1:4" x14ac:dyDescent="0.35">
      <c r="A100" s="1">
        <v>42366</v>
      </c>
      <c r="B100">
        <v>-7.8973350600052743E-4</v>
      </c>
      <c r="C100">
        <v>-4.3573053689558126E-3</v>
      </c>
      <c r="D100">
        <v>0</v>
      </c>
    </row>
    <row r="101" spans="1:4" x14ac:dyDescent="0.35">
      <c r="A101" s="1">
        <v>42233</v>
      </c>
      <c r="B101">
        <v>-6.3365846993133537E-2</v>
      </c>
      <c r="C101">
        <v>-6.5430985889359475E-3</v>
      </c>
      <c r="D101">
        <v>0</v>
      </c>
    </row>
    <row r="102" spans="1:4" x14ac:dyDescent="0.35">
      <c r="A102" s="1">
        <v>43500</v>
      </c>
      <c r="B102">
        <v>-2.7467043554678182E-2</v>
      </c>
      <c r="C102">
        <v>0</v>
      </c>
      <c r="D102">
        <v>-7.1505187172565246E-4</v>
      </c>
    </row>
    <row r="103" spans="1:4" x14ac:dyDescent="0.35">
      <c r="A103" s="1">
        <v>43458</v>
      </c>
      <c r="B103">
        <v>-2.6267135636687707E-3</v>
      </c>
      <c r="C103">
        <v>1.3605652055778678E-2</v>
      </c>
      <c r="D103">
        <v>-7.5728894190869108E-4</v>
      </c>
    </row>
    <row r="104" spans="1:4" x14ac:dyDescent="0.35">
      <c r="A104" s="1">
        <v>43122</v>
      </c>
      <c r="B104">
        <v>1.8592833076615925E-2</v>
      </c>
      <c r="C104">
        <v>8.3682496705165792E-3</v>
      </c>
      <c r="D104">
        <v>-1.1648224962930943E-3</v>
      </c>
    </row>
    <row r="105" spans="1:4" x14ac:dyDescent="0.35">
      <c r="A105" s="1">
        <v>43682</v>
      </c>
      <c r="B105">
        <v>-6.3423033746905038E-4</v>
      </c>
      <c r="C105">
        <v>-1.6863806052004805E-2</v>
      </c>
      <c r="D105">
        <v>-1.3342230131366103E-3</v>
      </c>
    </row>
    <row r="106" spans="1:4" x14ac:dyDescent="0.35">
      <c r="A106" s="1">
        <v>43619</v>
      </c>
      <c r="B106">
        <v>6.2489175191496771E-2</v>
      </c>
      <c r="C106">
        <v>2.4692612590371414E-2</v>
      </c>
      <c r="D106">
        <v>-1.3717423275807702E-3</v>
      </c>
    </row>
    <row r="107" spans="1:4" x14ac:dyDescent="0.35">
      <c r="A107" s="1">
        <v>43325</v>
      </c>
      <c r="B107">
        <v>1.8100041643617937E-2</v>
      </c>
      <c r="C107">
        <v>-3.2670782289548707E-2</v>
      </c>
      <c r="D107">
        <v>-1.413427797146964E-3</v>
      </c>
    </row>
    <row r="108" spans="1:4" x14ac:dyDescent="0.35">
      <c r="A108" s="1">
        <v>43430</v>
      </c>
      <c r="B108">
        <v>-1.6867253965241635E-2</v>
      </c>
      <c r="C108">
        <v>-2.2472855852058628E-2</v>
      </c>
      <c r="D108">
        <v>-1.4792902105891703E-3</v>
      </c>
    </row>
    <row r="109" spans="1:4" x14ac:dyDescent="0.35">
      <c r="A109" s="1">
        <v>42863</v>
      </c>
      <c r="B109">
        <v>1.139442612796833E-2</v>
      </c>
      <c r="C109">
        <v>-4.3802622658392888E-2</v>
      </c>
      <c r="D109">
        <v>-2.0325210249223578E-3</v>
      </c>
    </row>
    <row r="110" spans="1:4" x14ac:dyDescent="0.35">
      <c r="A110" s="1">
        <v>42982</v>
      </c>
      <c r="B110">
        <v>1.2068878733676451E-2</v>
      </c>
      <c r="C110">
        <v>-1.5398080111121606E-2</v>
      </c>
      <c r="D110">
        <v>-2.2446698538238618E-3</v>
      </c>
    </row>
    <row r="111" spans="1:4" x14ac:dyDescent="0.35">
      <c r="A111" s="1">
        <v>43150</v>
      </c>
      <c r="B111">
        <v>3.8573691985798665E-2</v>
      </c>
      <c r="C111">
        <v>2.6340416614408564E-2</v>
      </c>
      <c r="D111">
        <v>-2.4721891453890368E-3</v>
      </c>
    </row>
    <row r="112" spans="1:4" x14ac:dyDescent="0.35">
      <c r="A112" s="1">
        <v>43514</v>
      </c>
      <c r="B112">
        <v>-1.330933136878038E-2</v>
      </c>
      <c r="C112">
        <v>-6.5653970221436778E-2</v>
      </c>
      <c r="D112">
        <v>-2.8530689824063991E-3</v>
      </c>
    </row>
    <row r="113" spans="1:4" x14ac:dyDescent="0.35">
      <c r="A113" s="1">
        <v>42730</v>
      </c>
      <c r="B113">
        <v>1.2195273093818206E-2</v>
      </c>
      <c r="C113">
        <v>3.2894766503987053E-3</v>
      </c>
      <c r="D113">
        <v>-3.3351893061383505E-3</v>
      </c>
    </row>
    <row r="114" spans="1:4" x14ac:dyDescent="0.35">
      <c r="A114" s="1">
        <v>43101</v>
      </c>
      <c r="B114">
        <v>5.7799613398280346E-2</v>
      </c>
      <c r="C114">
        <v>-1.8331810816609605E-3</v>
      </c>
      <c r="D114">
        <v>-3.3426214966898373E-3</v>
      </c>
    </row>
    <row r="115" spans="1:4" x14ac:dyDescent="0.35">
      <c r="A115" s="1">
        <v>42471</v>
      </c>
      <c r="B115">
        <v>5.4961725718581711E-2</v>
      </c>
      <c r="C115">
        <v>-2.2751756983416069E-2</v>
      </c>
      <c r="D115">
        <v>-3.5398267051240623E-3</v>
      </c>
    </row>
    <row r="116" spans="1:4" x14ac:dyDescent="0.35">
      <c r="A116" s="1">
        <v>42933</v>
      </c>
      <c r="B116">
        <v>4.3276729057820278E-3</v>
      </c>
      <c r="C116">
        <v>5.7971176843259146E-3</v>
      </c>
      <c r="D116">
        <v>-3.5566131148471155E-3</v>
      </c>
    </row>
    <row r="117" spans="1:4" x14ac:dyDescent="0.35">
      <c r="A117" s="1">
        <v>42345</v>
      </c>
      <c r="B117">
        <v>-4.8717386613997875E-2</v>
      </c>
      <c r="C117">
        <v>3.7325957612686346E-2</v>
      </c>
      <c r="D117">
        <v>-3.9920212695374498E-3</v>
      </c>
    </row>
    <row r="118" spans="1:4" x14ac:dyDescent="0.35">
      <c r="A118" s="1">
        <v>42359</v>
      </c>
      <c r="B118">
        <v>2.5282385840892256E-2</v>
      </c>
      <c r="C118">
        <v>8.7336799687546315E-3</v>
      </c>
      <c r="D118">
        <v>-3.9920212695374498E-3</v>
      </c>
    </row>
    <row r="119" spans="1:4" x14ac:dyDescent="0.35">
      <c r="A119" s="1">
        <v>43248</v>
      </c>
      <c r="B119">
        <v>0</v>
      </c>
      <c r="C119">
        <v>-4.4375881400709832E-2</v>
      </c>
      <c r="D119">
        <v>-4.158010148663677E-3</v>
      </c>
    </row>
    <row r="120" spans="1:4" x14ac:dyDescent="0.35">
      <c r="A120" s="1">
        <v>42674</v>
      </c>
      <c r="B120">
        <v>-4.4192839233540823E-2</v>
      </c>
      <c r="C120">
        <v>2.6317308317373358E-2</v>
      </c>
      <c r="D120">
        <v>-4.4943895878393264E-3</v>
      </c>
    </row>
    <row r="121" spans="1:4" x14ac:dyDescent="0.35">
      <c r="A121" s="1">
        <v>42492</v>
      </c>
      <c r="B121">
        <v>-2.3835028174973068E-2</v>
      </c>
      <c r="C121">
        <v>1.7021687569430524E-2</v>
      </c>
      <c r="D121">
        <v>-4.8239360308528229E-3</v>
      </c>
    </row>
    <row r="122" spans="1:4" x14ac:dyDescent="0.35">
      <c r="A122" s="1">
        <v>42450</v>
      </c>
      <c r="B122">
        <v>-2.979904462056561E-2</v>
      </c>
      <c r="C122">
        <v>-8.3857933762739589E-3</v>
      </c>
      <c r="D122">
        <v>-4.9140148024289293E-3</v>
      </c>
    </row>
    <row r="123" spans="1:4" x14ac:dyDescent="0.35">
      <c r="A123" s="1">
        <v>42457</v>
      </c>
      <c r="B123">
        <v>-5.3304050482941142E-3</v>
      </c>
      <c r="C123">
        <v>1.6701849617931353E-2</v>
      </c>
      <c r="D123">
        <v>-4.9382816405825663E-3</v>
      </c>
    </row>
    <row r="124" spans="1:4" x14ac:dyDescent="0.35">
      <c r="A124" s="1">
        <v>43157</v>
      </c>
      <c r="B124">
        <v>-1.6313101316179971E-2</v>
      </c>
      <c r="C124">
        <v>-1.7346058122083075E-3</v>
      </c>
      <c r="D124">
        <v>-4.9627893421290139E-3</v>
      </c>
    </row>
    <row r="125" spans="1:4" x14ac:dyDescent="0.35">
      <c r="A125" s="1">
        <v>43164</v>
      </c>
      <c r="B125">
        <v>5.8436981489109214E-3</v>
      </c>
      <c r="C125">
        <v>5.19481687710393E-3</v>
      </c>
      <c r="D125">
        <v>-4.9875415110390512E-3</v>
      </c>
    </row>
    <row r="126" spans="1:4" x14ac:dyDescent="0.35">
      <c r="A126" s="1">
        <v>42107</v>
      </c>
      <c r="B126">
        <v>1.3889112160667093E-2</v>
      </c>
      <c r="C126">
        <v>-4.3017385083690816E-2</v>
      </c>
      <c r="D126">
        <v>-5.0377940299571808E-3</v>
      </c>
    </row>
    <row r="127" spans="1:4" x14ac:dyDescent="0.35">
      <c r="A127" s="1">
        <v>43444</v>
      </c>
      <c r="B127">
        <v>-5.3073464203364125E-2</v>
      </c>
      <c r="C127">
        <v>-4.6365920557925537E-2</v>
      </c>
      <c r="D127">
        <v>-5.229746697277265E-3</v>
      </c>
    </row>
    <row r="128" spans="1:4" x14ac:dyDescent="0.35">
      <c r="A128" s="1">
        <v>42128</v>
      </c>
      <c r="B128">
        <v>-1.8373220256619294E-2</v>
      </c>
      <c r="C128">
        <v>-2.8049303809899555E-2</v>
      </c>
      <c r="D128">
        <v>-5.449604767564703E-3</v>
      </c>
    </row>
    <row r="129" spans="1:4" x14ac:dyDescent="0.35">
      <c r="A129" s="1">
        <v>42548</v>
      </c>
      <c r="B129">
        <v>3.3676364848380792E-3</v>
      </c>
      <c r="C129">
        <v>-3.2186686495901444E-2</v>
      </c>
      <c r="D129">
        <v>-5.5834874257005684E-3</v>
      </c>
    </row>
    <row r="130" spans="1:4" x14ac:dyDescent="0.35">
      <c r="A130" s="1">
        <v>42695</v>
      </c>
      <c r="B130">
        <v>6.6452715887930142E-2</v>
      </c>
      <c r="C130">
        <v>-8.795131452827289E-3</v>
      </c>
      <c r="D130">
        <v>-5.7175684632034081E-3</v>
      </c>
    </row>
    <row r="131" spans="1:4" x14ac:dyDescent="0.35">
      <c r="A131" s="1">
        <v>42226</v>
      </c>
      <c r="B131">
        <v>3.0949361984845243E-3</v>
      </c>
      <c r="C131">
        <v>2.17627942259567E-3</v>
      </c>
      <c r="D131">
        <v>-6.0060240602119218E-3</v>
      </c>
    </row>
    <row r="132" spans="1:4" x14ac:dyDescent="0.35">
      <c r="A132" s="1">
        <v>43661</v>
      </c>
      <c r="B132">
        <v>-1.7750056331916422E-2</v>
      </c>
      <c r="C132">
        <v>-3.9609138095045827E-2</v>
      </c>
      <c r="D132">
        <v>-6.2047768868829815E-3</v>
      </c>
    </row>
    <row r="133" spans="1:4" x14ac:dyDescent="0.35">
      <c r="A133" s="1">
        <v>42296</v>
      </c>
      <c r="B133">
        <v>2.1568696658455202E-2</v>
      </c>
      <c r="C133">
        <v>-8.8300794482720369E-3</v>
      </c>
      <c r="D133">
        <v>-6.2305497506360864E-3</v>
      </c>
    </row>
    <row r="134" spans="1:4" x14ac:dyDescent="0.35">
      <c r="A134" s="1">
        <v>42744</v>
      </c>
      <c r="B134">
        <v>-3.4509816210688313E-2</v>
      </c>
      <c r="C134">
        <v>5.6338177182560642E-3</v>
      </c>
      <c r="D134">
        <v>-6.4377904748485299E-3</v>
      </c>
    </row>
    <row r="135" spans="1:4" x14ac:dyDescent="0.35">
      <c r="A135" s="1">
        <v>43437</v>
      </c>
      <c r="B135">
        <v>5.1926802368212205E-3</v>
      </c>
      <c r="C135">
        <v>3.2414939241710229E-3</v>
      </c>
      <c r="D135">
        <v>-6.6840204285717143E-3</v>
      </c>
    </row>
    <row r="136" spans="1:4" x14ac:dyDescent="0.35">
      <c r="A136" s="1">
        <v>42786</v>
      </c>
      <c r="B136">
        <v>1.2084592159701689E-4</v>
      </c>
      <c r="C136">
        <v>2.6501940745506627E-2</v>
      </c>
      <c r="D136">
        <v>-6.9548218733697219E-3</v>
      </c>
    </row>
    <row r="137" spans="1:4" x14ac:dyDescent="0.35">
      <c r="A137" s="1">
        <v>42954</v>
      </c>
      <c r="B137">
        <v>1.3576193070049527E-2</v>
      </c>
      <c r="C137">
        <v>-3.7523496185503527E-3</v>
      </c>
      <c r="D137">
        <v>-7.0588528396246884E-3</v>
      </c>
    </row>
    <row r="138" spans="1:4" x14ac:dyDescent="0.35">
      <c r="A138" s="1">
        <v>43017</v>
      </c>
      <c r="B138">
        <v>1.1878083540431576E-2</v>
      </c>
      <c r="C138">
        <v>2.3153304974716821E-2</v>
      </c>
      <c r="D138">
        <v>-7.8962621222255051E-3</v>
      </c>
    </row>
    <row r="139" spans="1:4" x14ac:dyDescent="0.35">
      <c r="A139" s="1">
        <v>43003</v>
      </c>
      <c r="B139">
        <v>2.5167170139379347E-2</v>
      </c>
      <c r="C139">
        <v>3.6878630385365992E-2</v>
      </c>
      <c r="D139">
        <v>-7.9051795071132611E-3</v>
      </c>
    </row>
    <row r="140" spans="1:4" x14ac:dyDescent="0.35">
      <c r="A140" s="1">
        <v>42583</v>
      </c>
      <c r="B140">
        <v>-3.3112613036560315E-3</v>
      </c>
      <c r="C140">
        <v>3.7740327982846898E-2</v>
      </c>
      <c r="D140">
        <v>-8.528836347520323E-3</v>
      </c>
    </row>
    <row r="141" spans="1:4" x14ac:dyDescent="0.35">
      <c r="A141" s="1">
        <v>42527</v>
      </c>
      <c r="B141">
        <v>1.4410449678254994E-2</v>
      </c>
      <c r="C141">
        <v>-2.8293508642611976E-2</v>
      </c>
      <c r="D141">
        <v>-8.6831225734607699E-3</v>
      </c>
    </row>
    <row r="142" spans="1:4" x14ac:dyDescent="0.35">
      <c r="A142" s="1">
        <v>43290</v>
      </c>
      <c r="B142">
        <v>1.3755254551498786E-2</v>
      </c>
      <c r="C142">
        <v>0</v>
      </c>
      <c r="D142">
        <v>-8.6831225734608809E-3</v>
      </c>
    </row>
    <row r="143" spans="1:4" x14ac:dyDescent="0.35">
      <c r="A143" s="1">
        <v>43031</v>
      </c>
      <c r="B143">
        <v>1.5834992330076268E-2</v>
      </c>
      <c r="C143">
        <v>3.5153004417896094E-2</v>
      </c>
      <c r="D143">
        <v>-9.4229201345052607E-3</v>
      </c>
    </row>
    <row r="144" spans="1:4" x14ac:dyDescent="0.35">
      <c r="A144" s="1">
        <v>43143</v>
      </c>
      <c r="B144">
        <v>6.5310383424709101E-2</v>
      </c>
      <c r="C144">
        <v>-7.0922283094917984E-3</v>
      </c>
      <c r="D144">
        <v>-9.8280889362624274E-3</v>
      </c>
    </row>
    <row r="145" spans="1:4" x14ac:dyDescent="0.35">
      <c r="A145" s="1">
        <v>43451</v>
      </c>
      <c r="B145">
        <v>1.0007616074426413E-2</v>
      </c>
      <c r="C145">
        <v>-1.0221554071538139E-2</v>
      </c>
      <c r="D145">
        <v>-1.0542266312024545E-2</v>
      </c>
    </row>
    <row r="146" spans="1:4" x14ac:dyDescent="0.35">
      <c r="A146" s="1">
        <v>42653</v>
      </c>
      <c r="B146">
        <v>-1.3605652055778709E-2</v>
      </c>
      <c r="C146">
        <v>-2.4292692569044587E-2</v>
      </c>
      <c r="D146">
        <v>-1.0672459890771759E-2</v>
      </c>
    </row>
    <row r="147" spans="1:4" x14ac:dyDescent="0.35">
      <c r="A147" s="1">
        <v>43038</v>
      </c>
      <c r="B147">
        <v>-1.1543029281674812E-2</v>
      </c>
      <c r="C147">
        <v>5.1679701584425976E-3</v>
      </c>
      <c r="D147">
        <v>-1.0708014272472212E-2</v>
      </c>
    </row>
    <row r="148" spans="1:4" x14ac:dyDescent="0.35">
      <c r="A148" s="1">
        <v>42821</v>
      </c>
      <c r="B148">
        <v>-2.9109110030049078E-2</v>
      </c>
      <c r="C148">
        <v>-3.2841106189242332E-2</v>
      </c>
      <c r="D148">
        <v>-1.0972678669475556E-2</v>
      </c>
    </row>
    <row r="149" spans="1:4" x14ac:dyDescent="0.35">
      <c r="A149" s="1">
        <v>43654</v>
      </c>
      <c r="B149">
        <v>-2.4217084276669135E-2</v>
      </c>
      <c r="C149">
        <v>2.9558802241544429E-2</v>
      </c>
      <c r="D149">
        <v>-1.1616119683228556E-2</v>
      </c>
    </row>
    <row r="150" spans="1:4" x14ac:dyDescent="0.35">
      <c r="A150" s="1">
        <v>42261</v>
      </c>
      <c r="B150">
        <v>1.8717123952937991E-2</v>
      </c>
      <c r="C150">
        <v>-2.0022915875107704E-2</v>
      </c>
      <c r="D150">
        <v>-1.1628037995119099E-2</v>
      </c>
    </row>
    <row r="151" spans="1:4" x14ac:dyDescent="0.35">
      <c r="A151" s="1">
        <v>42205</v>
      </c>
      <c r="B151">
        <v>-6.9494283492555972E-2</v>
      </c>
      <c r="C151">
        <v>-2.8355225755125009E-2</v>
      </c>
      <c r="D151">
        <v>-1.212136053234485E-2</v>
      </c>
    </row>
    <row r="152" spans="1:4" x14ac:dyDescent="0.35">
      <c r="A152" s="1">
        <v>43570</v>
      </c>
      <c r="B152">
        <v>-2.9233176766405865E-2</v>
      </c>
      <c r="C152">
        <v>-1.4184634991956413E-2</v>
      </c>
      <c r="D152">
        <v>-1.2252405529015889E-2</v>
      </c>
    </row>
    <row r="153" spans="1:4" x14ac:dyDescent="0.35">
      <c r="A153" s="1">
        <v>43423</v>
      </c>
      <c r="B153">
        <v>-9.8850915881404152E-3</v>
      </c>
      <c r="C153">
        <v>3.1796529173798056E-3</v>
      </c>
      <c r="D153">
        <v>-1.2486390651382646E-2</v>
      </c>
    </row>
    <row r="154" spans="1:4" x14ac:dyDescent="0.35">
      <c r="A154" s="1">
        <v>42499</v>
      </c>
      <c r="B154">
        <v>3.5579864600029155E-3</v>
      </c>
      <c r="C154">
        <v>-2.3480267608842472E-2</v>
      </c>
      <c r="D154">
        <v>-1.2652236903709001E-2</v>
      </c>
    </row>
    <row r="155" spans="1:4" x14ac:dyDescent="0.35">
      <c r="A155" s="1">
        <v>42779</v>
      </c>
      <c r="B155">
        <v>-6.0424786265687625E-5</v>
      </c>
      <c r="C155">
        <v>-6.8676865796219372E-2</v>
      </c>
      <c r="D155">
        <v>-1.2789156116321223E-2</v>
      </c>
    </row>
    <row r="156" spans="1:4" x14ac:dyDescent="0.35">
      <c r="A156" s="1">
        <v>43185</v>
      </c>
      <c r="B156">
        <v>-3.2704584725580833E-2</v>
      </c>
      <c r="C156">
        <v>1.7256259674698574E-3</v>
      </c>
      <c r="D156">
        <v>-1.2903404835907954E-2</v>
      </c>
    </row>
    <row r="157" spans="1:4" x14ac:dyDescent="0.35">
      <c r="A157" s="1">
        <v>42408</v>
      </c>
      <c r="B157">
        <v>-2.4474015085370251E-2</v>
      </c>
      <c r="C157">
        <v>4.3010818993907017E-3</v>
      </c>
      <c r="D157">
        <v>-1.3140793561058368E-2</v>
      </c>
    </row>
    <row r="158" spans="1:4" x14ac:dyDescent="0.35">
      <c r="A158" s="1">
        <v>43528</v>
      </c>
      <c r="B158">
        <v>-1.2619232479690485E-2</v>
      </c>
      <c r="C158">
        <v>2.4868066578013524E-2</v>
      </c>
      <c r="D158">
        <v>-1.3187004281953801E-2</v>
      </c>
    </row>
    <row r="159" spans="1:4" x14ac:dyDescent="0.35">
      <c r="A159" s="1">
        <v>42023</v>
      </c>
      <c r="B159">
        <v>3.8916647671368348E-2</v>
      </c>
      <c r="C159">
        <v>6.7189502487447882E-3</v>
      </c>
      <c r="D159">
        <v>-1.3544225107757149E-2</v>
      </c>
    </row>
    <row r="160" spans="1:4" x14ac:dyDescent="0.35">
      <c r="A160" s="1">
        <v>42989</v>
      </c>
      <c r="B160">
        <v>1.5268287210081411E-2</v>
      </c>
      <c r="C160">
        <v>-1.7256259674698364E-3</v>
      </c>
      <c r="D160">
        <v>-1.3574869091068874E-2</v>
      </c>
    </row>
    <row r="161" spans="1:4" x14ac:dyDescent="0.35">
      <c r="A161" s="1">
        <v>43192</v>
      </c>
      <c r="B161">
        <v>1.2501877408061296E-2</v>
      </c>
      <c r="C161">
        <v>1.878791386563327E-2</v>
      </c>
      <c r="D161">
        <v>-1.4388737452099669E-2</v>
      </c>
    </row>
    <row r="162" spans="1:4" x14ac:dyDescent="0.35">
      <c r="A162" s="1">
        <v>42905</v>
      </c>
      <c r="B162">
        <v>1.7289479779171415E-2</v>
      </c>
      <c r="C162">
        <v>3.8839833316263957E-2</v>
      </c>
      <c r="D162">
        <v>-1.472419239393645E-2</v>
      </c>
    </row>
    <row r="163" spans="1:4" x14ac:dyDescent="0.35">
      <c r="A163" s="1">
        <v>43234</v>
      </c>
      <c r="B163">
        <v>-5.9066782764183041E-2</v>
      </c>
      <c r="C163">
        <v>1.3468217050866611E-2</v>
      </c>
      <c r="D163">
        <v>-1.4855100990924184E-2</v>
      </c>
    </row>
    <row r="164" spans="1:4" x14ac:dyDescent="0.35">
      <c r="A164" s="1">
        <v>42947</v>
      </c>
      <c r="B164">
        <v>2.5842156583848929E-2</v>
      </c>
      <c r="C164">
        <v>4.4026248756490458E-2</v>
      </c>
      <c r="D164">
        <v>-1.5125361070756104E-2</v>
      </c>
    </row>
    <row r="165" spans="1:4" x14ac:dyDescent="0.35">
      <c r="A165" s="1">
        <v>43241</v>
      </c>
      <c r="B165">
        <v>-9.9503308531679793E-3</v>
      </c>
      <c r="C165">
        <v>1.6708441648177223E-3</v>
      </c>
      <c r="D165">
        <v>-1.6461277054071962E-2</v>
      </c>
    </row>
    <row r="166" spans="1:4" x14ac:dyDescent="0.35">
      <c r="A166" s="1">
        <v>43794</v>
      </c>
      <c r="B166">
        <v>-1.7581101416396221E-2</v>
      </c>
      <c r="C166">
        <v>-1.0118130165584667E-2</v>
      </c>
      <c r="D166">
        <v>-1.6485113798047214E-2</v>
      </c>
    </row>
    <row r="167" spans="1:4" x14ac:dyDescent="0.35">
      <c r="A167" s="1">
        <v>42135</v>
      </c>
      <c r="B167">
        <v>-5.9780981755080667E-3</v>
      </c>
      <c r="C167">
        <v>1.9502243231441101E-2</v>
      </c>
      <c r="D167">
        <v>-1.6529301951210582E-2</v>
      </c>
    </row>
    <row r="168" spans="1:4" x14ac:dyDescent="0.35">
      <c r="A168" s="1">
        <v>43066</v>
      </c>
      <c r="B168">
        <v>-2.8923039469250476E-2</v>
      </c>
      <c r="C168">
        <v>-7.5047256540676927E-3</v>
      </c>
      <c r="D168">
        <v>-1.6607736399660525E-2</v>
      </c>
    </row>
    <row r="169" spans="1:4" x14ac:dyDescent="0.35">
      <c r="A169" s="1">
        <v>42149</v>
      </c>
      <c r="B169">
        <v>-1.1498266687373023E-2</v>
      </c>
      <c r="C169">
        <v>-2.6031838717946981E-2</v>
      </c>
      <c r="D169">
        <v>-1.6713480973740667E-2</v>
      </c>
    </row>
    <row r="170" spans="1:4" x14ac:dyDescent="0.35">
      <c r="A170" s="1">
        <v>43108</v>
      </c>
      <c r="B170">
        <v>-3.5688082383160094E-3</v>
      </c>
      <c r="C170">
        <v>4.4850566165351713E-2</v>
      </c>
      <c r="D170">
        <v>-1.6882787038750929E-2</v>
      </c>
    </row>
    <row r="171" spans="1:4" x14ac:dyDescent="0.35">
      <c r="A171" s="1">
        <v>42338</v>
      </c>
      <c r="B171">
        <v>-1.4451118538174598E-2</v>
      </c>
      <c r="C171">
        <v>-6.6889881507965401E-3</v>
      </c>
      <c r="D171">
        <v>-1.7116941940697752E-2</v>
      </c>
    </row>
    <row r="172" spans="1:4" x14ac:dyDescent="0.35">
      <c r="A172" s="1">
        <v>43346</v>
      </c>
      <c r="B172">
        <v>-3.9792305052238935E-2</v>
      </c>
      <c r="C172">
        <v>-1.8416726786231151E-2</v>
      </c>
      <c r="D172">
        <v>-1.7291497110060994E-2</v>
      </c>
    </row>
    <row r="173" spans="1:4" x14ac:dyDescent="0.35">
      <c r="A173" s="1">
        <v>42191</v>
      </c>
      <c r="B173">
        <v>5.5034358901180185E-3</v>
      </c>
      <c r="C173">
        <v>-1.7937700686667207E-2</v>
      </c>
      <c r="D173">
        <v>-1.7910926566530219E-2</v>
      </c>
    </row>
    <row r="174" spans="1:4" x14ac:dyDescent="0.35">
      <c r="A174" s="1">
        <v>42597</v>
      </c>
      <c r="B174">
        <v>-2.6522898948902019E-2</v>
      </c>
      <c r="C174">
        <v>0</v>
      </c>
      <c r="D174">
        <v>-1.8056783747242615E-2</v>
      </c>
    </row>
    <row r="175" spans="1:4" x14ac:dyDescent="0.35">
      <c r="A175" s="1">
        <v>42275</v>
      </c>
      <c r="B175">
        <v>-1.5729301908543918E-2</v>
      </c>
      <c r="C175">
        <v>6.7340321813441194E-3</v>
      </c>
      <c r="D175">
        <v>-1.8237587549780901E-2</v>
      </c>
    </row>
    <row r="176" spans="1:4" x14ac:dyDescent="0.35">
      <c r="A176" s="1">
        <v>42212</v>
      </c>
      <c r="B176">
        <v>2.5920890820029612E-2</v>
      </c>
      <c r="C176">
        <v>3.6920588614048074E-2</v>
      </c>
      <c r="D176">
        <v>-1.8462062839735331E-2</v>
      </c>
    </row>
    <row r="177" spans="1:4" x14ac:dyDescent="0.35">
      <c r="A177" s="1">
        <v>43521</v>
      </c>
      <c r="B177">
        <v>6.2653499107203281E-3</v>
      </c>
      <c r="C177">
        <v>-7.168489478612516E-3</v>
      </c>
      <c r="D177">
        <v>-1.8746042821055221E-2</v>
      </c>
    </row>
    <row r="178" spans="1:4" x14ac:dyDescent="0.35">
      <c r="A178" s="1">
        <v>43395</v>
      </c>
      <c r="B178">
        <v>-1.5351178655761022E-2</v>
      </c>
      <c r="C178">
        <v>2.6317308317373358E-2</v>
      </c>
      <c r="D178">
        <v>-1.885480076362946E-2</v>
      </c>
    </row>
    <row r="179" spans="1:4" x14ac:dyDescent="0.35">
      <c r="A179" s="1">
        <v>42856</v>
      </c>
      <c r="B179">
        <v>3.6253816143170577E-3</v>
      </c>
      <c r="C179">
        <v>-1.5943650397136001E-2</v>
      </c>
      <c r="D179">
        <v>-1.9105659079585606E-2</v>
      </c>
    </row>
    <row r="180" spans="1:4" x14ac:dyDescent="0.35">
      <c r="A180" s="1">
        <v>42093</v>
      </c>
      <c r="B180">
        <v>7.1176278467894954E-2</v>
      </c>
      <c r="C180">
        <v>-6.0913893934018172E-3</v>
      </c>
      <c r="D180">
        <v>-1.9802627296179754E-2</v>
      </c>
    </row>
    <row r="181" spans="1:4" x14ac:dyDescent="0.35">
      <c r="A181" s="1">
        <v>43332</v>
      </c>
      <c r="B181">
        <v>-4.9531668242757024E-2</v>
      </c>
      <c r="C181">
        <v>-1.8622512098001798E-2</v>
      </c>
      <c r="D181">
        <v>-2.0000666706669543E-2</v>
      </c>
    </row>
    <row r="182" spans="1:4" x14ac:dyDescent="0.35">
      <c r="A182" s="1">
        <v>43311</v>
      </c>
      <c r="B182">
        <v>-3.2548907214881823E-2</v>
      </c>
      <c r="C182">
        <v>-1.7699577099400975E-2</v>
      </c>
      <c r="D182">
        <v>-2.0676132838427303E-2</v>
      </c>
    </row>
    <row r="183" spans="1:4" x14ac:dyDescent="0.35">
      <c r="A183" s="1">
        <v>43129</v>
      </c>
      <c r="B183">
        <v>4.0932109914822455E-2</v>
      </c>
      <c r="C183">
        <v>-5.1293294387550578E-2</v>
      </c>
      <c r="D183">
        <v>-2.1202207650603051E-2</v>
      </c>
    </row>
    <row r="184" spans="1:4" x14ac:dyDescent="0.35">
      <c r="A184" s="1">
        <v>43381</v>
      </c>
      <c r="B184">
        <v>2.4536252649469736E-2</v>
      </c>
      <c r="C184">
        <v>-3.0459207484708459E-2</v>
      </c>
      <c r="D184">
        <v>-2.1506205220963619E-2</v>
      </c>
    </row>
    <row r="185" spans="1:4" x14ac:dyDescent="0.35">
      <c r="A185" s="1">
        <v>43409</v>
      </c>
      <c r="B185">
        <v>1.6222835506887384E-2</v>
      </c>
      <c r="C185">
        <v>-9.7561749453645725E-3</v>
      </c>
      <c r="D185">
        <v>-2.1708522533012291E-2</v>
      </c>
    </row>
    <row r="186" spans="1:4" x14ac:dyDescent="0.35">
      <c r="A186" s="1">
        <v>42912</v>
      </c>
      <c r="B186">
        <v>1.028694907975825E-2</v>
      </c>
      <c r="C186">
        <v>-1.7291497110060994E-2</v>
      </c>
      <c r="D186">
        <v>-2.2500949290837791E-2</v>
      </c>
    </row>
    <row r="187" spans="1:4" x14ac:dyDescent="0.35">
      <c r="A187" s="1">
        <v>42177</v>
      </c>
      <c r="B187">
        <v>-1.3506114141322108E-2</v>
      </c>
      <c r="C187">
        <v>8.7336799687546315E-3</v>
      </c>
      <c r="D187">
        <v>-2.2599831917240919E-2</v>
      </c>
    </row>
    <row r="188" spans="1:4" x14ac:dyDescent="0.35">
      <c r="A188" s="1">
        <v>43731</v>
      </c>
      <c r="B188">
        <v>-1.7172468508600502E-2</v>
      </c>
      <c r="C188">
        <v>2.6579637804712102E-2</v>
      </c>
      <c r="D188">
        <v>-2.3303128931847709E-2</v>
      </c>
    </row>
    <row r="189" spans="1:4" x14ac:dyDescent="0.35">
      <c r="A189" s="1">
        <v>42037</v>
      </c>
      <c r="B189">
        <v>4.4677965334299567E-2</v>
      </c>
      <c r="C189">
        <v>-6.2047768868828696E-3</v>
      </c>
      <c r="D189">
        <v>-2.3420274208098613E-2</v>
      </c>
    </row>
    <row r="190" spans="1:4" x14ac:dyDescent="0.35">
      <c r="A190" s="1">
        <v>43738</v>
      </c>
      <c r="B190">
        <v>-2.3469944436241629E-2</v>
      </c>
      <c r="C190">
        <v>-5.0430853626891967E-2</v>
      </c>
      <c r="D190">
        <v>-2.3859147482990541E-2</v>
      </c>
    </row>
    <row r="191" spans="1:4" x14ac:dyDescent="0.35">
      <c r="A191" s="1">
        <v>43724</v>
      </c>
      <c r="B191">
        <v>-4.3010818993905854E-3</v>
      </c>
      <c r="C191">
        <v>0</v>
      </c>
      <c r="D191">
        <v>-2.3870131392532152E-2</v>
      </c>
    </row>
    <row r="192" spans="1:4" x14ac:dyDescent="0.35">
      <c r="A192" s="1">
        <v>43073</v>
      </c>
      <c r="B192">
        <v>-2.7577494364552E-3</v>
      </c>
      <c r="C192">
        <v>-7.5614727005764749E-3</v>
      </c>
      <c r="D192">
        <v>-2.4214258120594627E-2</v>
      </c>
    </row>
    <row r="193" spans="1:4" x14ac:dyDescent="0.35">
      <c r="A193" s="1">
        <v>43269</v>
      </c>
      <c r="B193">
        <v>2.3928086559248857E-2</v>
      </c>
      <c r="C193">
        <v>-2.3851215822179909E-2</v>
      </c>
      <c r="D193">
        <v>-2.4585475472614454E-2</v>
      </c>
    </row>
    <row r="194" spans="1:4" x14ac:dyDescent="0.35">
      <c r="A194" s="1">
        <v>43493</v>
      </c>
      <c r="B194">
        <v>2.0033825133197732E-2</v>
      </c>
      <c r="C194">
        <v>1.3468217050866611E-2</v>
      </c>
      <c r="D194">
        <v>-2.4710046494084415E-2</v>
      </c>
    </row>
    <row r="195" spans="1:4" x14ac:dyDescent="0.35">
      <c r="A195" s="1">
        <v>43115</v>
      </c>
      <c r="B195">
        <v>1.9575802125861606E-2</v>
      </c>
      <c r="C195">
        <v>4.2925044717033844E-2</v>
      </c>
      <c r="D195">
        <v>-2.5288703951924195E-2</v>
      </c>
    </row>
    <row r="196" spans="1:4" x14ac:dyDescent="0.35">
      <c r="A196" s="1">
        <v>43136</v>
      </c>
      <c r="B196">
        <v>-2.8419625452167779E-2</v>
      </c>
      <c r="C196">
        <v>-7.0422826254129232E-3</v>
      </c>
      <c r="D196">
        <v>-2.6539555234612263E-2</v>
      </c>
    </row>
    <row r="197" spans="1:4" x14ac:dyDescent="0.35">
      <c r="A197" s="1">
        <v>42646</v>
      </c>
      <c r="B197">
        <v>2.3123990086664367E-2</v>
      </c>
      <c r="C197">
        <v>6.0180723255629448E-3</v>
      </c>
      <c r="D197">
        <v>-2.7226812700214039E-2</v>
      </c>
    </row>
    <row r="198" spans="1:4" x14ac:dyDescent="0.35">
      <c r="A198" s="1">
        <v>42828</v>
      </c>
      <c r="B198">
        <v>1.0520187908801302E-2</v>
      </c>
      <c r="C198">
        <v>-3.3956374734273591E-2</v>
      </c>
      <c r="D198">
        <v>-2.7454698464409826E-2</v>
      </c>
    </row>
    <row r="199" spans="1:4" x14ac:dyDescent="0.35">
      <c r="A199" s="1">
        <v>42688</v>
      </c>
      <c r="B199">
        <v>-9.6830574853678138E-3</v>
      </c>
      <c r="C199">
        <v>5.9530649494225936E-2</v>
      </c>
      <c r="D199">
        <v>-2.8107527690440611E-2</v>
      </c>
    </row>
    <row r="200" spans="1:4" x14ac:dyDescent="0.35">
      <c r="A200" s="1">
        <v>43178</v>
      </c>
      <c r="B200">
        <v>2.2581293375885568E-2</v>
      </c>
      <c r="C200">
        <v>1.5666116744399456E-2</v>
      </c>
      <c r="D200">
        <v>-2.9060794263124256E-2</v>
      </c>
    </row>
    <row r="201" spans="1:4" x14ac:dyDescent="0.35">
      <c r="A201" s="1">
        <v>42611</v>
      </c>
      <c r="B201">
        <v>1.1159531140159709E-2</v>
      </c>
      <c r="C201">
        <v>3.9879366231596325E-2</v>
      </c>
      <c r="D201">
        <v>-2.9569208122948609E-2</v>
      </c>
    </row>
    <row r="202" spans="1:4" x14ac:dyDescent="0.35">
      <c r="A202" s="1">
        <v>42268</v>
      </c>
      <c r="B202">
        <v>-7.0446227400083189E-3</v>
      </c>
      <c r="C202">
        <v>-2.2497197340154416E-3</v>
      </c>
      <c r="D202">
        <v>-2.9675768146116666E-2</v>
      </c>
    </row>
    <row r="203" spans="1:4" x14ac:dyDescent="0.35">
      <c r="A203" s="1">
        <v>42114</v>
      </c>
      <c r="B203">
        <v>4.385188252884941E-2</v>
      </c>
      <c r="C203">
        <v>5.3488684950986222E-2</v>
      </c>
      <c r="D203">
        <v>-3.077165866675366E-2</v>
      </c>
    </row>
    <row r="204" spans="1:4" x14ac:dyDescent="0.35">
      <c r="A204" s="1">
        <v>43262</v>
      </c>
      <c r="B204">
        <v>-1.5357207685957053E-2</v>
      </c>
      <c r="C204">
        <v>5.0633019565466345E-3</v>
      </c>
      <c r="D204">
        <v>-3.0944803849421599E-2</v>
      </c>
    </row>
    <row r="205" spans="1:4" x14ac:dyDescent="0.35">
      <c r="A205" s="1">
        <v>43689</v>
      </c>
      <c r="B205">
        <v>-2.579781366524378E-2</v>
      </c>
      <c r="C205">
        <v>-3.4071583216141975E-3</v>
      </c>
      <c r="D205">
        <v>-3.2567328662544755E-2</v>
      </c>
    </row>
    <row r="206" spans="1:4" x14ac:dyDescent="0.35">
      <c r="A206" s="1">
        <v>42877</v>
      </c>
      <c r="B206">
        <v>-4.9589915400578138E-2</v>
      </c>
      <c r="C206">
        <v>-2.8710105882431367E-2</v>
      </c>
      <c r="D206">
        <v>-3.3901551675681339E-2</v>
      </c>
    </row>
    <row r="207" spans="1:4" x14ac:dyDescent="0.35">
      <c r="A207" s="1">
        <v>42156</v>
      </c>
      <c r="B207">
        <v>-4.0113628690535509E-2</v>
      </c>
      <c r="C207">
        <v>-6.6152391187192048E-3</v>
      </c>
      <c r="D207">
        <v>-3.4289073478632193E-2</v>
      </c>
    </row>
    <row r="208" spans="1:4" x14ac:dyDescent="0.35">
      <c r="A208" s="1">
        <v>42793</v>
      </c>
      <c r="B208">
        <v>-6.7291333303695113E-3</v>
      </c>
      <c r="C208">
        <v>-4.4032270150503282E-2</v>
      </c>
      <c r="D208">
        <v>-3.4486176071169203E-2</v>
      </c>
    </row>
    <row r="209" spans="1:4" x14ac:dyDescent="0.35">
      <c r="A209" s="1">
        <v>43024</v>
      </c>
      <c r="B209">
        <v>-1.8025908550513114E-2</v>
      </c>
      <c r="C209">
        <v>-1.5971945566052113E-2</v>
      </c>
      <c r="D209">
        <v>-3.456565311228095E-2</v>
      </c>
    </row>
    <row r="210" spans="1:4" x14ac:dyDescent="0.35">
      <c r="A210" s="1">
        <v>43864</v>
      </c>
      <c r="B210">
        <v>8.2922488972549599E-3</v>
      </c>
      <c r="C210">
        <v>2.1918685707646275E-2</v>
      </c>
      <c r="D210">
        <v>-3.4619625060491446E-2</v>
      </c>
    </row>
    <row r="211" spans="1:4" x14ac:dyDescent="0.35">
      <c r="A211" s="1">
        <v>42184</v>
      </c>
      <c r="B211">
        <v>9.9101020356674578E-4</v>
      </c>
      <c r="C211">
        <v>-2.197890671877523E-2</v>
      </c>
      <c r="D211">
        <v>-3.4887259000440665E-2</v>
      </c>
    </row>
    <row r="212" spans="1:4" x14ac:dyDescent="0.35">
      <c r="A212" s="1">
        <v>42772</v>
      </c>
      <c r="B212">
        <v>-4.8934018014174151E-2</v>
      </c>
      <c r="C212">
        <v>-2.3324672566409004E-2</v>
      </c>
      <c r="D212">
        <v>-3.5529421154486512E-2</v>
      </c>
    </row>
    <row r="213" spans="1:4" x14ac:dyDescent="0.35">
      <c r="A213" s="1">
        <v>42065</v>
      </c>
      <c r="B213">
        <v>-3.5670180131500077E-2</v>
      </c>
      <c r="C213">
        <v>-3.3267100982939057E-2</v>
      </c>
      <c r="D213">
        <v>-3.6039936483196693E-2</v>
      </c>
    </row>
    <row r="214" spans="1:4" x14ac:dyDescent="0.35">
      <c r="A214" s="1">
        <v>43850</v>
      </c>
      <c r="B214">
        <v>1.1326093157551809E-2</v>
      </c>
      <c r="C214">
        <v>-5.1571807131308781E-2</v>
      </c>
      <c r="D214">
        <v>-3.9037625462088242E-2</v>
      </c>
    </row>
    <row r="215" spans="1:4" x14ac:dyDescent="0.35">
      <c r="A215" s="1">
        <v>42247</v>
      </c>
      <c r="B215">
        <v>-1.1560822401075971E-2</v>
      </c>
      <c r="C215">
        <v>1.092907053219023E-2</v>
      </c>
      <c r="D215">
        <v>-3.9891329027301969E-2</v>
      </c>
    </row>
    <row r="216" spans="1:4" x14ac:dyDescent="0.35">
      <c r="A216" s="1">
        <v>42814</v>
      </c>
      <c r="B216">
        <v>2.0696535100776455E-2</v>
      </c>
      <c r="C216">
        <v>-7.6628727455691371E-3</v>
      </c>
      <c r="D216">
        <v>-4.0821994520255166E-2</v>
      </c>
    </row>
    <row r="217" spans="1:4" x14ac:dyDescent="0.35">
      <c r="A217" s="1">
        <v>42121</v>
      </c>
      <c r="B217">
        <v>1.5067432122119926E-2</v>
      </c>
      <c r="C217">
        <v>-2.1053409197832381E-2</v>
      </c>
      <c r="D217">
        <v>-4.2559614418795889E-2</v>
      </c>
    </row>
    <row r="218" spans="1:4" x14ac:dyDescent="0.35">
      <c r="A218" s="1">
        <v>42660</v>
      </c>
      <c r="B218">
        <v>1.1451929322611933E-2</v>
      </c>
      <c r="C218">
        <v>6.351340572232593E-2</v>
      </c>
      <c r="D218">
        <v>-4.4988387214781933E-2</v>
      </c>
    </row>
    <row r="219" spans="1:4" x14ac:dyDescent="0.35">
      <c r="A219" s="1">
        <v>42317</v>
      </c>
      <c r="B219">
        <v>-7.3604257838773418E-3</v>
      </c>
      <c r="C219">
        <v>3.9712637406867833E-2</v>
      </c>
      <c r="D219">
        <v>-4.7155137917277719E-2</v>
      </c>
    </row>
    <row r="220" spans="1:4" x14ac:dyDescent="0.35">
      <c r="A220" s="1">
        <v>43843</v>
      </c>
      <c r="B220">
        <v>1.6555334036074128E-2</v>
      </c>
      <c r="C220">
        <v>-2.3530497410194272E-2</v>
      </c>
      <c r="D220">
        <v>-4.7937691451450888E-2</v>
      </c>
    </row>
    <row r="221" spans="1:4" x14ac:dyDescent="0.35">
      <c r="A221" s="1">
        <v>42331</v>
      </c>
      <c r="B221">
        <v>-2.5963223762010212E-2</v>
      </c>
      <c r="C221">
        <v>-4.1355185681913945E-2</v>
      </c>
      <c r="D221">
        <v>-5.4616747317900463E-2</v>
      </c>
    </row>
    <row r="222" spans="1:4" x14ac:dyDescent="0.35">
      <c r="A222" s="1">
        <v>42016</v>
      </c>
      <c r="B222">
        <v>-1.7747687833339434E-2</v>
      </c>
      <c r="C222">
        <v>3.4289073478632165E-2</v>
      </c>
      <c r="D222">
        <v>-5.666003356549127E-2</v>
      </c>
    </row>
    <row r="223" spans="1:4" x14ac:dyDescent="0.35">
      <c r="A223" s="1">
        <v>42898</v>
      </c>
      <c r="B223">
        <v>-5.8283562197908506E-2</v>
      </c>
      <c r="C223">
        <v>-5.770831762064673E-2</v>
      </c>
      <c r="D223">
        <v>-6.3700776905186218E-2</v>
      </c>
    </row>
    <row r="224" spans="1:4" x14ac:dyDescent="0.35">
      <c r="A224" s="1">
        <v>42632</v>
      </c>
      <c r="B224">
        <v>3.0153038170687457E-2</v>
      </c>
      <c r="C224">
        <v>-2.0811662038246232E-3</v>
      </c>
      <c r="D224">
        <v>-6.5185979884695613E-2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3EBA-DC73-4418-98CA-38421F18BF78}">
  <dimension ref="A1:S224"/>
  <sheetViews>
    <sheetView topLeftCell="B1" zoomScale="50" zoomScaleNormal="50" workbookViewId="0">
      <selection activeCell="M25" sqref="M25"/>
    </sheetView>
  </sheetViews>
  <sheetFormatPr defaultRowHeight="14.5" x14ac:dyDescent="0.35"/>
  <cols>
    <col min="1" max="1" width="9.90625" style="1" bestFit="1" customWidth="1"/>
  </cols>
  <sheetData>
    <row r="1" spans="1:19" x14ac:dyDescent="0.35">
      <c r="A1" s="1" t="s">
        <v>8</v>
      </c>
      <c r="B1" t="s">
        <v>23</v>
      </c>
      <c r="C1" t="s">
        <v>24</v>
      </c>
      <c r="D1" t="s">
        <v>25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9" x14ac:dyDescent="0.35">
      <c r="A2" s="1">
        <v>43773</v>
      </c>
      <c r="B2">
        <v>1.5821720393728457E-2</v>
      </c>
      <c r="C2">
        <v>2.0202707317519469E-2</v>
      </c>
      <c r="D2">
        <v>6.6181906881301183E-2</v>
      </c>
      <c r="G2">
        <v>-5.666003356549127E-2</v>
      </c>
      <c r="H2">
        <v>2.6317308317373358E-2</v>
      </c>
      <c r="I2">
        <v>-6.4377904748485299E-3</v>
      </c>
      <c r="J2">
        <v>-3.3426214966898373E-3</v>
      </c>
      <c r="K2">
        <v>2.3126730080018375E-2</v>
      </c>
      <c r="M2" t="s">
        <v>146</v>
      </c>
    </row>
    <row r="3" spans="1:19" x14ac:dyDescent="0.35">
      <c r="A3" s="1">
        <v>42758</v>
      </c>
      <c r="B3">
        <v>6.6015130574268388E-2</v>
      </c>
      <c r="C3">
        <v>1.1851990587014548E-2</v>
      </c>
      <c r="D3">
        <v>6.5063593347061868E-2</v>
      </c>
      <c r="G3">
        <v>-1.3544225107757149E-2</v>
      </c>
      <c r="H3">
        <v>2.8437935320533625E-2</v>
      </c>
      <c r="I3">
        <v>2.4456295977526715E-2</v>
      </c>
      <c r="J3">
        <v>-1.6882787038750929E-2</v>
      </c>
      <c r="K3">
        <v>1.5460603106378279E-2</v>
      </c>
    </row>
    <row r="4" spans="1:19" ht="15" thickBot="1" x14ac:dyDescent="0.4">
      <c r="A4" s="1">
        <v>43815</v>
      </c>
      <c r="B4">
        <v>1.440591261716662E-2</v>
      </c>
      <c r="C4">
        <v>2.8243212313395154E-2</v>
      </c>
      <c r="D4">
        <v>6.2995852014577219E-2</v>
      </c>
      <c r="G4">
        <v>-2.3420274208098613E-2</v>
      </c>
      <c r="H4">
        <v>3.9973404326203938E-3</v>
      </c>
      <c r="I4">
        <v>6.5063593347061868E-2</v>
      </c>
      <c r="J4">
        <v>-2.5288703951924195E-2</v>
      </c>
      <c r="K4">
        <v>-2.4710046494084415E-2</v>
      </c>
      <c r="M4" t="s">
        <v>147</v>
      </c>
    </row>
    <row r="5" spans="1:19" x14ac:dyDescent="0.35">
      <c r="A5" s="1">
        <v>42849</v>
      </c>
      <c r="B5">
        <v>3.4548834675782604E-2</v>
      </c>
      <c r="C5">
        <v>-1.914766941413408E-2</v>
      </c>
      <c r="D5">
        <v>5.6338501641746599E-2</v>
      </c>
      <c r="G5">
        <v>3.6039936483196658E-2</v>
      </c>
      <c r="H5">
        <v>1.8445845790751432E-2</v>
      </c>
      <c r="I5">
        <v>4.2395558967685765E-2</v>
      </c>
      <c r="J5">
        <v>-1.1648224962930943E-3</v>
      </c>
      <c r="K5">
        <v>-7.1505187172565246E-4</v>
      </c>
      <c r="M5" s="19" t="s">
        <v>148</v>
      </c>
      <c r="N5" s="19" t="s">
        <v>47</v>
      </c>
      <c r="O5" s="19" t="s">
        <v>46</v>
      </c>
      <c r="P5" s="19" t="s">
        <v>35</v>
      </c>
      <c r="Q5" s="19" t="s">
        <v>149</v>
      </c>
    </row>
    <row r="6" spans="1:19" x14ac:dyDescent="0.35">
      <c r="A6" s="1">
        <v>43759</v>
      </c>
      <c r="B6">
        <v>1.871571819594112E-2</v>
      </c>
      <c r="C6">
        <v>-1.6920877488337177E-2</v>
      </c>
      <c r="D6">
        <v>5.3711539246252271E-2</v>
      </c>
      <c r="G6">
        <v>-3.6039936483196693E-2</v>
      </c>
      <c r="H6">
        <v>-1.3140793561058368E-2</v>
      </c>
      <c r="I6">
        <v>-3.5529421154486512E-2</v>
      </c>
      <c r="J6">
        <v>-2.1202207650603051E-2</v>
      </c>
      <c r="K6">
        <v>4.2826617920009493E-3</v>
      </c>
      <c r="M6" s="17">
        <v>2015</v>
      </c>
      <c r="N6" s="17">
        <v>41</v>
      </c>
      <c r="O6" s="17">
        <v>-0.48671954110876492</v>
      </c>
      <c r="P6" s="17">
        <v>-1.1871208319725974E-2</v>
      </c>
      <c r="Q6" s="17">
        <v>4.9885283579429568E-4</v>
      </c>
    </row>
    <row r="7" spans="1:19" x14ac:dyDescent="0.35">
      <c r="A7" s="1">
        <v>42464</v>
      </c>
      <c r="B7">
        <v>3.9745115594557651E-2</v>
      </c>
      <c r="C7">
        <v>1.2345835822299362E-2</v>
      </c>
      <c r="D7">
        <v>4.9497127790251873E-2</v>
      </c>
      <c r="G7">
        <v>-1.9802627296179754E-2</v>
      </c>
      <c r="H7">
        <v>5.2770571008438193E-3</v>
      </c>
      <c r="I7">
        <v>-1.2789156116321223E-2</v>
      </c>
      <c r="J7">
        <v>-2.6539555234612263E-2</v>
      </c>
      <c r="K7">
        <v>-2.8530689824063991E-3</v>
      </c>
      <c r="M7" s="17">
        <v>2016</v>
      </c>
      <c r="N7" s="17">
        <v>43</v>
      </c>
      <c r="O7" s="17">
        <v>0.15222493550667815</v>
      </c>
      <c r="P7" s="17">
        <v>3.5401147792250734E-3</v>
      </c>
      <c r="Q7" s="17">
        <v>5.0504821610695483E-4</v>
      </c>
    </row>
    <row r="8" spans="1:19" x14ac:dyDescent="0.35">
      <c r="A8" s="1">
        <v>42765</v>
      </c>
      <c r="B8">
        <v>-2.9033565733355533E-2</v>
      </c>
      <c r="C8">
        <v>2.1850832948108297E-2</v>
      </c>
      <c r="D8">
        <v>4.2395558967685765E-2</v>
      </c>
      <c r="G8">
        <v>-5.0377940299571808E-3</v>
      </c>
      <c r="H8">
        <v>2.0834086902842053E-2</v>
      </c>
      <c r="I8">
        <v>-6.9548218733697219E-3</v>
      </c>
      <c r="J8">
        <v>-9.8280889362624274E-3</v>
      </c>
      <c r="K8">
        <v>-1.8746042821055221E-2</v>
      </c>
      <c r="M8" s="17">
        <v>2017</v>
      </c>
      <c r="N8" s="17">
        <v>43</v>
      </c>
      <c r="O8" s="17">
        <v>-5.4828925054957463E-2</v>
      </c>
      <c r="P8" s="17">
        <v>-1.2750912803478479E-3</v>
      </c>
      <c r="Q8" s="17">
        <v>7.335725485061546E-4</v>
      </c>
    </row>
    <row r="9" spans="1:19" x14ac:dyDescent="0.35">
      <c r="A9" s="1">
        <v>43808</v>
      </c>
      <c r="B9">
        <v>2.5486841923837055E-2</v>
      </c>
      <c r="C9">
        <v>-2.3167059281534303E-2</v>
      </c>
      <c r="D9">
        <v>3.932834226347167E-2</v>
      </c>
      <c r="G9">
        <v>-3.077165866675366E-2</v>
      </c>
      <c r="H9">
        <v>1.2804272245987749E-2</v>
      </c>
      <c r="I9">
        <v>-3.4486176071169203E-2</v>
      </c>
      <c r="J9">
        <v>-2.4721891453890368E-3</v>
      </c>
      <c r="K9">
        <v>-1.3187004281953801E-2</v>
      </c>
      <c r="M9" s="17">
        <v>2018</v>
      </c>
      <c r="N9" s="17">
        <v>48</v>
      </c>
      <c r="O9" s="17">
        <v>-0.2673610295276696</v>
      </c>
      <c r="P9" s="17">
        <v>-5.5700214484931164E-3</v>
      </c>
      <c r="Q9" s="17">
        <v>2.0723096084084694E-4</v>
      </c>
    </row>
    <row r="10" spans="1:19" ht="15" thickBot="1" x14ac:dyDescent="0.4">
      <c r="A10" s="1">
        <v>43080</v>
      </c>
      <c r="B10">
        <v>2.5212546434708723E-2</v>
      </c>
      <c r="C10">
        <v>3.7248253880618781E-2</v>
      </c>
      <c r="D10">
        <v>3.8466280827796143E-2</v>
      </c>
      <c r="G10">
        <v>-4.2559614418795889E-2</v>
      </c>
      <c r="H10">
        <v>3.0077455237277954E-2</v>
      </c>
      <c r="I10">
        <v>1.1287959773851355E-2</v>
      </c>
      <c r="J10">
        <v>-4.9627893421290139E-3</v>
      </c>
      <c r="K10">
        <v>7.3719133452813436E-4</v>
      </c>
      <c r="M10" s="18">
        <v>2019</v>
      </c>
      <c r="N10" s="18">
        <v>44</v>
      </c>
      <c r="O10" s="18">
        <v>0.34517336073755223</v>
      </c>
      <c r="P10" s="18">
        <v>7.8448491076716417E-3</v>
      </c>
      <c r="Q10" s="18">
        <v>4.9173633078085626E-4</v>
      </c>
    </row>
    <row r="11" spans="1:19" x14ac:dyDescent="0.35">
      <c r="A11" s="1">
        <v>42219</v>
      </c>
      <c r="B11">
        <v>2.5940021008615886E-2</v>
      </c>
      <c r="C11">
        <v>-2.1552558385734191E-2</v>
      </c>
      <c r="D11">
        <v>3.6589447432291963E-2</v>
      </c>
      <c r="G11">
        <v>-5.449604767564703E-3</v>
      </c>
      <c r="H11">
        <v>7.38010729762246E-3</v>
      </c>
      <c r="I11">
        <v>-4.0821994520255166E-2</v>
      </c>
      <c r="J11">
        <v>-4.9875415110390512E-3</v>
      </c>
      <c r="K11">
        <v>7.3421768890805338E-3</v>
      </c>
    </row>
    <row r="12" spans="1:19" x14ac:dyDescent="0.35">
      <c r="A12" s="1">
        <v>42058</v>
      </c>
      <c r="B12">
        <v>1.5399215757880917E-2</v>
      </c>
      <c r="C12">
        <v>-1.8237587549780901E-2</v>
      </c>
      <c r="D12">
        <v>3.6039936483196658E-2</v>
      </c>
      <c r="G12">
        <v>-1.6529301951210582E-2</v>
      </c>
      <c r="H12">
        <v>-4.9140148024289293E-3</v>
      </c>
      <c r="I12">
        <v>-1.0972678669475556E-2</v>
      </c>
      <c r="J12">
        <v>3.742986278834297E-3</v>
      </c>
      <c r="K12">
        <v>0</v>
      </c>
    </row>
    <row r="13" spans="1:19" ht="15" thickBot="1" x14ac:dyDescent="0.4">
      <c r="A13" s="1">
        <v>43836</v>
      </c>
      <c r="B13">
        <v>1.2432202837178103E-2</v>
      </c>
      <c r="C13">
        <v>-1.7926216268151895E-2</v>
      </c>
      <c r="D13">
        <v>3.5941684101862131E-2</v>
      </c>
      <c r="G13">
        <v>5.5401803756153509E-3</v>
      </c>
      <c r="H13">
        <v>-4.9382816405825663E-3</v>
      </c>
      <c r="I13">
        <v>-2.7454698464409826E-2</v>
      </c>
      <c r="J13">
        <v>-2.9060794263124256E-2</v>
      </c>
      <c r="K13">
        <v>1.3081581897489385E-2</v>
      </c>
      <c r="M13" t="s">
        <v>150</v>
      </c>
    </row>
    <row r="14" spans="1:19" x14ac:dyDescent="0.35">
      <c r="A14" s="1">
        <v>42919</v>
      </c>
      <c r="B14">
        <v>4.4138146711845593E-2</v>
      </c>
      <c r="C14">
        <v>3.9891329027302025E-2</v>
      </c>
      <c r="D14">
        <v>3.4786116085415389E-2</v>
      </c>
      <c r="G14">
        <v>-1.6713480973740667E-2</v>
      </c>
      <c r="H14">
        <v>4.9497127790251873E-2</v>
      </c>
      <c r="I14">
        <v>1.0542963549059923E-3</v>
      </c>
      <c r="J14">
        <v>-1.2903404835907954E-2</v>
      </c>
      <c r="K14">
        <v>7.9108647008787995E-3</v>
      </c>
      <c r="M14" s="19" t="s">
        <v>151</v>
      </c>
      <c r="N14" s="19" t="s">
        <v>152</v>
      </c>
      <c r="O14" s="19" t="s">
        <v>153</v>
      </c>
      <c r="P14" s="19" t="s">
        <v>154</v>
      </c>
      <c r="Q14" s="19" t="s">
        <v>155</v>
      </c>
      <c r="R14" s="19" t="s">
        <v>156</v>
      </c>
      <c r="S14" s="19" t="s">
        <v>157</v>
      </c>
    </row>
    <row r="15" spans="1:19" x14ac:dyDescent="0.35">
      <c r="A15" s="1">
        <v>43696</v>
      </c>
      <c r="B15">
        <v>2.0481673285480565E-2</v>
      </c>
      <c r="C15">
        <v>1.3559529785632294E-2</v>
      </c>
      <c r="D15">
        <v>3.456799621884174E-2</v>
      </c>
      <c r="G15">
        <v>-3.4289073478632193E-2</v>
      </c>
      <c r="H15">
        <v>-3.5398267051240623E-3</v>
      </c>
      <c r="I15">
        <v>5.6338501641746599E-2</v>
      </c>
      <c r="J15">
        <v>-1.4388737452099669E-2</v>
      </c>
      <c r="K15">
        <v>-1.2252405529015889E-2</v>
      </c>
      <c r="M15" s="17" t="s">
        <v>158</v>
      </c>
      <c r="N15" s="17">
        <v>1.0140692799029682E-2</v>
      </c>
      <c r="O15" s="17">
        <v>4</v>
      </c>
      <c r="P15" s="17">
        <v>2.5351731997574206E-3</v>
      </c>
      <c r="Q15" s="17">
        <v>5.2743861290212921</v>
      </c>
      <c r="R15" s="17">
        <v>4.5302369758563513E-4</v>
      </c>
      <c r="S15" s="17">
        <v>2.4138357408104762</v>
      </c>
    </row>
    <row r="16" spans="1:19" x14ac:dyDescent="0.35">
      <c r="A16" s="1">
        <v>42478</v>
      </c>
      <c r="B16">
        <v>1.6213200713722214E-2</v>
      </c>
      <c r="C16">
        <v>-2.5425098365810056E-2</v>
      </c>
      <c r="D16">
        <v>3.3704526751391253E-2</v>
      </c>
      <c r="G16">
        <v>1.7291497110061043E-2</v>
      </c>
      <c r="H16">
        <v>3.3704526751391253E-2</v>
      </c>
      <c r="I16">
        <v>-1.9105659079585606E-2</v>
      </c>
      <c r="J16">
        <v>6.9979291876446368E-3</v>
      </c>
      <c r="K16">
        <v>2.1731265343132582E-3</v>
      </c>
      <c r="M16" s="17" t="s">
        <v>159</v>
      </c>
      <c r="N16" s="17">
        <v>0.10286070292861904</v>
      </c>
      <c r="O16" s="17">
        <v>214</v>
      </c>
      <c r="P16" s="17">
        <v>4.806574903206497E-4</v>
      </c>
      <c r="Q16" s="17"/>
      <c r="R16" s="17"/>
      <c r="S16" s="17"/>
    </row>
    <row r="17" spans="1:19" x14ac:dyDescent="0.35">
      <c r="A17" s="1">
        <v>42569</v>
      </c>
      <c r="B17">
        <v>-2.319513942233386E-3</v>
      </c>
      <c r="C17">
        <v>1.3513719166722855E-2</v>
      </c>
      <c r="D17">
        <v>3.315220731690055E-2</v>
      </c>
      <c r="G17">
        <v>2.2599831917240992E-2</v>
      </c>
      <c r="H17">
        <v>-4.8239360308528229E-3</v>
      </c>
      <c r="I17">
        <v>-2.0325210249223578E-3</v>
      </c>
      <c r="J17">
        <v>2.4794658613216274E-2</v>
      </c>
      <c r="K17">
        <v>1.6505577440230998E-2</v>
      </c>
      <c r="M17" s="17"/>
      <c r="N17" s="17"/>
      <c r="O17" s="17"/>
      <c r="P17" s="17"/>
      <c r="Q17" s="17"/>
      <c r="R17" s="17"/>
      <c r="S17" s="17"/>
    </row>
    <row r="18" spans="1:19" ht="15" thickBot="1" x14ac:dyDescent="0.4">
      <c r="A18" s="1">
        <v>43304</v>
      </c>
      <c r="B18">
        <v>2.2070395399242521E-2</v>
      </c>
      <c r="C18">
        <v>1.7699577099400857E-2</v>
      </c>
      <c r="D18">
        <v>3.1880731851290346E-2</v>
      </c>
      <c r="G18">
        <v>-2.2599831917240919E-2</v>
      </c>
      <c r="H18">
        <v>-1.2652236903709001E-2</v>
      </c>
      <c r="I18">
        <v>-3.3901551675681339E-2</v>
      </c>
      <c r="J18">
        <v>1.2170535620255114E-2</v>
      </c>
      <c r="K18">
        <v>7.0922283094918366E-3</v>
      </c>
      <c r="M18" s="18" t="s">
        <v>160</v>
      </c>
      <c r="N18" s="18">
        <v>0.11300139572764872</v>
      </c>
      <c r="O18" s="18">
        <v>218</v>
      </c>
      <c r="P18" s="18"/>
      <c r="Q18" s="18"/>
      <c r="R18" s="18"/>
      <c r="S18" s="18"/>
    </row>
    <row r="19" spans="1:19" x14ac:dyDescent="0.35">
      <c r="A19" s="1">
        <v>43087</v>
      </c>
      <c r="B19">
        <v>-2.272571405413918E-2</v>
      </c>
      <c r="C19">
        <v>2.527210310071511E-2</v>
      </c>
      <c r="D19">
        <v>3.1343250565711335E-2</v>
      </c>
      <c r="G19">
        <v>-3.4887259000440665E-2</v>
      </c>
      <c r="H19">
        <v>4.885207566049341E-3</v>
      </c>
      <c r="I19">
        <v>3.4423441909726986E-3</v>
      </c>
      <c r="J19">
        <v>2.6845653706689828E-3</v>
      </c>
      <c r="K19">
        <v>2.1178970147346914E-3</v>
      </c>
    </row>
    <row r="20" spans="1:19" x14ac:dyDescent="0.35">
      <c r="A20" s="1">
        <v>42926</v>
      </c>
      <c r="B20">
        <v>5.8953157038768307E-2</v>
      </c>
      <c r="C20">
        <v>-3.9891329027301969E-2</v>
      </c>
      <c r="D20">
        <v>3.125254350410453E-2</v>
      </c>
      <c r="G20">
        <v>-1.7910926566530219E-2</v>
      </c>
      <c r="H20">
        <v>1.6465263015515791E-2</v>
      </c>
      <c r="I20">
        <v>2.2883305180122159E-3</v>
      </c>
      <c r="J20">
        <v>-1.4855100990924184E-2</v>
      </c>
      <c r="K20">
        <v>2.8169032711133734E-3</v>
      </c>
      <c r="M20" t="s">
        <v>161</v>
      </c>
    </row>
    <row r="21" spans="1:19" x14ac:dyDescent="0.35">
      <c r="A21" s="1">
        <v>42303</v>
      </c>
      <c r="B21">
        <v>8.8407564604479915E-4</v>
      </c>
      <c r="C21">
        <v>6.6298585386695818E-3</v>
      </c>
      <c r="D21">
        <v>3.0771658666753472E-2</v>
      </c>
      <c r="G21">
        <v>0</v>
      </c>
      <c r="H21">
        <v>-8.6831225734607699E-3</v>
      </c>
      <c r="I21">
        <v>-6.3700776905186218E-2</v>
      </c>
      <c r="J21">
        <v>-1.6461277054071962E-2</v>
      </c>
      <c r="K21">
        <v>2.5686938159599618E-2</v>
      </c>
      <c r="M21" t="s">
        <v>162</v>
      </c>
    </row>
    <row r="22" spans="1:19" x14ac:dyDescent="0.35">
      <c r="A22" s="1">
        <v>42436</v>
      </c>
      <c r="B22">
        <v>2.4742280663515004E-3</v>
      </c>
      <c r="C22">
        <v>2.0898649194592365E-3</v>
      </c>
      <c r="D22">
        <v>3.0077455237277954E-2</v>
      </c>
      <c r="G22">
        <v>-1.212136053234485E-2</v>
      </c>
      <c r="H22">
        <v>1.2518218357403138E-2</v>
      </c>
      <c r="I22">
        <v>-1.472419239393645E-2</v>
      </c>
      <c r="J22">
        <v>-4.158010148663677E-3</v>
      </c>
      <c r="K22">
        <v>-1.3717423275807702E-3</v>
      </c>
    </row>
    <row r="23" spans="1:19" x14ac:dyDescent="0.35">
      <c r="A23" s="1">
        <v>42604</v>
      </c>
      <c r="B23">
        <v>6.7273180607424835E-2</v>
      </c>
      <c r="C23">
        <v>-4.2735107773819378E-3</v>
      </c>
      <c r="D23">
        <v>2.9569208122948661E-2</v>
      </c>
      <c r="G23">
        <v>-1.8462062839735331E-2</v>
      </c>
      <c r="H23">
        <v>-5.5834874257005684E-3</v>
      </c>
      <c r="I23">
        <v>-2.2500949290837791E-2</v>
      </c>
      <c r="J23">
        <v>2.7739268827252244E-3</v>
      </c>
      <c r="K23">
        <v>1.3371736965889241E-2</v>
      </c>
      <c r="M23" t="s">
        <v>174</v>
      </c>
      <c r="P23" t="s">
        <v>164</v>
      </c>
    </row>
    <row r="24" spans="1:19" x14ac:dyDescent="0.35">
      <c r="A24" s="1">
        <v>42618</v>
      </c>
      <c r="B24">
        <v>3.1629546336090913E-2</v>
      </c>
      <c r="C24">
        <v>3.6367644170874791E-2</v>
      </c>
      <c r="D24">
        <v>2.8528083614538031E-2</v>
      </c>
      <c r="G24">
        <v>3.6589447432291963E-2</v>
      </c>
      <c r="H24">
        <v>1.357486909106885E-2</v>
      </c>
      <c r="I24">
        <v>3.4786116085415389E-2</v>
      </c>
      <c r="J24">
        <v>-3.0944803849421599E-2</v>
      </c>
      <c r="K24">
        <v>1.9204979836050046E-2</v>
      </c>
      <c r="M24" t="s">
        <v>175</v>
      </c>
    </row>
    <row r="25" spans="1:19" x14ac:dyDescent="0.35">
      <c r="A25" s="1">
        <v>42387</v>
      </c>
      <c r="B25">
        <v>4.7332211106255691E-2</v>
      </c>
      <c r="C25">
        <v>-3.2647077836666143E-2</v>
      </c>
      <c r="D25">
        <v>2.8437935320533625E-2</v>
      </c>
      <c r="G25">
        <v>-6.0060240602119218E-3</v>
      </c>
      <c r="H25">
        <v>3.315220731690055E-2</v>
      </c>
      <c r="I25">
        <v>3.125254350410453E-2</v>
      </c>
      <c r="J25">
        <v>-2.4585475472614454E-2</v>
      </c>
      <c r="K25">
        <v>-1.1616119683228556E-2</v>
      </c>
    </row>
    <row r="26" spans="1:19" x14ac:dyDescent="0.35">
      <c r="A26" s="1">
        <v>42940</v>
      </c>
      <c r="B26">
        <v>2.0153353847960583E-2</v>
      </c>
      <c r="C26">
        <v>-1.553429296218412E-2</v>
      </c>
      <c r="D26">
        <v>2.8104894320108521E-2</v>
      </c>
      <c r="G26">
        <v>0</v>
      </c>
      <c r="H26">
        <v>2.3631604533277038E-2</v>
      </c>
      <c r="I26">
        <v>-3.5566131148471155E-3</v>
      </c>
      <c r="J26">
        <v>1.309109604687942E-2</v>
      </c>
      <c r="K26">
        <v>-6.2047768868829815E-3</v>
      </c>
    </row>
    <row r="27" spans="1:19" x14ac:dyDescent="0.35">
      <c r="A27" s="1">
        <v>43094</v>
      </c>
      <c r="B27">
        <v>1.6837223836230465E-2</v>
      </c>
      <c r="C27">
        <v>-2.7101929777791269E-2</v>
      </c>
      <c r="D27">
        <v>2.7059148114005775E-2</v>
      </c>
      <c r="G27">
        <v>-3.9891329027301969E-2</v>
      </c>
      <c r="H27">
        <v>-8.528836347520323E-3</v>
      </c>
      <c r="I27">
        <v>2.8104894320108521E-2</v>
      </c>
      <c r="J27">
        <v>2.8860048891348514E-3</v>
      </c>
      <c r="K27">
        <v>1.7820896570111489E-2</v>
      </c>
    </row>
    <row r="28" spans="1:19" x14ac:dyDescent="0.35">
      <c r="A28" s="1">
        <v>42373</v>
      </c>
      <c r="B28">
        <v>-4.4528076688758376E-2</v>
      </c>
      <c r="C28">
        <v>6.3446221738962263E-2</v>
      </c>
      <c r="D28">
        <v>2.6317308317373358E-2</v>
      </c>
      <c r="G28">
        <v>5.7971176843259146E-3</v>
      </c>
      <c r="H28">
        <v>1.6985546365743807E-2</v>
      </c>
      <c r="I28">
        <v>-1.5125361070756104E-2</v>
      </c>
      <c r="J28">
        <v>-8.6831225734608809E-3</v>
      </c>
      <c r="K28">
        <v>1.8843087801479915E-2</v>
      </c>
    </row>
    <row r="29" spans="1:19" x14ac:dyDescent="0.35">
      <c r="A29" s="1">
        <v>43612</v>
      </c>
      <c r="B29">
        <v>-5.1743791816399893E-3</v>
      </c>
      <c r="C29">
        <v>-3.5650661644962569E-3</v>
      </c>
      <c r="D29">
        <v>2.5686938159599618E-2</v>
      </c>
      <c r="G29">
        <v>-1.1628037995119099E-2</v>
      </c>
      <c r="H29">
        <v>-1.8056783747242615E-2</v>
      </c>
      <c r="I29">
        <v>-7.0588528396246884E-3</v>
      </c>
      <c r="J29">
        <v>3.1880731851290346E-2</v>
      </c>
      <c r="K29">
        <v>-1.3342230131366103E-3</v>
      </c>
    </row>
    <row r="30" spans="1:19" x14ac:dyDescent="0.35">
      <c r="A30" s="1">
        <v>43213</v>
      </c>
      <c r="B30">
        <v>4.2900071563173089E-2</v>
      </c>
      <c r="C30">
        <v>6.8728792877620504E-3</v>
      </c>
      <c r="D30">
        <v>2.4794658613216274E-2</v>
      </c>
      <c r="G30">
        <v>-2.9675768146116666E-2</v>
      </c>
      <c r="H30">
        <v>2.9569208122948661E-2</v>
      </c>
      <c r="I30">
        <v>-2.2446698538238618E-3</v>
      </c>
      <c r="J30">
        <v>-2.0676132838427303E-2</v>
      </c>
      <c r="K30">
        <v>-3.2567328662544755E-2</v>
      </c>
    </row>
    <row r="31" spans="1:19" x14ac:dyDescent="0.35">
      <c r="A31" s="1">
        <v>43752</v>
      </c>
      <c r="B31">
        <v>2.2496977638133322E-2</v>
      </c>
      <c r="C31">
        <v>-1.3333530869465144E-2</v>
      </c>
      <c r="D31">
        <v>2.4509633836509281E-2</v>
      </c>
      <c r="G31">
        <v>-1.8237587549780901E-2</v>
      </c>
      <c r="H31">
        <v>-2.9569208122948609E-2</v>
      </c>
      <c r="I31">
        <v>-1.3574869091068874E-2</v>
      </c>
      <c r="J31">
        <v>-1.413427797146964E-3</v>
      </c>
      <c r="K31">
        <v>3.456799621884174E-2</v>
      </c>
    </row>
    <row r="32" spans="1:19" x14ac:dyDescent="0.35">
      <c r="A32" s="1">
        <v>42751</v>
      </c>
      <c r="B32">
        <v>1.5584418424825499E-2</v>
      </c>
      <c r="C32">
        <v>-5.930877444029415E-2</v>
      </c>
      <c r="D32">
        <v>2.4456295977526715E-2</v>
      </c>
      <c r="G32">
        <v>0</v>
      </c>
      <c r="H32">
        <v>2.8528083614538031E-2</v>
      </c>
      <c r="I32">
        <v>1.2450641878787961E-2</v>
      </c>
      <c r="J32">
        <v>-2.0000666706669543E-2</v>
      </c>
      <c r="K32">
        <v>2.0442518667074739E-2</v>
      </c>
    </row>
    <row r="33" spans="1:11" x14ac:dyDescent="0.35">
      <c r="A33" s="1">
        <v>42576</v>
      </c>
      <c r="B33">
        <v>9.7491293923416336E-3</v>
      </c>
      <c r="C33">
        <v>-1.1248712535870653E-2</v>
      </c>
      <c r="D33">
        <v>2.3631604533277038E-2</v>
      </c>
      <c r="G33">
        <v>-6.2305497506360864E-3</v>
      </c>
      <c r="H33">
        <v>-6.5185979884695613E-2</v>
      </c>
      <c r="I33">
        <v>-7.9051795071132611E-3</v>
      </c>
      <c r="J33">
        <v>1.0050335853501506E-2</v>
      </c>
      <c r="K33">
        <v>2.1311752673717006E-2</v>
      </c>
    </row>
    <row r="34" spans="1:11" x14ac:dyDescent="0.35">
      <c r="A34" s="1">
        <v>43472</v>
      </c>
      <c r="B34">
        <v>2.9966913963089838E-2</v>
      </c>
      <c r="C34">
        <v>-6.6006840313520242E-3</v>
      </c>
      <c r="D34">
        <v>2.3126730080018375E-2</v>
      </c>
      <c r="G34">
        <v>3.0771658666753472E-2</v>
      </c>
      <c r="H34">
        <v>3.1039859375910123E-3</v>
      </c>
      <c r="I34">
        <v>9.0294067193941573E-3</v>
      </c>
      <c r="J34">
        <v>-1.7291497110060994E-2</v>
      </c>
      <c r="K34">
        <v>-2.3870131392532152E-2</v>
      </c>
    </row>
    <row r="35" spans="1:11" x14ac:dyDescent="0.35">
      <c r="A35" s="1">
        <v>42170</v>
      </c>
      <c r="B35">
        <v>-1.3739720689678365E-2</v>
      </c>
      <c r="C35">
        <v>4.3956114730381293E-3</v>
      </c>
      <c r="D35">
        <v>2.2599831917240992E-2</v>
      </c>
      <c r="G35">
        <v>0</v>
      </c>
      <c r="H35">
        <v>-2.7226812700214039E-2</v>
      </c>
      <c r="I35">
        <v>-7.8962621222255051E-3</v>
      </c>
      <c r="J35">
        <v>7.2411612565594736E-3</v>
      </c>
      <c r="K35">
        <v>-2.3303128931847709E-2</v>
      </c>
    </row>
    <row r="36" spans="1:11" x14ac:dyDescent="0.35">
      <c r="A36" s="1">
        <v>43402</v>
      </c>
      <c r="B36">
        <v>6.2118468098199445E-2</v>
      </c>
      <c r="C36">
        <v>3.2414939241710229E-3</v>
      </c>
      <c r="D36">
        <v>2.2440319126226484E-2</v>
      </c>
      <c r="G36">
        <v>-4.7155137917277719E-2</v>
      </c>
      <c r="H36">
        <v>-1.0672459890771759E-2</v>
      </c>
      <c r="I36">
        <v>-3.456565311228095E-2</v>
      </c>
      <c r="J36">
        <v>8.5960414697980377E-3</v>
      </c>
      <c r="K36">
        <v>-2.3859147482990541E-2</v>
      </c>
    </row>
    <row r="37" spans="1:11" x14ac:dyDescent="0.35">
      <c r="A37" s="1">
        <v>43710</v>
      </c>
      <c r="B37">
        <v>2.1270825347133863E-2</v>
      </c>
      <c r="C37">
        <v>6.6666913581892974E-3</v>
      </c>
      <c r="D37">
        <v>2.1311752673717006E-2</v>
      </c>
      <c r="G37">
        <v>-5.4616747317900463E-2</v>
      </c>
      <c r="H37">
        <v>-4.4988387214781933E-2</v>
      </c>
      <c r="I37">
        <v>-9.4229201345052607E-3</v>
      </c>
      <c r="J37">
        <v>-2.1506205220963619E-2</v>
      </c>
      <c r="K37">
        <v>2.0402922844313599E-2</v>
      </c>
    </row>
    <row r="38" spans="1:11" x14ac:dyDescent="0.35">
      <c r="A38" s="1">
        <v>42422</v>
      </c>
      <c r="B38">
        <v>3.6911634141398281E-2</v>
      </c>
      <c r="C38">
        <v>-8.602203582663415E-3</v>
      </c>
      <c r="D38">
        <v>2.0834086902842053E-2</v>
      </c>
      <c r="G38">
        <v>-1.7116941940697752E-2</v>
      </c>
      <c r="H38">
        <v>1.1217051092001736E-3</v>
      </c>
      <c r="I38">
        <v>-1.0708014272472212E-2</v>
      </c>
      <c r="J38">
        <v>8.6580627431145311E-3</v>
      </c>
      <c r="K38">
        <v>2.4509633836509281E-2</v>
      </c>
    </row>
    <row r="39" spans="1:11" x14ac:dyDescent="0.35">
      <c r="A39" s="1">
        <v>43703</v>
      </c>
      <c r="B39">
        <v>2.1186278122833496E-2</v>
      </c>
      <c r="C39">
        <v>6.7114345879867778E-3</v>
      </c>
      <c r="D39">
        <v>2.0442518667074739E-2</v>
      </c>
      <c r="G39">
        <v>-3.9920212695374498E-3</v>
      </c>
      <c r="H39">
        <v>-4.4943895878393264E-3</v>
      </c>
      <c r="I39">
        <v>1.0644689511414007E-2</v>
      </c>
      <c r="J39">
        <v>-1.885480076362946E-2</v>
      </c>
      <c r="K39">
        <v>5.3711539246252271E-2</v>
      </c>
    </row>
    <row r="40" spans="1:11" x14ac:dyDescent="0.35">
      <c r="A40" s="1">
        <v>42702</v>
      </c>
      <c r="B40">
        <v>-6.0045214181915982E-3</v>
      </c>
      <c r="C40">
        <v>-2.6859269050268413E-2</v>
      </c>
      <c r="D40">
        <v>2.0432038817205934E-2</v>
      </c>
      <c r="G40">
        <v>3.9920212695374567E-3</v>
      </c>
      <c r="H40">
        <v>1.5642777070453542E-2</v>
      </c>
      <c r="I40">
        <v>-1.6607736399660525E-2</v>
      </c>
      <c r="J40">
        <v>2.2440319126226484E-2</v>
      </c>
      <c r="K40">
        <v>1.3778702356164255E-2</v>
      </c>
    </row>
    <row r="41" spans="1:11" x14ac:dyDescent="0.35">
      <c r="A41" s="1">
        <v>43745</v>
      </c>
      <c r="B41">
        <v>3.3331268786449007E-2</v>
      </c>
      <c r="C41">
        <v>4.0546094394350009E-2</v>
      </c>
      <c r="D41">
        <v>2.0402922844313599E-2</v>
      </c>
      <c r="G41">
        <v>-3.9920212695374498E-3</v>
      </c>
      <c r="H41">
        <v>-2.8107527690440611E-2</v>
      </c>
      <c r="I41">
        <v>-2.4214258120594627E-2</v>
      </c>
      <c r="J41">
        <v>-2.1708522533012291E-2</v>
      </c>
      <c r="K41">
        <v>6.6181906881301183E-2</v>
      </c>
    </row>
    <row r="42" spans="1:11" x14ac:dyDescent="0.35">
      <c r="A42" s="1">
        <v>43647</v>
      </c>
      <c r="B42">
        <v>1.778267807485566E-2</v>
      </c>
      <c r="C42">
        <v>1.0050335853501506E-2</v>
      </c>
      <c r="D42">
        <v>1.9204979836050046E-2</v>
      </c>
      <c r="G42">
        <v>0</v>
      </c>
      <c r="H42">
        <v>-5.7175684632034081E-3</v>
      </c>
      <c r="I42">
        <v>3.8466280827796143E-2</v>
      </c>
      <c r="J42">
        <v>2.1921820982210511E-3</v>
      </c>
      <c r="K42">
        <v>3.4423441909729197E-3</v>
      </c>
    </row>
    <row r="43" spans="1:11" x14ac:dyDescent="0.35">
      <c r="A43" s="1">
        <v>43675</v>
      </c>
      <c r="B43">
        <v>-4.3165155420256396E-2</v>
      </c>
      <c r="C43">
        <v>1.3468217050866611E-2</v>
      </c>
      <c r="D43">
        <v>1.8843087801479915E-2</v>
      </c>
      <c r="H43">
        <v>2.0432038817205934E-2</v>
      </c>
      <c r="I43">
        <v>3.1343250565711335E-2</v>
      </c>
      <c r="J43">
        <v>-1.2486390651382646E-2</v>
      </c>
      <c r="K43">
        <v>-1.6485113798047214E-2</v>
      </c>
    </row>
    <row r="44" spans="1:11" x14ac:dyDescent="0.35">
      <c r="A44" s="1">
        <v>42401</v>
      </c>
      <c r="B44">
        <v>7.2277031214532635E-3</v>
      </c>
      <c r="C44">
        <v>-2.1528533611010897E-3</v>
      </c>
      <c r="D44">
        <v>1.8445845790751432E-2</v>
      </c>
      <c r="H44">
        <v>-3.3351893061383505E-3</v>
      </c>
      <c r="I44">
        <v>2.7059148114005775E-2</v>
      </c>
      <c r="J44">
        <v>-1.4792902105891703E-3</v>
      </c>
      <c r="K44">
        <v>3.932834226347167E-2</v>
      </c>
    </row>
    <row r="45" spans="1:11" x14ac:dyDescent="0.35">
      <c r="A45" s="1">
        <v>43668</v>
      </c>
      <c r="B45">
        <v>-9.9267107756716207E-3</v>
      </c>
      <c r="C45">
        <v>-6.7567824628797625E-3</v>
      </c>
      <c r="D45">
        <v>1.7820896570111489E-2</v>
      </c>
      <c r="J45">
        <v>-6.6840204285717143E-3</v>
      </c>
      <c r="K45">
        <v>6.2995852014577219E-2</v>
      </c>
    </row>
    <row r="46" spans="1:11" x14ac:dyDescent="0.35">
      <c r="A46" s="1">
        <v>42163</v>
      </c>
      <c r="B46">
        <v>2.7104201801941275E-2</v>
      </c>
      <c r="C46">
        <v>4.4150182091166933E-3</v>
      </c>
      <c r="D46">
        <v>1.7291497110061043E-2</v>
      </c>
      <c r="J46">
        <v>-5.229746697277265E-3</v>
      </c>
    </row>
    <row r="47" spans="1:11" x14ac:dyDescent="0.35">
      <c r="A47" s="1">
        <v>42590</v>
      </c>
      <c r="B47">
        <v>5.4648874052540741E-3</v>
      </c>
      <c r="C47">
        <v>2.1552558385734281E-2</v>
      </c>
      <c r="D47">
        <v>1.6985546365743807E-2</v>
      </c>
      <c r="J47">
        <v>-1.0542266312024545E-2</v>
      </c>
    </row>
    <row r="48" spans="1:11" x14ac:dyDescent="0.35">
      <c r="A48" s="1">
        <v>43584</v>
      </c>
      <c r="B48">
        <v>4.0997622075594681E-2</v>
      </c>
      <c r="C48">
        <v>-7.168489478612516E-3</v>
      </c>
      <c r="D48">
        <v>1.6505577440230998E-2</v>
      </c>
      <c r="J48">
        <v>-7.5728894190869108E-4</v>
      </c>
    </row>
    <row r="49" spans="1:10" x14ac:dyDescent="0.35">
      <c r="A49" s="1">
        <v>42520</v>
      </c>
      <c r="B49">
        <v>-1.2160729944239406E-2</v>
      </c>
      <c r="C49">
        <v>-1.7021687569430524E-2</v>
      </c>
      <c r="D49">
        <v>1.6465263015515791E-2</v>
      </c>
      <c r="J49">
        <v>3.7807228399059311E-3</v>
      </c>
    </row>
    <row r="50" spans="1:10" x14ac:dyDescent="0.35">
      <c r="A50" s="1">
        <v>42681</v>
      </c>
      <c r="B50">
        <v>5.9556780835624393E-2</v>
      </c>
      <c r="C50">
        <v>-1.8570107472127711E-3</v>
      </c>
      <c r="D50">
        <v>1.5642777070453542E-2</v>
      </c>
    </row>
    <row r="51" spans="1:10" x14ac:dyDescent="0.35">
      <c r="A51" s="1">
        <v>43486</v>
      </c>
      <c r="B51">
        <v>1.6935044630998482E-2</v>
      </c>
      <c r="C51">
        <v>5.2185753170570247E-2</v>
      </c>
      <c r="D51">
        <v>1.5460603106378279E-2</v>
      </c>
    </row>
    <row r="52" spans="1:10" x14ac:dyDescent="0.35">
      <c r="A52" s="1">
        <v>43766</v>
      </c>
      <c r="B52">
        <v>-1.5113637810048184E-2</v>
      </c>
      <c r="C52">
        <v>3.4071583216141346E-3</v>
      </c>
      <c r="D52">
        <v>1.3778702356164255E-2</v>
      </c>
    </row>
    <row r="53" spans="1:10" x14ac:dyDescent="0.35">
      <c r="A53" s="1">
        <v>42562</v>
      </c>
      <c r="B53">
        <v>2.7228042438734713E-2</v>
      </c>
      <c r="C53">
        <v>-4.2181614036294675E-2</v>
      </c>
      <c r="D53">
        <v>1.357486909106885E-2</v>
      </c>
    </row>
    <row r="54" spans="1:10" x14ac:dyDescent="0.35">
      <c r="A54" s="1">
        <v>43633</v>
      </c>
      <c r="B54">
        <v>-3.2716777641532812E-3</v>
      </c>
      <c r="C54">
        <v>0</v>
      </c>
      <c r="D54">
        <v>1.3371736965889241E-2</v>
      </c>
    </row>
    <row r="55" spans="1:10" x14ac:dyDescent="0.35">
      <c r="A55" s="1">
        <v>43276</v>
      </c>
      <c r="B55">
        <v>1.6511718007949636E-2</v>
      </c>
      <c r="C55">
        <v>-2.6202372394024072E-2</v>
      </c>
      <c r="D55">
        <v>1.309109604687942E-2</v>
      </c>
    </row>
    <row r="56" spans="1:10" x14ac:dyDescent="0.35">
      <c r="A56" s="1">
        <v>43556</v>
      </c>
      <c r="B56">
        <v>5.9213529962911494E-2</v>
      </c>
      <c r="C56">
        <v>6.944472352810995E-3</v>
      </c>
      <c r="D56">
        <v>1.3081581897489385E-2</v>
      </c>
    </row>
    <row r="57" spans="1:10" x14ac:dyDescent="0.35">
      <c r="A57" s="1">
        <v>42429</v>
      </c>
      <c r="B57">
        <v>2.5555449173096548E-2</v>
      </c>
      <c r="C57">
        <v>3.188367840522198E-2</v>
      </c>
      <c r="D57">
        <v>1.2804272245987749E-2</v>
      </c>
    </row>
    <row r="58" spans="1:10" x14ac:dyDescent="0.35">
      <c r="A58" s="1">
        <v>42534</v>
      </c>
      <c r="B58">
        <v>-3.6617363238223309E-2</v>
      </c>
      <c r="C58">
        <v>-8.8692377407796601E-3</v>
      </c>
      <c r="D58">
        <v>1.2518218357403138E-2</v>
      </c>
    </row>
    <row r="59" spans="1:10" x14ac:dyDescent="0.35">
      <c r="A59" s="1">
        <v>42996</v>
      </c>
      <c r="B59">
        <v>-6.3779116012377228E-3</v>
      </c>
      <c r="C59">
        <v>-3.5153004417896136E-2</v>
      </c>
      <c r="D59">
        <v>1.2450641878787961E-2</v>
      </c>
    </row>
    <row r="60" spans="1:10" x14ac:dyDescent="0.35">
      <c r="A60" s="1">
        <v>43220</v>
      </c>
      <c r="B60">
        <v>1.6543886758217469E-2</v>
      </c>
      <c r="C60">
        <v>1.0221554071538009E-2</v>
      </c>
      <c r="D60">
        <v>1.2170535620255114E-2</v>
      </c>
    </row>
    <row r="61" spans="1:10" x14ac:dyDescent="0.35">
      <c r="A61" s="1">
        <v>42800</v>
      </c>
      <c r="B61">
        <v>-4.2877024356391881E-2</v>
      </c>
      <c r="C61">
        <v>2.6964361638355201E-2</v>
      </c>
      <c r="D61">
        <v>1.1287959773851355E-2</v>
      </c>
    </row>
    <row r="62" spans="1:10" x14ac:dyDescent="0.35">
      <c r="A62" s="1">
        <v>43059</v>
      </c>
      <c r="B62">
        <v>1.0360502681430503E-2</v>
      </c>
      <c r="C62">
        <v>-1.668249995993602E-2</v>
      </c>
      <c r="D62">
        <v>1.0644689511414007E-2</v>
      </c>
    </row>
    <row r="63" spans="1:10" x14ac:dyDescent="0.35">
      <c r="A63" s="1">
        <v>43339</v>
      </c>
      <c r="B63">
        <v>8.8855133572084532E-3</v>
      </c>
      <c r="C63">
        <v>2.9631797606371149E-2</v>
      </c>
      <c r="D63">
        <v>1.0050335853501506E-2</v>
      </c>
    </row>
    <row r="64" spans="1:10" x14ac:dyDescent="0.35">
      <c r="A64" s="1">
        <v>43010</v>
      </c>
      <c r="B64">
        <v>9.469914751070254E-3</v>
      </c>
      <c r="C64">
        <v>-4.4059989794030543E-2</v>
      </c>
      <c r="D64">
        <v>9.0294067193941573E-3</v>
      </c>
    </row>
    <row r="65" spans="1:4" x14ac:dyDescent="0.35">
      <c r="A65" s="1">
        <v>43388</v>
      </c>
      <c r="B65">
        <v>-4.2865606771374618E-2</v>
      </c>
      <c r="C65">
        <v>3.0459207484708439E-2</v>
      </c>
      <c r="D65">
        <v>8.6580627431145311E-3</v>
      </c>
    </row>
    <row r="66" spans="1:4" x14ac:dyDescent="0.35">
      <c r="A66" s="1">
        <v>43367</v>
      </c>
      <c r="B66">
        <v>4.9813705712219172E-2</v>
      </c>
      <c r="C66">
        <v>-3.0459207484708459E-2</v>
      </c>
      <c r="D66">
        <v>8.5960414697980377E-3</v>
      </c>
    </row>
    <row r="67" spans="1:4" x14ac:dyDescent="0.35">
      <c r="A67" s="1">
        <v>43563</v>
      </c>
      <c r="B67">
        <v>5.1403178459964852E-2</v>
      </c>
      <c r="C67">
        <v>-1.7452449951226166E-2</v>
      </c>
      <c r="D67">
        <v>7.9108647008787995E-3</v>
      </c>
    </row>
    <row r="68" spans="1:4" x14ac:dyDescent="0.35">
      <c r="A68" s="1">
        <v>42443</v>
      </c>
      <c r="B68">
        <v>2.833357449201902E-2</v>
      </c>
      <c r="C68">
        <v>0</v>
      </c>
      <c r="D68">
        <v>7.38010729762246E-3</v>
      </c>
    </row>
    <row r="69" spans="1:4" x14ac:dyDescent="0.35">
      <c r="A69" s="1">
        <v>43542</v>
      </c>
      <c r="B69">
        <v>2.018305593307863E-2</v>
      </c>
      <c r="C69">
        <v>0</v>
      </c>
      <c r="D69">
        <v>7.3421768890805338E-3</v>
      </c>
    </row>
    <row r="70" spans="1:4" x14ac:dyDescent="0.35">
      <c r="A70" s="1">
        <v>43353</v>
      </c>
      <c r="B70">
        <v>7.5997063116447952E-2</v>
      </c>
      <c r="C70">
        <v>-3.4029748586311373E-2</v>
      </c>
      <c r="D70">
        <v>7.2411612565594736E-3</v>
      </c>
    </row>
    <row r="71" spans="1:4" x14ac:dyDescent="0.35">
      <c r="A71" s="1">
        <v>43591</v>
      </c>
      <c r="B71">
        <v>-2.402622535174723E-2</v>
      </c>
      <c r="C71">
        <v>-1.0850016024065818E-2</v>
      </c>
      <c r="D71">
        <v>7.0922283094918366E-3</v>
      </c>
    </row>
    <row r="72" spans="1:4" x14ac:dyDescent="0.35">
      <c r="A72" s="1">
        <v>43206</v>
      </c>
      <c r="B72">
        <v>5.0765553789119282E-2</v>
      </c>
      <c r="C72">
        <v>8.6580627431145311E-3</v>
      </c>
      <c r="D72">
        <v>6.9979291876446368E-3</v>
      </c>
    </row>
    <row r="73" spans="1:4" x14ac:dyDescent="0.35">
      <c r="A73" s="1">
        <v>42254</v>
      </c>
      <c r="B73">
        <v>1.8911257831171811E-3</v>
      </c>
      <c r="C73">
        <v>-1.3129291441792736E-2</v>
      </c>
      <c r="D73">
        <v>5.7971176843259146E-3</v>
      </c>
    </row>
    <row r="74" spans="1:4" x14ac:dyDescent="0.35">
      <c r="A74" s="1">
        <v>42142</v>
      </c>
      <c r="B74">
        <v>-9.3708851733068661E-3</v>
      </c>
      <c r="C74">
        <v>2.1436235432513691E-3</v>
      </c>
      <c r="D74">
        <v>5.5401803756153509E-3</v>
      </c>
    </row>
    <row r="75" spans="1:4" x14ac:dyDescent="0.35">
      <c r="A75" s="1">
        <v>42415</v>
      </c>
      <c r="B75">
        <v>7.6492355205702245E-2</v>
      </c>
      <c r="C75">
        <v>2.1436235432513691E-3</v>
      </c>
      <c r="D75">
        <v>5.2770571008438193E-3</v>
      </c>
    </row>
    <row r="76" spans="1:4" x14ac:dyDescent="0.35">
      <c r="A76" s="1">
        <v>42506</v>
      </c>
      <c r="B76">
        <v>6.8321457675771108E-3</v>
      </c>
      <c r="C76">
        <v>1.2875714360045367E-2</v>
      </c>
      <c r="D76">
        <v>4.885207566049341E-3</v>
      </c>
    </row>
    <row r="77" spans="1:4" x14ac:dyDescent="0.35">
      <c r="A77" s="1">
        <v>43507</v>
      </c>
      <c r="B77">
        <v>-1.1614976549214102E-2</v>
      </c>
      <c r="C77">
        <v>0</v>
      </c>
      <c r="D77">
        <v>4.2826617920009493E-3</v>
      </c>
    </row>
    <row r="78" spans="1:4" x14ac:dyDescent="0.35">
      <c r="A78" s="1">
        <v>42394</v>
      </c>
      <c r="B78">
        <v>5.3204036063464667E-2</v>
      </c>
      <c r="C78">
        <v>2.8355225755125005E-2</v>
      </c>
      <c r="D78">
        <v>3.9973404326203938E-3</v>
      </c>
    </row>
    <row r="79" spans="1:4" x14ac:dyDescent="0.35">
      <c r="A79" s="1">
        <v>42352</v>
      </c>
      <c r="B79">
        <v>6.7018934844012617E-3</v>
      </c>
      <c r="C79">
        <v>-1.7391742711869107E-2</v>
      </c>
      <c r="D79">
        <v>3.9920212695374567E-3</v>
      </c>
    </row>
    <row r="80" spans="1:4" x14ac:dyDescent="0.35">
      <c r="A80" s="1">
        <v>43465</v>
      </c>
      <c r="B80">
        <v>2.4862793047520322E-2</v>
      </c>
      <c r="C80">
        <v>2.6668247082161273E-2</v>
      </c>
      <c r="D80">
        <v>3.7807228399059311E-3</v>
      </c>
    </row>
    <row r="81" spans="1:4" x14ac:dyDescent="0.35">
      <c r="A81" s="1">
        <v>43171</v>
      </c>
      <c r="B81">
        <v>-6.9552282948659575E-2</v>
      </c>
      <c r="C81">
        <v>-1.5666116744399352E-2</v>
      </c>
      <c r="D81">
        <v>3.742986278834297E-3</v>
      </c>
    </row>
    <row r="82" spans="1:4" x14ac:dyDescent="0.35">
      <c r="A82" s="1">
        <v>43780</v>
      </c>
      <c r="B82">
        <v>-7.0808258368028668E-4</v>
      </c>
      <c r="C82">
        <v>-3.3389012655147096E-3</v>
      </c>
      <c r="D82">
        <v>3.4423441909729197E-3</v>
      </c>
    </row>
    <row r="83" spans="1:4" x14ac:dyDescent="0.35">
      <c r="A83" s="1">
        <v>42884</v>
      </c>
      <c r="B83">
        <v>-2.2402144995791396E-2</v>
      </c>
      <c r="C83">
        <v>0</v>
      </c>
      <c r="D83">
        <v>3.4423441909726986E-3</v>
      </c>
    </row>
    <row r="84" spans="1:4" x14ac:dyDescent="0.35">
      <c r="A84" s="1">
        <v>42639</v>
      </c>
      <c r="B84">
        <v>-4.1509799760933996E-2</v>
      </c>
      <c r="C84">
        <v>3.4803922194692097E-2</v>
      </c>
      <c r="D84">
        <v>3.1039859375910123E-3</v>
      </c>
    </row>
    <row r="85" spans="1:4" x14ac:dyDescent="0.35">
      <c r="A85" s="1">
        <v>43283</v>
      </c>
      <c r="B85">
        <v>3.9176604911649274E-2</v>
      </c>
      <c r="C85">
        <v>-8.8889474172460393E-3</v>
      </c>
      <c r="D85">
        <v>2.8860048891348514E-3</v>
      </c>
    </row>
    <row r="86" spans="1:4" x14ac:dyDescent="0.35">
      <c r="A86" s="1">
        <v>43605</v>
      </c>
      <c r="B86">
        <v>3.2556680172751887E-2</v>
      </c>
      <c r="C86">
        <v>3.5650661644961446E-3</v>
      </c>
      <c r="D86">
        <v>2.8169032711133734E-3</v>
      </c>
    </row>
    <row r="87" spans="1:4" x14ac:dyDescent="0.35">
      <c r="A87" s="1">
        <v>43255</v>
      </c>
      <c r="B87">
        <v>-3.4215080444514039E-2</v>
      </c>
      <c r="C87">
        <v>3.0930300691358773E-2</v>
      </c>
      <c r="D87">
        <v>2.7739268827252244E-3</v>
      </c>
    </row>
    <row r="88" spans="1:4" x14ac:dyDescent="0.35">
      <c r="A88" s="1">
        <v>43227</v>
      </c>
      <c r="B88">
        <v>3.088965519195918E-2</v>
      </c>
      <c r="C88">
        <v>0</v>
      </c>
      <c r="D88">
        <v>2.6845653706689828E-3</v>
      </c>
    </row>
    <row r="89" spans="1:4" x14ac:dyDescent="0.35">
      <c r="A89" s="1">
        <v>42891</v>
      </c>
      <c r="B89">
        <v>-4.5635542323461932E-2</v>
      </c>
      <c r="C89">
        <v>3.8099846232270383E-2</v>
      </c>
      <c r="D89">
        <v>2.2883305180122159E-3</v>
      </c>
    </row>
    <row r="90" spans="1:4" x14ac:dyDescent="0.35">
      <c r="A90" s="1">
        <v>43416</v>
      </c>
      <c r="B90">
        <v>1.7772169745797668E-2</v>
      </c>
      <c r="C90">
        <v>2.5807883955872503E-2</v>
      </c>
      <c r="D90">
        <v>2.1921820982210511E-3</v>
      </c>
    </row>
    <row r="91" spans="1:4" x14ac:dyDescent="0.35">
      <c r="A91" s="1">
        <v>43577</v>
      </c>
      <c r="B91">
        <v>-4.1341619327008791E-2</v>
      </c>
      <c r="C91">
        <v>0</v>
      </c>
      <c r="D91">
        <v>2.1731265343132582E-3</v>
      </c>
    </row>
    <row r="92" spans="1:4" x14ac:dyDescent="0.35">
      <c r="A92" s="1">
        <v>43598</v>
      </c>
      <c r="B92">
        <v>-2.6435211855928802E-4</v>
      </c>
      <c r="C92">
        <v>1.8018505502678212E-2</v>
      </c>
      <c r="D92">
        <v>2.1178970147346914E-3</v>
      </c>
    </row>
    <row r="93" spans="1:4" x14ac:dyDescent="0.35">
      <c r="A93" s="1">
        <v>42667</v>
      </c>
      <c r="B93">
        <v>5.2415952276730973E-3</v>
      </c>
      <c r="C93">
        <v>9.5694510161506725E-3</v>
      </c>
      <c r="D93">
        <v>1.1217051092001736E-3</v>
      </c>
    </row>
    <row r="94" spans="1:4" x14ac:dyDescent="0.35">
      <c r="A94" s="1">
        <v>42842</v>
      </c>
      <c r="B94">
        <v>6.7052278058137904E-2</v>
      </c>
      <c r="C94">
        <v>-4.8790164169431945E-2</v>
      </c>
      <c r="D94">
        <v>1.0542963549059923E-3</v>
      </c>
    </row>
    <row r="95" spans="1:4" x14ac:dyDescent="0.35">
      <c r="A95" s="1">
        <v>43535</v>
      </c>
      <c r="B95">
        <v>-1.9631908145795289E-3</v>
      </c>
      <c r="C95">
        <v>1.0471299867295437E-2</v>
      </c>
      <c r="D95">
        <v>7.3719133452813436E-4</v>
      </c>
    </row>
    <row r="96" spans="1:4" x14ac:dyDescent="0.35">
      <c r="A96" s="1">
        <v>42198</v>
      </c>
      <c r="B96">
        <v>6.0872931244364104E-2</v>
      </c>
      <c r="C96">
        <v>5.0727523509658222E-2</v>
      </c>
      <c r="D96">
        <v>0</v>
      </c>
    </row>
    <row r="97" spans="1:4" x14ac:dyDescent="0.35">
      <c r="A97" s="1">
        <v>42289</v>
      </c>
      <c r="B97">
        <v>3.1559220180518877E-2</v>
      </c>
      <c r="C97">
        <v>3.3522692038643644E-2</v>
      </c>
      <c r="D97">
        <v>0</v>
      </c>
    </row>
    <row r="98" spans="1:4" x14ac:dyDescent="0.35">
      <c r="A98" s="1">
        <v>42310</v>
      </c>
      <c r="B98">
        <v>3.8570483531325341E-2</v>
      </c>
      <c r="C98">
        <v>3.2505570404931308E-2</v>
      </c>
      <c r="D98">
        <v>0</v>
      </c>
    </row>
    <row r="99" spans="1:4" x14ac:dyDescent="0.35">
      <c r="A99" s="1">
        <v>43549</v>
      </c>
      <c r="B99">
        <v>3.1841977546027009E-2</v>
      </c>
      <c r="C99">
        <v>-3.47826437632492E-3</v>
      </c>
      <c r="D99">
        <v>0</v>
      </c>
    </row>
    <row r="100" spans="1:4" x14ac:dyDescent="0.35">
      <c r="A100" s="1">
        <v>42366</v>
      </c>
      <c r="B100">
        <v>-7.8973350600052743E-4</v>
      </c>
      <c r="C100">
        <v>-4.3573053689558126E-3</v>
      </c>
      <c r="D100">
        <v>0</v>
      </c>
    </row>
    <row r="101" spans="1:4" x14ac:dyDescent="0.35">
      <c r="A101" s="1">
        <v>42233</v>
      </c>
      <c r="B101">
        <v>-6.3365846993133537E-2</v>
      </c>
      <c r="C101">
        <v>-6.5430985889359475E-3</v>
      </c>
      <c r="D101">
        <v>0</v>
      </c>
    </row>
    <row r="102" spans="1:4" x14ac:dyDescent="0.35">
      <c r="A102" s="1">
        <v>43500</v>
      </c>
      <c r="B102">
        <v>-2.7467043554678182E-2</v>
      </c>
      <c r="C102">
        <v>0</v>
      </c>
      <c r="D102">
        <v>-7.1505187172565246E-4</v>
      </c>
    </row>
    <row r="103" spans="1:4" x14ac:dyDescent="0.35">
      <c r="A103" s="1">
        <v>43458</v>
      </c>
      <c r="B103">
        <v>-2.6267135636687707E-3</v>
      </c>
      <c r="C103">
        <v>1.3605652055778678E-2</v>
      </c>
      <c r="D103">
        <v>-7.5728894190869108E-4</v>
      </c>
    </row>
    <row r="104" spans="1:4" x14ac:dyDescent="0.35">
      <c r="A104" s="1">
        <v>43122</v>
      </c>
      <c r="B104">
        <v>1.8592833076615925E-2</v>
      </c>
      <c r="C104">
        <v>8.3682496705165792E-3</v>
      </c>
      <c r="D104">
        <v>-1.1648224962930943E-3</v>
      </c>
    </row>
    <row r="105" spans="1:4" x14ac:dyDescent="0.35">
      <c r="A105" s="1">
        <v>43682</v>
      </c>
      <c r="B105">
        <v>-6.3423033746905038E-4</v>
      </c>
      <c r="C105">
        <v>-1.6863806052004805E-2</v>
      </c>
      <c r="D105">
        <v>-1.3342230131366103E-3</v>
      </c>
    </row>
    <row r="106" spans="1:4" x14ac:dyDescent="0.35">
      <c r="A106" s="1">
        <v>43619</v>
      </c>
      <c r="B106">
        <v>6.2489175191496771E-2</v>
      </c>
      <c r="C106">
        <v>2.4692612590371414E-2</v>
      </c>
      <c r="D106">
        <v>-1.3717423275807702E-3</v>
      </c>
    </row>
    <row r="107" spans="1:4" x14ac:dyDescent="0.35">
      <c r="A107" s="1">
        <v>43325</v>
      </c>
      <c r="B107">
        <v>1.8100041643617937E-2</v>
      </c>
      <c r="C107">
        <v>-3.2670782289548707E-2</v>
      </c>
      <c r="D107">
        <v>-1.413427797146964E-3</v>
      </c>
    </row>
    <row r="108" spans="1:4" x14ac:dyDescent="0.35">
      <c r="A108" s="1">
        <v>43430</v>
      </c>
      <c r="B108">
        <v>-1.6867253965241635E-2</v>
      </c>
      <c r="C108">
        <v>-2.2472855852058628E-2</v>
      </c>
      <c r="D108">
        <v>-1.4792902105891703E-3</v>
      </c>
    </row>
    <row r="109" spans="1:4" x14ac:dyDescent="0.35">
      <c r="A109" s="1">
        <v>42863</v>
      </c>
      <c r="B109">
        <v>1.139442612796833E-2</v>
      </c>
      <c r="C109">
        <v>-4.3802622658392888E-2</v>
      </c>
      <c r="D109">
        <v>-2.0325210249223578E-3</v>
      </c>
    </row>
    <row r="110" spans="1:4" x14ac:dyDescent="0.35">
      <c r="A110" s="1">
        <v>42982</v>
      </c>
      <c r="B110">
        <v>1.2068878733676451E-2</v>
      </c>
      <c r="C110">
        <v>-1.5398080111121606E-2</v>
      </c>
      <c r="D110">
        <v>-2.2446698538238618E-3</v>
      </c>
    </row>
    <row r="111" spans="1:4" x14ac:dyDescent="0.35">
      <c r="A111" s="1">
        <v>43150</v>
      </c>
      <c r="B111">
        <v>3.8573691985798665E-2</v>
      </c>
      <c r="C111">
        <v>2.6340416614408564E-2</v>
      </c>
      <c r="D111">
        <v>-2.4721891453890368E-3</v>
      </c>
    </row>
    <row r="112" spans="1:4" x14ac:dyDescent="0.35">
      <c r="A112" s="1">
        <v>43514</v>
      </c>
      <c r="B112">
        <v>-1.330933136878038E-2</v>
      </c>
      <c r="C112">
        <v>-6.5653970221436778E-2</v>
      </c>
      <c r="D112">
        <v>-2.8530689824063991E-3</v>
      </c>
    </row>
    <row r="113" spans="1:4" x14ac:dyDescent="0.35">
      <c r="A113" s="1">
        <v>42730</v>
      </c>
      <c r="B113">
        <v>1.2195273093818206E-2</v>
      </c>
      <c r="C113">
        <v>3.2894766503987053E-3</v>
      </c>
      <c r="D113">
        <v>-3.3351893061383505E-3</v>
      </c>
    </row>
    <row r="114" spans="1:4" x14ac:dyDescent="0.35">
      <c r="A114" s="1">
        <v>43101</v>
      </c>
      <c r="B114">
        <v>5.7799613398280346E-2</v>
      </c>
      <c r="C114">
        <v>-1.8331810816609605E-3</v>
      </c>
      <c r="D114">
        <v>-3.3426214966898373E-3</v>
      </c>
    </row>
    <row r="115" spans="1:4" x14ac:dyDescent="0.35">
      <c r="A115" s="1">
        <v>42471</v>
      </c>
      <c r="B115">
        <v>5.4961725718581711E-2</v>
      </c>
      <c r="C115">
        <v>-2.2751756983416069E-2</v>
      </c>
      <c r="D115">
        <v>-3.5398267051240623E-3</v>
      </c>
    </row>
    <row r="116" spans="1:4" x14ac:dyDescent="0.35">
      <c r="A116" s="1">
        <v>42933</v>
      </c>
      <c r="B116">
        <v>4.3276729057820278E-3</v>
      </c>
      <c r="C116">
        <v>5.7971176843259146E-3</v>
      </c>
      <c r="D116">
        <v>-3.5566131148471155E-3</v>
      </c>
    </row>
    <row r="117" spans="1:4" x14ac:dyDescent="0.35">
      <c r="A117" s="1">
        <v>42345</v>
      </c>
      <c r="B117">
        <v>-4.8717386613997875E-2</v>
      </c>
      <c r="C117">
        <v>3.7325957612686346E-2</v>
      </c>
      <c r="D117">
        <v>-3.9920212695374498E-3</v>
      </c>
    </row>
    <row r="118" spans="1:4" x14ac:dyDescent="0.35">
      <c r="A118" s="1">
        <v>42359</v>
      </c>
      <c r="B118">
        <v>2.5282385840892256E-2</v>
      </c>
      <c r="C118">
        <v>8.7336799687546315E-3</v>
      </c>
      <c r="D118">
        <v>-3.9920212695374498E-3</v>
      </c>
    </row>
    <row r="119" spans="1:4" x14ac:dyDescent="0.35">
      <c r="A119" s="1">
        <v>43248</v>
      </c>
      <c r="B119">
        <v>0</v>
      </c>
      <c r="C119">
        <v>-4.4375881400709832E-2</v>
      </c>
      <c r="D119">
        <v>-4.158010148663677E-3</v>
      </c>
    </row>
    <row r="120" spans="1:4" x14ac:dyDescent="0.35">
      <c r="A120" s="1">
        <v>42674</v>
      </c>
      <c r="B120">
        <v>-4.4192839233540823E-2</v>
      </c>
      <c r="C120">
        <v>2.6317308317373358E-2</v>
      </c>
      <c r="D120">
        <v>-4.4943895878393264E-3</v>
      </c>
    </row>
    <row r="121" spans="1:4" x14ac:dyDescent="0.35">
      <c r="A121" s="1">
        <v>42492</v>
      </c>
      <c r="B121">
        <v>-2.3835028174973068E-2</v>
      </c>
      <c r="C121">
        <v>1.7021687569430524E-2</v>
      </c>
      <c r="D121">
        <v>-4.8239360308528229E-3</v>
      </c>
    </row>
    <row r="122" spans="1:4" x14ac:dyDescent="0.35">
      <c r="A122" s="1">
        <v>42450</v>
      </c>
      <c r="B122">
        <v>-2.979904462056561E-2</v>
      </c>
      <c r="C122">
        <v>-8.3857933762739589E-3</v>
      </c>
      <c r="D122">
        <v>-4.9140148024289293E-3</v>
      </c>
    </row>
    <row r="123" spans="1:4" x14ac:dyDescent="0.35">
      <c r="A123" s="1">
        <v>42457</v>
      </c>
      <c r="B123">
        <v>-5.3304050482941142E-3</v>
      </c>
      <c r="C123">
        <v>1.6701849617931353E-2</v>
      </c>
      <c r="D123">
        <v>-4.9382816405825663E-3</v>
      </c>
    </row>
    <row r="124" spans="1:4" x14ac:dyDescent="0.35">
      <c r="A124" s="1">
        <v>43157</v>
      </c>
      <c r="B124">
        <v>-1.6313101316179971E-2</v>
      </c>
      <c r="C124">
        <v>-1.7346058122083075E-3</v>
      </c>
      <c r="D124">
        <v>-4.9627893421290139E-3</v>
      </c>
    </row>
    <row r="125" spans="1:4" x14ac:dyDescent="0.35">
      <c r="A125" s="1">
        <v>43164</v>
      </c>
      <c r="B125">
        <v>5.8436981489109214E-3</v>
      </c>
      <c r="C125">
        <v>5.19481687710393E-3</v>
      </c>
      <c r="D125">
        <v>-4.9875415110390512E-3</v>
      </c>
    </row>
    <row r="126" spans="1:4" x14ac:dyDescent="0.35">
      <c r="A126" s="1">
        <v>42107</v>
      </c>
      <c r="B126">
        <v>1.3889112160667093E-2</v>
      </c>
      <c r="C126">
        <v>-4.3017385083690816E-2</v>
      </c>
      <c r="D126">
        <v>-5.0377940299571808E-3</v>
      </c>
    </row>
    <row r="127" spans="1:4" x14ac:dyDescent="0.35">
      <c r="A127" s="1">
        <v>43444</v>
      </c>
      <c r="B127">
        <v>-5.3073464203364125E-2</v>
      </c>
      <c r="C127">
        <v>-4.6365920557925537E-2</v>
      </c>
      <c r="D127">
        <v>-5.229746697277265E-3</v>
      </c>
    </row>
    <row r="128" spans="1:4" x14ac:dyDescent="0.35">
      <c r="A128" s="1">
        <v>42128</v>
      </c>
      <c r="B128">
        <v>-1.8373220256619294E-2</v>
      </c>
      <c r="C128">
        <v>-2.8049303809899555E-2</v>
      </c>
      <c r="D128">
        <v>-5.449604767564703E-3</v>
      </c>
    </row>
    <row r="129" spans="1:4" x14ac:dyDescent="0.35">
      <c r="A129" s="1">
        <v>42548</v>
      </c>
      <c r="B129">
        <v>3.3676364848380792E-3</v>
      </c>
      <c r="C129">
        <v>-3.2186686495901444E-2</v>
      </c>
      <c r="D129">
        <v>-5.5834874257005684E-3</v>
      </c>
    </row>
    <row r="130" spans="1:4" x14ac:dyDescent="0.35">
      <c r="A130" s="1">
        <v>42695</v>
      </c>
      <c r="B130">
        <v>6.6452715887930142E-2</v>
      </c>
      <c r="C130">
        <v>-8.795131452827289E-3</v>
      </c>
      <c r="D130">
        <v>-5.7175684632034081E-3</v>
      </c>
    </row>
    <row r="131" spans="1:4" x14ac:dyDescent="0.35">
      <c r="A131" s="1">
        <v>42226</v>
      </c>
      <c r="B131">
        <v>3.0949361984845243E-3</v>
      </c>
      <c r="C131">
        <v>2.17627942259567E-3</v>
      </c>
      <c r="D131">
        <v>-6.0060240602119218E-3</v>
      </c>
    </row>
    <row r="132" spans="1:4" x14ac:dyDescent="0.35">
      <c r="A132" s="1">
        <v>43661</v>
      </c>
      <c r="B132">
        <v>-1.7750056331916422E-2</v>
      </c>
      <c r="C132">
        <v>-3.9609138095045827E-2</v>
      </c>
      <c r="D132">
        <v>-6.2047768868829815E-3</v>
      </c>
    </row>
    <row r="133" spans="1:4" x14ac:dyDescent="0.35">
      <c r="A133" s="1">
        <v>42296</v>
      </c>
      <c r="B133">
        <v>2.1568696658455202E-2</v>
      </c>
      <c r="C133">
        <v>-8.8300794482720369E-3</v>
      </c>
      <c r="D133">
        <v>-6.2305497506360864E-3</v>
      </c>
    </row>
    <row r="134" spans="1:4" x14ac:dyDescent="0.35">
      <c r="A134" s="1">
        <v>42744</v>
      </c>
      <c r="B134">
        <v>-3.4509816210688313E-2</v>
      </c>
      <c r="C134">
        <v>5.6338177182560642E-3</v>
      </c>
      <c r="D134">
        <v>-6.4377904748485299E-3</v>
      </c>
    </row>
    <row r="135" spans="1:4" x14ac:dyDescent="0.35">
      <c r="A135" s="1">
        <v>43437</v>
      </c>
      <c r="B135">
        <v>5.1926802368212205E-3</v>
      </c>
      <c r="C135">
        <v>3.2414939241710229E-3</v>
      </c>
      <c r="D135">
        <v>-6.6840204285717143E-3</v>
      </c>
    </row>
    <row r="136" spans="1:4" x14ac:dyDescent="0.35">
      <c r="A136" s="1">
        <v>42786</v>
      </c>
      <c r="B136">
        <v>1.2084592159701689E-4</v>
      </c>
      <c r="C136">
        <v>2.6501940745506627E-2</v>
      </c>
      <c r="D136">
        <v>-6.9548218733697219E-3</v>
      </c>
    </row>
    <row r="137" spans="1:4" x14ac:dyDescent="0.35">
      <c r="A137" s="1">
        <v>42954</v>
      </c>
      <c r="B137">
        <v>1.3576193070049527E-2</v>
      </c>
      <c r="C137">
        <v>-3.7523496185503527E-3</v>
      </c>
      <c r="D137">
        <v>-7.0588528396246884E-3</v>
      </c>
    </row>
    <row r="138" spans="1:4" x14ac:dyDescent="0.35">
      <c r="A138" s="1">
        <v>43017</v>
      </c>
      <c r="B138">
        <v>1.1878083540431576E-2</v>
      </c>
      <c r="C138">
        <v>2.3153304974716821E-2</v>
      </c>
      <c r="D138">
        <v>-7.8962621222255051E-3</v>
      </c>
    </row>
    <row r="139" spans="1:4" x14ac:dyDescent="0.35">
      <c r="A139" s="1">
        <v>43003</v>
      </c>
      <c r="B139">
        <v>2.5167170139379347E-2</v>
      </c>
      <c r="C139">
        <v>3.6878630385365992E-2</v>
      </c>
      <c r="D139">
        <v>-7.9051795071132611E-3</v>
      </c>
    </row>
    <row r="140" spans="1:4" x14ac:dyDescent="0.35">
      <c r="A140" s="1">
        <v>42583</v>
      </c>
      <c r="B140">
        <v>-3.3112613036560315E-3</v>
      </c>
      <c r="C140">
        <v>3.7740327982846898E-2</v>
      </c>
      <c r="D140">
        <v>-8.528836347520323E-3</v>
      </c>
    </row>
    <row r="141" spans="1:4" x14ac:dyDescent="0.35">
      <c r="A141" s="1">
        <v>42527</v>
      </c>
      <c r="B141">
        <v>1.4410449678254994E-2</v>
      </c>
      <c r="C141">
        <v>-2.8293508642611976E-2</v>
      </c>
      <c r="D141">
        <v>-8.6831225734607699E-3</v>
      </c>
    </row>
    <row r="142" spans="1:4" x14ac:dyDescent="0.35">
      <c r="A142" s="1">
        <v>43290</v>
      </c>
      <c r="B142">
        <v>1.3755254551498786E-2</v>
      </c>
      <c r="C142">
        <v>0</v>
      </c>
      <c r="D142">
        <v>-8.6831225734608809E-3</v>
      </c>
    </row>
    <row r="143" spans="1:4" x14ac:dyDescent="0.35">
      <c r="A143" s="1">
        <v>43031</v>
      </c>
      <c r="B143">
        <v>1.5834992330076268E-2</v>
      </c>
      <c r="C143">
        <v>3.5153004417896094E-2</v>
      </c>
      <c r="D143">
        <v>-9.4229201345052607E-3</v>
      </c>
    </row>
    <row r="144" spans="1:4" x14ac:dyDescent="0.35">
      <c r="A144" s="1">
        <v>43143</v>
      </c>
      <c r="B144">
        <v>6.5310383424709101E-2</v>
      </c>
      <c r="C144">
        <v>-7.0922283094917984E-3</v>
      </c>
      <c r="D144">
        <v>-9.8280889362624274E-3</v>
      </c>
    </row>
    <row r="145" spans="1:4" x14ac:dyDescent="0.35">
      <c r="A145" s="1">
        <v>43451</v>
      </c>
      <c r="B145">
        <v>1.0007616074426413E-2</v>
      </c>
      <c r="C145">
        <v>-1.0221554071538139E-2</v>
      </c>
      <c r="D145">
        <v>-1.0542266312024545E-2</v>
      </c>
    </row>
    <row r="146" spans="1:4" x14ac:dyDescent="0.35">
      <c r="A146" s="1">
        <v>42653</v>
      </c>
      <c r="B146">
        <v>-1.3605652055778709E-2</v>
      </c>
      <c r="C146">
        <v>-2.4292692569044587E-2</v>
      </c>
      <c r="D146">
        <v>-1.0672459890771759E-2</v>
      </c>
    </row>
    <row r="147" spans="1:4" x14ac:dyDescent="0.35">
      <c r="A147" s="1">
        <v>43038</v>
      </c>
      <c r="B147">
        <v>-1.1543029281674812E-2</v>
      </c>
      <c r="C147">
        <v>5.1679701584425976E-3</v>
      </c>
      <c r="D147">
        <v>-1.0708014272472212E-2</v>
      </c>
    </row>
    <row r="148" spans="1:4" x14ac:dyDescent="0.35">
      <c r="A148" s="1">
        <v>42821</v>
      </c>
      <c r="B148">
        <v>-2.9109110030049078E-2</v>
      </c>
      <c r="C148">
        <v>-3.2841106189242332E-2</v>
      </c>
      <c r="D148">
        <v>-1.0972678669475556E-2</v>
      </c>
    </row>
    <row r="149" spans="1:4" x14ac:dyDescent="0.35">
      <c r="A149" s="1">
        <v>43654</v>
      </c>
      <c r="B149">
        <v>-2.4217084276669135E-2</v>
      </c>
      <c r="C149">
        <v>2.9558802241544429E-2</v>
      </c>
      <c r="D149">
        <v>-1.1616119683228556E-2</v>
      </c>
    </row>
    <row r="150" spans="1:4" x14ac:dyDescent="0.35">
      <c r="A150" s="1">
        <v>42261</v>
      </c>
      <c r="B150">
        <v>1.8717123952937991E-2</v>
      </c>
      <c r="C150">
        <v>-2.0022915875107704E-2</v>
      </c>
      <c r="D150">
        <v>-1.1628037995119099E-2</v>
      </c>
    </row>
    <row r="151" spans="1:4" x14ac:dyDescent="0.35">
      <c r="A151" s="1">
        <v>42205</v>
      </c>
      <c r="B151">
        <v>-6.9494283492555972E-2</v>
      </c>
      <c r="C151">
        <v>-2.8355225755125009E-2</v>
      </c>
      <c r="D151">
        <v>-1.212136053234485E-2</v>
      </c>
    </row>
    <row r="152" spans="1:4" x14ac:dyDescent="0.35">
      <c r="A152" s="1">
        <v>43570</v>
      </c>
      <c r="B152">
        <v>-2.9233176766405865E-2</v>
      </c>
      <c r="C152">
        <v>-1.4184634991956413E-2</v>
      </c>
      <c r="D152">
        <v>-1.2252405529015889E-2</v>
      </c>
    </row>
    <row r="153" spans="1:4" x14ac:dyDescent="0.35">
      <c r="A153" s="1">
        <v>43423</v>
      </c>
      <c r="B153">
        <v>-9.8850915881404152E-3</v>
      </c>
      <c r="C153">
        <v>3.1796529173798056E-3</v>
      </c>
      <c r="D153">
        <v>-1.2486390651382646E-2</v>
      </c>
    </row>
    <row r="154" spans="1:4" x14ac:dyDescent="0.35">
      <c r="A154" s="1">
        <v>42499</v>
      </c>
      <c r="B154">
        <v>3.5579864600029155E-3</v>
      </c>
      <c r="C154">
        <v>-2.3480267608842472E-2</v>
      </c>
      <c r="D154">
        <v>-1.2652236903709001E-2</v>
      </c>
    </row>
    <row r="155" spans="1:4" x14ac:dyDescent="0.35">
      <c r="A155" s="1">
        <v>42779</v>
      </c>
      <c r="B155">
        <v>-6.0424786265687625E-5</v>
      </c>
      <c r="C155">
        <v>-6.8676865796219372E-2</v>
      </c>
      <c r="D155">
        <v>-1.2789156116321223E-2</v>
      </c>
    </row>
    <row r="156" spans="1:4" x14ac:dyDescent="0.35">
      <c r="A156" s="1">
        <v>43185</v>
      </c>
      <c r="B156">
        <v>-3.2704584725580833E-2</v>
      </c>
      <c r="C156">
        <v>1.7256259674698574E-3</v>
      </c>
      <c r="D156">
        <v>-1.2903404835907954E-2</v>
      </c>
    </row>
    <row r="157" spans="1:4" x14ac:dyDescent="0.35">
      <c r="A157" s="1">
        <v>42408</v>
      </c>
      <c r="B157">
        <v>-2.4474015085370251E-2</v>
      </c>
      <c r="C157">
        <v>4.3010818993907017E-3</v>
      </c>
      <c r="D157">
        <v>-1.3140793561058368E-2</v>
      </c>
    </row>
    <row r="158" spans="1:4" x14ac:dyDescent="0.35">
      <c r="A158" s="1">
        <v>43528</v>
      </c>
      <c r="B158">
        <v>-1.2619232479690485E-2</v>
      </c>
      <c r="C158">
        <v>2.4868066578013524E-2</v>
      </c>
      <c r="D158">
        <v>-1.3187004281953801E-2</v>
      </c>
    </row>
    <row r="159" spans="1:4" x14ac:dyDescent="0.35">
      <c r="A159" s="1">
        <v>42023</v>
      </c>
      <c r="B159">
        <v>3.8916647671368348E-2</v>
      </c>
      <c r="C159">
        <v>6.7189502487447882E-3</v>
      </c>
      <c r="D159">
        <v>-1.3544225107757149E-2</v>
      </c>
    </row>
    <row r="160" spans="1:4" x14ac:dyDescent="0.35">
      <c r="A160" s="1">
        <v>42989</v>
      </c>
      <c r="B160">
        <v>1.5268287210081411E-2</v>
      </c>
      <c r="C160">
        <v>-1.7256259674698364E-3</v>
      </c>
      <c r="D160">
        <v>-1.3574869091068874E-2</v>
      </c>
    </row>
    <row r="161" spans="1:4" x14ac:dyDescent="0.35">
      <c r="A161" s="1">
        <v>43192</v>
      </c>
      <c r="B161">
        <v>1.2501877408061296E-2</v>
      </c>
      <c r="C161">
        <v>1.878791386563327E-2</v>
      </c>
      <c r="D161">
        <v>-1.4388737452099669E-2</v>
      </c>
    </row>
    <row r="162" spans="1:4" x14ac:dyDescent="0.35">
      <c r="A162" s="1">
        <v>42905</v>
      </c>
      <c r="B162">
        <v>1.7289479779171415E-2</v>
      </c>
      <c r="C162">
        <v>3.8839833316263957E-2</v>
      </c>
      <c r="D162">
        <v>-1.472419239393645E-2</v>
      </c>
    </row>
    <row r="163" spans="1:4" x14ac:dyDescent="0.35">
      <c r="A163" s="1">
        <v>43234</v>
      </c>
      <c r="B163">
        <v>-5.9066782764183041E-2</v>
      </c>
      <c r="C163">
        <v>1.3468217050866611E-2</v>
      </c>
      <c r="D163">
        <v>-1.4855100990924184E-2</v>
      </c>
    </row>
    <row r="164" spans="1:4" x14ac:dyDescent="0.35">
      <c r="A164" s="1">
        <v>42947</v>
      </c>
      <c r="B164">
        <v>2.5842156583848929E-2</v>
      </c>
      <c r="C164">
        <v>4.4026248756490458E-2</v>
      </c>
      <c r="D164">
        <v>-1.5125361070756104E-2</v>
      </c>
    </row>
    <row r="165" spans="1:4" x14ac:dyDescent="0.35">
      <c r="A165" s="1">
        <v>43241</v>
      </c>
      <c r="B165">
        <v>-9.9503308531679793E-3</v>
      </c>
      <c r="C165">
        <v>1.6708441648177223E-3</v>
      </c>
      <c r="D165">
        <v>-1.6461277054071962E-2</v>
      </c>
    </row>
    <row r="166" spans="1:4" x14ac:dyDescent="0.35">
      <c r="A166" s="1">
        <v>43794</v>
      </c>
      <c r="B166">
        <v>-1.7581101416396221E-2</v>
      </c>
      <c r="C166">
        <v>-1.0118130165584667E-2</v>
      </c>
      <c r="D166">
        <v>-1.6485113798047214E-2</v>
      </c>
    </row>
    <row r="167" spans="1:4" x14ac:dyDescent="0.35">
      <c r="A167" s="1">
        <v>42135</v>
      </c>
      <c r="B167">
        <v>-5.9780981755080667E-3</v>
      </c>
      <c r="C167">
        <v>1.9502243231441101E-2</v>
      </c>
      <c r="D167">
        <v>-1.6529301951210582E-2</v>
      </c>
    </row>
    <row r="168" spans="1:4" x14ac:dyDescent="0.35">
      <c r="A168" s="1">
        <v>43066</v>
      </c>
      <c r="B168">
        <v>-2.8923039469250476E-2</v>
      </c>
      <c r="C168">
        <v>-7.5047256540676927E-3</v>
      </c>
      <c r="D168">
        <v>-1.6607736399660525E-2</v>
      </c>
    </row>
    <row r="169" spans="1:4" x14ac:dyDescent="0.35">
      <c r="A169" s="1">
        <v>42149</v>
      </c>
      <c r="B169">
        <v>-1.1498266687373023E-2</v>
      </c>
      <c r="C169">
        <v>-2.6031838717946981E-2</v>
      </c>
      <c r="D169">
        <v>-1.6713480973740667E-2</v>
      </c>
    </row>
    <row r="170" spans="1:4" x14ac:dyDescent="0.35">
      <c r="A170" s="1">
        <v>43108</v>
      </c>
      <c r="B170">
        <v>-3.5688082383160094E-3</v>
      </c>
      <c r="C170">
        <v>4.4850566165351713E-2</v>
      </c>
      <c r="D170">
        <v>-1.6882787038750929E-2</v>
      </c>
    </row>
    <row r="171" spans="1:4" x14ac:dyDescent="0.35">
      <c r="A171" s="1">
        <v>42338</v>
      </c>
      <c r="B171">
        <v>-1.4451118538174598E-2</v>
      </c>
      <c r="C171">
        <v>-6.6889881507965401E-3</v>
      </c>
      <c r="D171">
        <v>-1.7116941940697752E-2</v>
      </c>
    </row>
    <row r="172" spans="1:4" x14ac:dyDescent="0.35">
      <c r="A172" s="1">
        <v>43346</v>
      </c>
      <c r="B172">
        <v>-3.9792305052238935E-2</v>
      </c>
      <c r="C172">
        <v>-1.8416726786231151E-2</v>
      </c>
      <c r="D172">
        <v>-1.7291497110060994E-2</v>
      </c>
    </row>
    <row r="173" spans="1:4" x14ac:dyDescent="0.35">
      <c r="A173" s="1">
        <v>42191</v>
      </c>
      <c r="B173">
        <v>5.5034358901180185E-3</v>
      </c>
      <c r="C173">
        <v>-1.7937700686667207E-2</v>
      </c>
      <c r="D173">
        <v>-1.7910926566530219E-2</v>
      </c>
    </row>
    <row r="174" spans="1:4" x14ac:dyDescent="0.35">
      <c r="A174" s="1">
        <v>42597</v>
      </c>
      <c r="B174">
        <v>-2.6522898948902019E-2</v>
      </c>
      <c r="C174">
        <v>0</v>
      </c>
      <c r="D174">
        <v>-1.8056783747242615E-2</v>
      </c>
    </row>
    <row r="175" spans="1:4" x14ac:dyDescent="0.35">
      <c r="A175" s="1">
        <v>42275</v>
      </c>
      <c r="B175">
        <v>-1.5729301908543918E-2</v>
      </c>
      <c r="C175">
        <v>6.7340321813441194E-3</v>
      </c>
      <c r="D175">
        <v>-1.8237587549780901E-2</v>
      </c>
    </row>
    <row r="176" spans="1:4" x14ac:dyDescent="0.35">
      <c r="A176" s="1">
        <v>42212</v>
      </c>
      <c r="B176">
        <v>2.5920890820029612E-2</v>
      </c>
      <c r="C176">
        <v>3.6920588614048074E-2</v>
      </c>
      <c r="D176">
        <v>-1.8462062839735331E-2</v>
      </c>
    </row>
    <row r="177" spans="1:4" x14ac:dyDescent="0.35">
      <c r="A177" s="1">
        <v>43521</v>
      </c>
      <c r="B177">
        <v>6.2653499107203281E-3</v>
      </c>
      <c r="C177">
        <v>-7.168489478612516E-3</v>
      </c>
      <c r="D177">
        <v>-1.8746042821055221E-2</v>
      </c>
    </row>
    <row r="178" spans="1:4" x14ac:dyDescent="0.35">
      <c r="A178" s="1">
        <v>43395</v>
      </c>
      <c r="B178">
        <v>-1.5351178655761022E-2</v>
      </c>
      <c r="C178">
        <v>2.6317308317373358E-2</v>
      </c>
      <c r="D178">
        <v>-1.885480076362946E-2</v>
      </c>
    </row>
    <row r="179" spans="1:4" x14ac:dyDescent="0.35">
      <c r="A179" s="1">
        <v>42856</v>
      </c>
      <c r="B179">
        <v>3.6253816143170577E-3</v>
      </c>
      <c r="C179">
        <v>-1.5943650397136001E-2</v>
      </c>
      <c r="D179">
        <v>-1.9105659079585606E-2</v>
      </c>
    </row>
    <row r="180" spans="1:4" x14ac:dyDescent="0.35">
      <c r="A180" s="1">
        <v>42093</v>
      </c>
      <c r="B180">
        <v>7.1176278467894954E-2</v>
      </c>
      <c r="C180">
        <v>-6.0913893934018172E-3</v>
      </c>
      <c r="D180">
        <v>-1.9802627296179754E-2</v>
      </c>
    </row>
    <row r="181" spans="1:4" x14ac:dyDescent="0.35">
      <c r="A181" s="1">
        <v>43332</v>
      </c>
      <c r="B181">
        <v>-4.9531668242757024E-2</v>
      </c>
      <c r="C181">
        <v>-1.8622512098001798E-2</v>
      </c>
      <c r="D181">
        <v>-2.0000666706669543E-2</v>
      </c>
    </row>
    <row r="182" spans="1:4" x14ac:dyDescent="0.35">
      <c r="A182" s="1">
        <v>43311</v>
      </c>
      <c r="B182">
        <v>-3.2548907214881823E-2</v>
      </c>
      <c r="C182">
        <v>-1.7699577099400975E-2</v>
      </c>
      <c r="D182">
        <v>-2.0676132838427303E-2</v>
      </c>
    </row>
    <row r="183" spans="1:4" x14ac:dyDescent="0.35">
      <c r="A183" s="1">
        <v>43129</v>
      </c>
      <c r="B183">
        <v>4.0932109914822455E-2</v>
      </c>
      <c r="C183">
        <v>-5.1293294387550578E-2</v>
      </c>
      <c r="D183">
        <v>-2.1202207650603051E-2</v>
      </c>
    </row>
    <row r="184" spans="1:4" x14ac:dyDescent="0.35">
      <c r="A184" s="1">
        <v>43381</v>
      </c>
      <c r="B184">
        <v>2.4536252649469736E-2</v>
      </c>
      <c r="C184">
        <v>-3.0459207484708459E-2</v>
      </c>
      <c r="D184">
        <v>-2.1506205220963619E-2</v>
      </c>
    </row>
    <row r="185" spans="1:4" x14ac:dyDescent="0.35">
      <c r="A185" s="1">
        <v>43409</v>
      </c>
      <c r="B185">
        <v>1.6222835506887384E-2</v>
      </c>
      <c r="C185">
        <v>-9.7561749453645725E-3</v>
      </c>
      <c r="D185">
        <v>-2.1708522533012291E-2</v>
      </c>
    </row>
    <row r="186" spans="1:4" x14ac:dyDescent="0.35">
      <c r="A186" s="1">
        <v>42912</v>
      </c>
      <c r="B186">
        <v>1.028694907975825E-2</v>
      </c>
      <c r="C186">
        <v>-1.7291497110060994E-2</v>
      </c>
      <c r="D186">
        <v>-2.2500949290837791E-2</v>
      </c>
    </row>
    <row r="187" spans="1:4" x14ac:dyDescent="0.35">
      <c r="A187" s="1">
        <v>42177</v>
      </c>
      <c r="B187">
        <v>-1.3506114141322108E-2</v>
      </c>
      <c r="C187">
        <v>8.7336799687546315E-3</v>
      </c>
      <c r="D187">
        <v>-2.2599831917240919E-2</v>
      </c>
    </row>
    <row r="188" spans="1:4" x14ac:dyDescent="0.35">
      <c r="A188" s="1">
        <v>43731</v>
      </c>
      <c r="B188">
        <v>-1.7172468508600502E-2</v>
      </c>
      <c r="C188">
        <v>2.6579637804712102E-2</v>
      </c>
      <c r="D188">
        <v>-2.3303128931847709E-2</v>
      </c>
    </row>
    <row r="189" spans="1:4" x14ac:dyDescent="0.35">
      <c r="A189" s="1">
        <v>42037</v>
      </c>
      <c r="B189">
        <v>4.4677965334299567E-2</v>
      </c>
      <c r="C189">
        <v>-6.2047768868828696E-3</v>
      </c>
      <c r="D189">
        <v>-2.3420274208098613E-2</v>
      </c>
    </row>
    <row r="190" spans="1:4" x14ac:dyDescent="0.35">
      <c r="A190" s="1">
        <v>43738</v>
      </c>
      <c r="B190">
        <v>-2.3469944436241629E-2</v>
      </c>
      <c r="C190">
        <v>-5.0430853626891967E-2</v>
      </c>
      <c r="D190">
        <v>-2.3859147482990541E-2</v>
      </c>
    </row>
    <row r="191" spans="1:4" x14ac:dyDescent="0.35">
      <c r="A191" s="1">
        <v>43724</v>
      </c>
      <c r="B191">
        <v>-4.3010818993905854E-3</v>
      </c>
      <c r="C191">
        <v>0</v>
      </c>
      <c r="D191">
        <v>-2.3870131392532152E-2</v>
      </c>
    </row>
    <row r="192" spans="1:4" x14ac:dyDescent="0.35">
      <c r="A192" s="1">
        <v>43073</v>
      </c>
      <c r="B192">
        <v>-2.7577494364552E-3</v>
      </c>
      <c r="C192">
        <v>-7.5614727005764749E-3</v>
      </c>
      <c r="D192">
        <v>-2.4214258120594627E-2</v>
      </c>
    </row>
    <row r="193" spans="1:4" x14ac:dyDescent="0.35">
      <c r="A193" s="1">
        <v>43269</v>
      </c>
      <c r="B193">
        <v>2.3928086559248857E-2</v>
      </c>
      <c r="C193">
        <v>-2.3851215822179909E-2</v>
      </c>
      <c r="D193">
        <v>-2.4585475472614454E-2</v>
      </c>
    </row>
    <row r="194" spans="1:4" x14ac:dyDescent="0.35">
      <c r="A194" s="1">
        <v>43493</v>
      </c>
      <c r="B194">
        <v>2.0033825133197732E-2</v>
      </c>
      <c r="C194">
        <v>1.3468217050866611E-2</v>
      </c>
      <c r="D194">
        <v>-2.4710046494084415E-2</v>
      </c>
    </row>
    <row r="195" spans="1:4" x14ac:dyDescent="0.35">
      <c r="A195" s="1">
        <v>43115</v>
      </c>
      <c r="B195">
        <v>1.9575802125861606E-2</v>
      </c>
      <c r="C195">
        <v>4.2925044717033844E-2</v>
      </c>
      <c r="D195">
        <v>-2.5288703951924195E-2</v>
      </c>
    </row>
    <row r="196" spans="1:4" x14ac:dyDescent="0.35">
      <c r="A196" s="1">
        <v>43136</v>
      </c>
      <c r="B196">
        <v>-2.8419625452167779E-2</v>
      </c>
      <c r="C196">
        <v>-7.0422826254129232E-3</v>
      </c>
      <c r="D196">
        <v>-2.6539555234612263E-2</v>
      </c>
    </row>
    <row r="197" spans="1:4" x14ac:dyDescent="0.35">
      <c r="A197" s="1">
        <v>42646</v>
      </c>
      <c r="B197">
        <v>2.3123990086664367E-2</v>
      </c>
      <c r="C197">
        <v>6.0180723255629448E-3</v>
      </c>
      <c r="D197">
        <v>-2.7226812700214039E-2</v>
      </c>
    </row>
    <row r="198" spans="1:4" x14ac:dyDescent="0.35">
      <c r="A198" s="1">
        <v>42828</v>
      </c>
      <c r="B198">
        <v>1.0520187908801302E-2</v>
      </c>
      <c r="C198">
        <v>-3.3956374734273591E-2</v>
      </c>
      <c r="D198">
        <v>-2.7454698464409826E-2</v>
      </c>
    </row>
    <row r="199" spans="1:4" x14ac:dyDescent="0.35">
      <c r="A199" s="1">
        <v>42688</v>
      </c>
      <c r="B199">
        <v>-9.6830574853678138E-3</v>
      </c>
      <c r="C199">
        <v>5.9530649494225936E-2</v>
      </c>
      <c r="D199">
        <v>-2.8107527690440611E-2</v>
      </c>
    </row>
    <row r="200" spans="1:4" x14ac:dyDescent="0.35">
      <c r="A200" s="1">
        <v>43178</v>
      </c>
      <c r="B200">
        <v>2.2581293375885568E-2</v>
      </c>
      <c r="C200">
        <v>1.5666116744399456E-2</v>
      </c>
      <c r="D200">
        <v>-2.9060794263124256E-2</v>
      </c>
    </row>
    <row r="201" spans="1:4" x14ac:dyDescent="0.35">
      <c r="A201" s="1">
        <v>42611</v>
      </c>
      <c r="B201">
        <v>1.1159531140159709E-2</v>
      </c>
      <c r="C201">
        <v>3.9879366231596325E-2</v>
      </c>
      <c r="D201">
        <v>-2.9569208122948609E-2</v>
      </c>
    </row>
    <row r="202" spans="1:4" x14ac:dyDescent="0.35">
      <c r="A202" s="1">
        <v>42268</v>
      </c>
      <c r="B202">
        <v>-7.0446227400083189E-3</v>
      </c>
      <c r="C202">
        <v>-2.2497197340154416E-3</v>
      </c>
      <c r="D202">
        <v>-2.9675768146116666E-2</v>
      </c>
    </row>
    <row r="203" spans="1:4" x14ac:dyDescent="0.35">
      <c r="A203" s="1">
        <v>42114</v>
      </c>
      <c r="B203">
        <v>4.385188252884941E-2</v>
      </c>
      <c r="C203">
        <v>5.3488684950986222E-2</v>
      </c>
      <c r="D203">
        <v>-3.077165866675366E-2</v>
      </c>
    </row>
    <row r="204" spans="1:4" x14ac:dyDescent="0.35">
      <c r="A204" s="1">
        <v>43262</v>
      </c>
      <c r="B204">
        <v>-1.5357207685957053E-2</v>
      </c>
      <c r="C204">
        <v>5.0633019565466345E-3</v>
      </c>
      <c r="D204">
        <v>-3.0944803849421599E-2</v>
      </c>
    </row>
    <row r="205" spans="1:4" x14ac:dyDescent="0.35">
      <c r="A205" s="1">
        <v>43689</v>
      </c>
      <c r="B205">
        <v>-2.579781366524378E-2</v>
      </c>
      <c r="C205">
        <v>-3.4071583216141975E-3</v>
      </c>
      <c r="D205">
        <v>-3.2567328662544755E-2</v>
      </c>
    </row>
    <row r="206" spans="1:4" x14ac:dyDescent="0.35">
      <c r="A206" s="1">
        <v>42877</v>
      </c>
      <c r="B206">
        <v>-4.9589915400578138E-2</v>
      </c>
      <c r="C206">
        <v>-2.8710105882431367E-2</v>
      </c>
      <c r="D206">
        <v>-3.3901551675681339E-2</v>
      </c>
    </row>
    <row r="207" spans="1:4" x14ac:dyDescent="0.35">
      <c r="A207" s="1">
        <v>42156</v>
      </c>
      <c r="B207">
        <v>-4.0113628690535509E-2</v>
      </c>
      <c r="C207">
        <v>-6.6152391187192048E-3</v>
      </c>
      <c r="D207">
        <v>-3.4289073478632193E-2</v>
      </c>
    </row>
    <row r="208" spans="1:4" x14ac:dyDescent="0.35">
      <c r="A208" s="1">
        <v>42793</v>
      </c>
      <c r="B208">
        <v>-6.7291333303695113E-3</v>
      </c>
      <c r="C208">
        <v>-4.4032270150503282E-2</v>
      </c>
      <c r="D208">
        <v>-3.4486176071169203E-2</v>
      </c>
    </row>
    <row r="209" spans="1:4" x14ac:dyDescent="0.35">
      <c r="A209" s="1">
        <v>43024</v>
      </c>
      <c r="B209">
        <v>-1.8025908550513114E-2</v>
      </c>
      <c r="C209">
        <v>-1.5971945566052113E-2</v>
      </c>
      <c r="D209">
        <v>-3.456565311228095E-2</v>
      </c>
    </row>
    <row r="210" spans="1:4" x14ac:dyDescent="0.35">
      <c r="A210" s="1">
        <v>43864</v>
      </c>
      <c r="B210">
        <v>8.2922488972549599E-3</v>
      </c>
      <c r="C210">
        <v>2.1918685707646275E-2</v>
      </c>
      <c r="D210">
        <v>-3.4619625060491446E-2</v>
      </c>
    </row>
    <row r="211" spans="1:4" x14ac:dyDescent="0.35">
      <c r="A211" s="1">
        <v>42184</v>
      </c>
      <c r="B211">
        <v>9.9101020356674578E-4</v>
      </c>
      <c r="C211">
        <v>-2.197890671877523E-2</v>
      </c>
      <c r="D211">
        <v>-3.4887259000440665E-2</v>
      </c>
    </row>
    <row r="212" spans="1:4" x14ac:dyDescent="0.35">
      <c r="A212" s="1">
        <v>42772</v>
      </c>
      <c r="B212">
        <v>-4.8934018014174151E-2</v>
      </c>
      <c r="C212">
        <v>-2.3324672566409004E-2</v>
      </c>
      <c r="D212">
        <v>-3.5529421154486512E-2</v>
      </c>
    </row>
    <row r="213" spans="1:4" x14ac:dyDescent="0.35">
      <c r="A213" s="1">
        <v>42065</v>
      </c>
      <c r="B213">
        <v>-3.5670180131500077E-2</v>
      </c>
      <c r="C213">
        <v>-3.3267100982939057E-2</v>
      </c>
      <c r="D213">
        <v>-3.6039936483196693E-2</v>
      </c>
    </row>
    <row r="214" spans="1:4" x14ac:dyDescent="0.35">
      <c r="A214" s="1">
        <v>43850</v>
      </c>
      <c r="B214">
        <v>1.1326093157551809E-2</v>
      </c>
      <c r="C214">
        <v>-5.1571807131308781E-2</v>
      </c>
      <c r="D214">
        <v>-3.9037625462088242E-2</v>
      </c>
    </row>
    <row r="215" spans="1:4" x14ac:dyDescent="0.35">
      <c r="A215" s="1">
        <v>42247</v>
      </c>
      <c r="B215">
        <v>-1.1560822401075971E-2</v>
      </c>
      <c r="C215">
        <v>1.092907053219023E-2</v>
      </c>
      <c r="D215">
        <v>-3.9891329027301969E-2</v>
      </c>
    </row>
    <row r="216" spans="1:4" x14ac:dyDescent="0.35">
      <c r="A216" s="1">
        <v>42814</v>
      </c>
      <c r="B216">
        <v>2.0696535100776455E-2</v>
      </c>
      <c r="C216">
        <v>-7.6628727455691371E-3</v>
      </c>
      <c r="D216">
        <v>-4.0821994520255166E-2</v>
      </c>
    </row>
    <row r="217" spans="1:4" x14ac:dyDescent="0.35">
      <c r="A217" s="1">
        <v>42121</v>
      </c>
      <c r="B217">
        <v>1.5067432122119926E-2</v>
      </c>
      <c r="C217">
        <v>-2.1053409197832381E-2</v>
      </c>
      <c r="D217">
        <v>-4.2559614418795889E-2</v>
      </c>
    </row>
    <row r="218" spans="1:4" x14ac:dyDescent="0.35">
      <c r="A218" s="1">
        <v>42660</v>
      </c>
      <c r="B218">
        <v>1.1451929322611933E-2</v>
      </c>
      <c r="C218">
        <v>6.351340572232593E-2</v>
      </c>
      <c r="D218">
        <v>-4.4988387214781933E-2</v>
      </c>
    </row>
    <row r="219" spans="1:4" x14ac:dyDescent="0.35">
      <c r="A219" s="1">
        <v>42317</v>
      </c>
      <c r="B219">
        <v>-7.3604257838773418E-3</v>
      </c>
      <c r="C219">
        <v>3.9712637406867833E-2</v>
      </c>
      <c r="D219">
        <v>-4.7155137917277719E-2</v>
      </c>
    </row>
    <row r="220" spans="1:4" x14ac:dyDescent="0.35">
      <c r="A220" s="1">
        <v>43843</v>
      </c>
      <c r="B220">
        <v>1.6555334036074128E-2</v>
      </c>
      <c r="C220">
        <v>-2.3530497410194272E-2</v>
      </c>
      <c r="D220">
        <v>-4.7937691451450888E-2</v>
      </c>
    </row>
    <row r="221" spans="1:4" x14ac:dyDescent="0.35">
      <c r="A221" s="1">
        <v>42331</v>
      </c>
      <c r="B221">
        <v>-2.5963223762010212E-2</v>
      </c>
      <c r="C221">
        <v>-4.1355185681913945E-2</v>
      </c>
      <c r="D221">
        <v>-5.4616747317900463E-2</v>
      </c>
    </row>
    <row r="222" spans="1:4" x14ac:dyDescent="0.35">
      <c r="A222" s="1">
        <v>42016</v>
      </c>
      <c r="B222">
        <v>-1.7747687833339434E-2</v>
      </c>
      <c r="C222">
        <v>3.4289073478632165E-2</v>
      </c>
      <c r="D222">
        <v>-5.666003356549127E-2</v>
      </c>
    </row>
    <row r="223" spans="1:4" x14ac:dyDescent="0.35">
      <c r="A223" s="1">
        <v>42898</v>
      </c>
      <c r="B223">
        <v>-5.8283562197908506E-2</v>
      </c>
      <c r="C223">
        <v>-5.770831762064673E-2</v>
      </c>
      <c r="D223">
        <v>-6.3700776905186218E-2</v>
      </c>
    </row>
    <row r="224" spans="1:4" x14ac:dyDescent="0.35">
      <c r="A224" s="1">
        <v>42632</v>
      </c>
      <c r="B224">
        <v>3.0153038170687457E-2</v>
      </c>
      <c r="C224">
        <v>-2.0811662038246232E-3</v>
      </c>
      <c r="D224">
        <v>-6.5185979884695613E-2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15C2-58CF-4F14-AFDF-20D53BE525CB}">
  <dimension ref="A1:V224"/>
  <sheetViews>
    <sheetView tabSelected="1" zoomScale="68" workbookViewId="0">
      <selection activeCell="O12" sqref="O12"/>
    </sheetView>
  </sheetViews>
  <sheetFormatPr defaultRowHeight="14.5" x14ac:dyDescent="0.35"/>
  <cols>
    <col min="1" max="1" width="9.90625" style="1" bestFit="1" customWidth="1"/>
  </cols>
  <sheetData>
    <row r="1" spans="1:22" x14ac:dyDescent="0.35">
      <c r="A1" s="1" t="s">
        <v>8</v>
      </c>
      <c r="B1" t="s">
        <v>23</v>
      </c>
      <c r="C1" t="s">
        <v>24</v>
      </c>
      <c r="D1" t="s">
        <v>25</v>
      </c>
    </row>
    <row r="2" spans="1:22" x14ac:dyDescent="0.35">
      <c r="A2" s="1">
        <v>42016</v>
      </c>
      <c r="B2">
        <v>-1.7747687833339434E-2</v>
      </c>
      <c r="C2">
        <v>3.4289073478632165E-2</v>
      </c>
      <c r="D2">
        <v>-5.666003356549127E-2</v>
      </c>
      <c r="F2" t="s">
        <v>146</v>
      </c>
      <c r="P2" t="s">
        <v>146</v>
      </c>
    </row>
    <row r="3" spans="1:22" x14ac:dyDescent="0.35">
      <c r="A3" s="1">
        <v>42023</v>
      </c>
      <c r="B3">
        <v>3.8916647671368348E-2</v>
      </c>
      <c r="C3">
        <v>6.7189502487447882E-3</v>
      </c>
      <c r="D3">
        <v>-1.3544225107757149E-2</v>
      </c>
    </row>
    <row r="4" spans="1:22" ht="15" thickBot="1" x14ac:dyDescent="0.4">
      <c r="A4" s="1">
        <v>42037</v>
      </c>
      <c r="B4">
        <v>4.4677965334299567E-2</v>
      </c>
      <c r="C4">
        <v>-6.2047768868828696E-3</v>
      </c>
      <c r="D4">
        <v>-2.3420274208098613E-2</v>
      </c>
      <c r="F4" t="s">
        <v>147</v>
      </c>
      <c r="P4" t="s">
        <v>147</v>
      </c>
    </row>
    <row r="5" spans="1:22" x14ac:dyDescent="0.35">
      <c r="A5" s="1">
        <v>42058</v>
      </c>
      <c r="B5">
        <v>1.5399215757880917E-2</v>
      </c>
      <c r="C5">
        <v>-1.8237587549780901E-2</v>
      </c>
      <c r="D5">
        <v>3.6039936483196658E-2</v>
      </c>
      <c r="F5" s="19" t="s">
        <v>148</v>
      </c>
      <c r="G5" s="19" t="s">
        <v>47</v>
      </c>
      <c r="H5" s="19" t="s">
        <v>46</v>
      </c>
      <c r="I5" s="19" t="s">
        <v>35</v>
      </c>
      <c r="J5" s="19" t="s">
        <v>149</v>
      </c>
      <c r="P5" s="19" t="s">
        <v>148</v>
      </c>
      <c r="Q5" s="19" t="s">
        <v>47</v>
      </c>
      <c r="R5" s="19" t="s">
        <v>46</v>
      </c>
      <c r="S5" s="19" t="s">
        <v>35</v>
      </c>
      <c r="T5" s="19" t="s">
        <v>149</v>
      </c>
    </row>
    <row r="6" spans="1:22" x14ac:dyDescent="0.35">
      <c r="A6" s="1">
        <v>42065</v>
      </c>
      <c r="B6">
        <v>-3.5670180131500077E-2</v>
      </c>
      <c r="C6">
        <v>-3.3267100982939057E-2</v>
      </c>
      <c r="D6">
        <v>-3.6039936483196693E-2</v>
      </c>
      <c r="F6" s="17" t="s">
        <v>23</v>
      </c>
      <c r="G6" s="17">
        <v>223</v>
      </c>
      <c r="H6" s="17">
        <v>1.2506376495099096</v>
      </c>
      <c r="I6" s="17">
        <v>5.6082405807619268E-3</v>
      </c>
      <c r="J6" s="17">
        <v>9.1184347528551056E-4</v>
      </c>
      <c r="P6" s="17" t="s">
        <v>23</v>
      </c>
      <c r="Q6" s="17">
        <v>219</v>
      </c>
      <c r="R6" s="17">
        <v>1.2020317705818504</v>
      </c>
      <c r="S6" s="17">
        <v>5.4887295460358462E-3</v>
      </c>
      <c r="T6" s="17">
        <v>9.2761385553352682E-4</v>
      </c>
    </row>
    <row r="7" spans="1:22" x14ac:dyDescent="0.35">
      <c r="A7" s="1">
        <v>42093</v>
      </c>
      <c r="B7">
        <v>7.1176278467894954E-2</v>
      </c>
      <c r="C7">
        <v>-6.0913893934018172E-3</v>
      </c>
      <c r="D7">
        <v>-1.9802627296179754E-2</v>
      </c>
      <c r="F7" s="17" t="s">
        <v>24</v>
      </c>
      <c r="G7" s="17">
        <v>223</v>
      </c>
      <c r="H7" s="17">
        <v>-0.17323268289929589</v>
      </c>
      <c r="I7" s="17">
        <v>-7.768281744363044E-4</v>
      </c>
      <c r="J7" s="17">
        <v>6.5857560388179884E-4</v>
      </c>
      <c r="P7" s="17" t="s">
        <v>24</v>
      </c>
      <c r="Q7" s="17">
        <v>219</v>
      </c>
      <c r="R7" s="17">
        <v>-0.1021228477972872</v>
      </c>
      <c r="S7" s="17">
        <v>-4.6631437350359449E-4</v>
      </c>
      <c r="T7" s="17">
        <v>6.526404638842869E-4</v>
      </c>
    </row>
    <row r="8" spans="1:22" ht="15" thickBot="1" x14ac:dyDescent="0.4">
      <c r="A8" s="1">
        <v>42107</v>
      </c>
      <c r="B8">
        <v>1.3889112160667093E-2</v>
      </c>
      <c r="C8">
        <v>-4.3017385083690816E-2</v>
      </c>
      <c r="D8">
        <v>-5.0377940299571808E-3</v>
      </c>
      <c r="F8" s="18" t="s">
        <v>25</v>
      </c>
      <c r="G8" s="18">
        <v>223</v>
      </c>
      <c r="H8" s="18">
        <v>-0.39716445731932992</v>
      </c>
      <c r="I8" s="18">
        <v>-1.7810065350642597E-3</v>
      </c>
      <c r="J8" s="18">
        <v>5.362586769701715E-4</v>
      </c>
      <c r="P8" s="18" t="s">
        <v>25</v>
      </c>
      <c r="Q8" s="18">
        <v>219</v>
      </c>
      <c r="R8" s="18">
        <v>-0.31151119944716155</v>
      </c>
      <c r="S8" s="18">
        <v>-1.4224255682518793E-3</v>
      </c>
      <c r="T8" s="18">
        <v>5.1835502627361812E-4</v>
      </c>
    </row>
    <row r="9" spans="1:22" x14ac:dyDescent="0.35">
      <c r="A9" s="1">
        <v>42114</v>
      </c>
      <c r="B9">
        <v>4.385188252884941E-2</v>
      </c>
      <c r="C9">
        <v>5.3488684950986222E-2</v>
      </c>
      <c r="D9">
        <v>-3.077165866675366E-2</v>
      </c>
    </row>
    <row r="10" spans="1:22" x14ac:dyDescent="0.35">
      <c r="A10" s="1">
        <v>42121</v>
      </c>
      <c r="B10">
        <v>1.5067432122119926E-2</v>
      </c>
      <c r="C10">
        <v>-2.1053409197832381E-2</v>
      </c>
      <c r="D10">
        <v>-4.2559614418795889E-2</v>
      </c>
    </row>
    <row r="11" spans="1:22" ht="15" thickBot="1" x14ac:dyDescent="0.4">
      <c r="A11" s="1">
        <v>42128</v>
      </c>
      <c r="B11">
        <v>-1.8373220256619294E-2</v>
      </c>
      <c r="C11">
        <v>-2.8049303809899555E-2</v>
      </c>
      <c r="D11">
        <v>-5.449604767564703E-3</v>
      </c>
      <c r="F11" t="s">
        <v>150</v>
      </c>
      <c r="P11" t="s">
        <v>150</v>
      </c>
    </row>
    <row r="12" spans="1:22" x14ac:dyDescent="0.35">
      <c r="A12" s="1">
        <v>42135</v>
      </c>
      <c r="B12">
        <v>-5.9780981755080667E-3</v>
      </c>
      <c r="C12">
        <v>1.9502243231441101E-2</v>
      </c>
      <c r="D12">
        <v>-1.6529301951210582E-2</v>
      </c>
      <c r="F12" s="19" t="s">
        <v>151</v>
      </c>
      <c r="G12" s="19" t="s">
        <v>152</v>
      </c>
      <c r="H12" s="19" t="s">
        <v>153</v>
      </c>
      <c r="I12" s="19" t="s">
        <v>154</v>
      </c>
      <c r="J12" s="19" t="s">
        <v>155</v>
      </c>
      <c r="K12" s="19" t="s">
        <v>156</v>
      </c>
      <c r="L12" s="19" t="s">
        <v>157</v>
      </c>
      <c r="P12" s="19" t="s">
        <v>151</v>
      </c>
      <c r="Q12" s="19" t="s">
        <v>152</v>
      </c>
      <c r="R12" s="19" t="s">
        <v>153</v>
      </c>
      <c r="S12" s="19" t="s">
        <v>154</v>
      </c>
      <c r="T12" s="19" t="s">
        <v>155</v>
      </c>
      <c r="U12" s="19" t="s">
        <v>156</v>
      </c>
      <c r="V12" s="19" t="s">
        <v>157</v>
      </c>
    </row>
    <row r="13" spans="1:22" x14ac:dyDescent="0.35">
      <c r="A13" s="1">
        <v>42142</v>
      </c>
      <c r="B13">
        <v>-9.3708851733068661E-3</v>
      </c>
      <c r="C13">
        <v>2.1436235432513691E-3</v>
      </c>
      <c r="D13">
        <v>5.5401803756153509E-3</v>
      </c>
      <c r="F13" s="17" t="s">
        <v>158</v>
      </c>
      <c r="G13" s="17">
        <v>7.1641314594629302E-3</v>
      </c>
      <c r="H13" s="17">
        <v>2</v>
      </c>
      <c r="I13" s="17">
        <v>3.5820657297314651E-3</v>
      </c>
      <c r="J13" s="17">
        <v>5.1010161178599862</v>
      </c>
      <c r="K13" s="17">
        <v>6.3307221844949302E-3</v>
      </c>
      <c r="L13" s="17">
        <v>3.0092478656515986</v>
      </c>
      <c r="P13" s="17" t="s">
        <v>158</v>
      </c>
      <c r="Q13" s="17">
        <v>6.1422756051300875E-3</v>
      </c>
      <c r="R13" s="17">
        <v>2</v>
      </c>
      <c r="S13" s="17">
        <v>3.0711378025650438E-3</v>
      </c>
      <c r="T13" s="17">
        <v>4.390247011246192</v>
      </c>
      <c r="U13" s="17">
        <v>1.2765145764668362E-2</v>
      </c>
      <c r="V13" s="17">
        <v>3.0094966166426409</v>
      </c>
    </row>
    <row r="14" spans="1:22" x14ac:dyDescent="0.35">
      <c r="A14" s="1">
        <v>42149</v>
      </c>
      <c r="B14">
        <v>-1.1498266687373023E-2</v>
      </c>
      <c r="C14">
        <v>-2.6031838717946981E-2</v>
      </c>
      <c r="D14">
        <v>-1.6713480973740667E-2</v>
      </c>
      <c r="F14" s="17" t="s">
        <v>159</v>
      </c>
      <c r="G14" s="17">
        <v>0.4676824618625206</v>
      </c>
      <c r="H14" s="17">
        <v>666</v>
      </c>
      <c r="I14" s="17">
        <v>7.0222591871249335E-4</v>
      </c>
      <c r="J14" s="17"/>
      <c r="K14" s="17"/>
      <c r="L14" s="17"/>
      <c r="P14" s="17" t="s">
        <v>159</v>
      </c>
      <c r="Q14" s="17">
        <v>0.45749683736073193</v>
      </c>
      <c r="R14" s="17">
        <v>654</v>
      </c>
      <c r="S14" s="17">
        <v>6.9953644856381029E-4</v>
      </c>
      <c r="T14" s="17"/>
      <c r="U14" s="17"/>
      <c r="V14" s="17"/>
    </row>
    <row r="15" spans="1:22" x14ac:dyDescent="0.35">
      <c r="A15" s="1">
        <v>42156</v>
      </c>
      <c r="B15">
        <v>-4.0113628690535509E-2</v>
      </c>
      <c r="C15">
        <v>-6.6152391187192048E-3</v>
      </c>
      <c r="D15">
        <v>-3.4289073478632193E-2</v>
      </c>
      <c r="F15" s="17"/>
      <c r="G15" s="17"/>
      <c r="H15" s="17"/>
      <c r="I15" s="17"/>
      <c r="J15" s="17"/>
      <c r="K15" s="17"/>
      <c r="L15" s="17"/>
      <c r="P15" s="17"/>
      <c r="Q15" s="17"/>
      <c r="R15" s="17"/>
      <c r="S15" s="17"/>
      <c r="T15" s="17"/>
      <c r="U15" s="17"/>
      <c r="V15" s="17"/>
    </row>
    <row r="16" spans="1:22" ht="15" thickBot="1" x14ac:dyDescent="0.4">
      <c r="A16" s="1">
        <v>42163</v>
      </c>
      <c r="B16">
        <v>2.7104201801941275E-2</v>
      </c>
      <c r="C16">
        <v>4.4150182091166933E-3</v>
      </c>
      <c r="D16">
        <v>1.7291497110061043E-2</v>
      </c>
      <c r="F16" s="18" t="s">
        <v>160</v>
      </c>
      <c r="G16" s="18">
        <v>0.47484659332198353</v>
      </c>
      <c r="H16" s="18">
        <v>668</v>
      </c>
      <c r="I16" s="18"/>
      <c r="J16" s="18"/>
      <c r="K16" s="18"/>
      <c r="L16" s="18"/>
      <c r="P16" s="18" t="s">
        <v>160</v>
      </c>
      <c r="Q16" s="18">
        <v>0.46363911296586202</v>
      </c>
      <c r="R16" s="18">
        <v>656</v>
      </c>
      <c r="S16" s="18"/>
      <c r="T16" s="18"/>
      <c r="U16" s="18"/>
      <c r="V16" s="18"/>
    </row>
    <row r="17" spans="1:9" x14ac:dyDescent="0.35">
      <c r="A17" s="1">
        <v>42170</v>
      </c>
      <c r="B17">
        <v>-1.3739720689678365E-2</v>
      </c>
      <c r="C17">
        <v>4.3956114730381293E-3</v>
      </c>
      <c r="D17">
        <v>2.2599831917240992E-2</v>
      </c>
    </row>
    <row r="18" spans="1:9" x14ac:dyDescent="0.35">
      <c r="A18" s="1">
        <v>42177</v>
      </c>
      <c r="B18">
        <v>-1.3506114141322108E-2</v>
      </c>
      <c r="C18">
        <v>8.7336799687546315E-3</v>
      </c>
      <c r="D18">
        <v>-2.2599831917240919E-2</v>
      </c>
      <c r="F18" t="s">
        <v>187</v>
      </c>
    </row>
    <row r="19" spans="1:9" x14ac:dyDescent="0.35">
      <c r="A19" s="1">
        <v>42184</v>
      </c>
      <c r="B19">
        <v>9.9101020356674578E-4</v>
      </c>
      <c r="C19">
        <v>-2.197890671877523E-2</v>
      </c>
      <c r="D19">
        <v>-3.4887259000440665E-2</v>
      </c>
      <c r="F19" t="s">
        <v>188</v>
      </c>
    </row>
    <row r="20" spans="1:9" x14ac:dyDescent="0.35">
      <c r="A20" s="1">
        <v>42191</v>
      </c>
      <c r="B20">
        <v>5.5034358901180185E-3</v>
      </c>
      <c r="C20">
        <v>-1.7937700686667207E-2</v>
      </c>
      <c r="D20">
        <v>-1.7910926566530219E-2</v>
      </c>
    </row>
    <row r="21" spans="1:9" x14ac:dyDescent="0.35">
      <c r="A21" s="1">
        <v>42198</v>
      </c>
      <c r="B21">
        <v>6.0872931244364104E-2</v>
      </c>
      <c r="C21">
        <v>5.0727523509658222E-2</v>
      </c>
      <c r="D21">
        <v>0</v>
      </c>
      <c r="F21" t="s">
        <v>165</v>
      </c>
      <c r="I21" t="s">
        <v>164</v>
      </c>
    </row>
    <row r="22" spans="1:9" x14ac:dyDescent="0.35">
      <c r="A22" s="1">
        <v>42205</v>
      </c>
      <c r="B22">
        <v>-6.9494283492555972E-2</v>
      </c>
      <c r="C22">
        <v>-2.8355225755125009E-2</v>
      </c>
      <c r="D22">
        <v>-1.212136053234485E-2</v>
      </c>
      <c r="F22" t="s">
        <v>166</v>
      </c>
    </row>
    <row r="23" spans="1:9" x14ac:dyDescent="0.35">
      <c r="A23" s="1">
        <v>42212</v>
      </c>
      <c r="B23">
        <v>2.5920890820029612E-2</v>
      </c>
      <c r="C23">
        <v>3.6920588614048074E-2</v>
      </c>
      <c r="D23">
        <v>-1.8462062839735331E-2</v>
      </c>
    </row>
    <row r="24" spans="1:9" x14ac:dyDescent="0.35">
      <c r="A24" s="1">
        <v>42219</v>
      </c>
      <c r="B24">
        <v>2.5940021008615886E-2</v>
      </c>
      <c r="C24">
        <v>-2.1552558385734191E-2</v>
      </c>
      <c r="D24">
        <v>3.6589447432291963E-2</v>
      </c>
    </row>
    <row r="25" spans="1:9" x14ac:dyDescent="0.35">
      <c r="A25" s="1">
        <v>42226</v>
      </c>
      <c r="B25">
        <v>3.0949361984845243E-3</v>
      </c>
      <c r="C25">
        <v>2.17627942259567E-3</v>
      </c>
      <c r="D25">
        <v>-6.0060240602119218E-3</v>
      </c>
    </row>
    <row r="26" spans="1:9" x14ac:dyDescent="0.35">
      <c r="A26" s="1">
        <v>42233</v>
      </c>
      <c r="B26">
        <v>-6.3365846993133537E-2</v>
      </c>
      <c r="C26">
        <v>-6.5430985889359475E-3</v>
      </c>
      <c r="D26">
        <v>0</v>
      </c>
    </row>
    <row r="27" spans="1:9" x14ac:dyDescent="0.35">
      <c r="A27" s="1">
        <v>42247</v>
      </c>
      <c r="B27">
        <v>-1.1560822401075971E-2</v>
      </c>
      <c r="C27">
        <v>1.092907053219023E-2</v>
      </c>
      <c r="D27">
        <v>-3.9891329027301969E-2</v>
      </c>
    </row>
    <row r="28" spans="1:9" x14ac:dyDescent="0.35">
      <c r="A28" s="1">
        <v>42254</v>
      </c>
      <c r="B28">
        <v>1.8911257831171811E-3</v>
      </c>
      <c r="C28">
        <v>-1.3129291441792736E-2</v>
      </c>
      <c r="D28">
        <v>5.7971176843259146E-3</v>
      </c>
    </row>
    <row r="29" spans="1:9" x14ac:dyDescent="0.35">
      <c r="A29" s="1">
        <v>42261</v>
      </c>
      <c r="B29">
        <v>1.8717123952937991E-2</v>
      </c>
      <c r="C29">
        <v>-2.0022915875107704E-2</v>
      </c>
      <c r="D29">
        <v>-1.1628037995119099E-2</v>
      </c>
    </row>
    <row r="30" spans="1:9" x14ac:dyDescent="0.35">
      <c r="A30" s="1">
        <v>42268</v>
      </c>
      <c r="B30">
        <v>-7.0446227400083189E-3</v>
      </c>
      <c r="C30">
        <v>-2.2497197340154416E-3</v>
      </c>
      <c r="D30">
        <v>-2.9675768146116666E-2</v>
      </c>
    </row>
    <row r="31" spans="1:9" x14ac:dyDescent="0.35">
      <c r="A31" s="1">
        <v>42275</v>
      </c>
      <c r="B31">
        <v>-1.5729301908543918E-2</v>
      </c>
      <c r="C31">
        <v>6.7340321813441194E-3</v>
      </c>
      <c r="D31">
        <v>-1.8237587549780901E-2</v>
      </c>
    </row>
    <row r="32" spans="1:9" x14ac:dyDescent="0.35">
      <c r="A32" s="1">
        <v>42289</v>
      </c>
      <c r="B32">
        <v>3.1559220180518877E-2</v>
      </c>
      <c r="C32">
        <v>3.3522692038643644E-2</v>
      </c>
      <c r="D32">
        <v>0</v>
      </c>
    </row>
    <row r="33" spans="1:4" x14ac:dyDescent="0.35">
      <c r="A33" s="1">
        <v>42296</v>
      </c>
      <c r="B33">
        <v>2.1568696658455202E-2</v>
      </c>
      <c r="C33">
        <v>-8.8300794482720369E-3</v>
      </c>
      <c r="D33">
        <v>-6.2305497506360864E-3</v>
      </c>
    </row>
    <row r="34" spans="1:4" x14ac:dyDescent="0.35">
      <c r="A34" s="1">
        <v>42303</v>
      </c>
      <c r="B34">
        <v>8.8407564604479915E-4</v>
      </c>
      <c r="C34">
        <v>6.6298585386695818E-3</v>
      </c>
      <c r="D34">
        <v>3.0771658666753472E-2</v>
      </c>
    </row>
    <row r="35" spans="1:4" x14ac:dyDescent="0.35">
      <c r="A35" s="1">
        <v>42310</v>
      </c>
      <c r="B35">
        <v>3.8570483531325341E-2</v>
      </c>
      <c r="C35">
        <v>3.2505570404931308E-2</v>
      </c>
      <c r="D35">
        <v>0</v>
      </c>
    </row>
    <row r="36" spans="1:4" x14ac:dyDescent="0.35">
      <c r="A36" s="1">
        <v>42317</v>
      </c>
      <c r="B36">
        <v>-7.3604257838773418E-3</v>
      </c>
      <c r="C36">
        <v>3.9712637406867833E-2</v>
      </c>
      <c r="D36">
        <v>-4.7155137917277719E-2</v>
      </c>
    </row>
    <row r="37" spans="1:4" x14ac:dyDescent="0.35">
      <c r="A37" s="1">
        <v>42331</v>
      </c>
      <c r="B37">
        <v>-2.5963223762010212E-2</v>
      </c>
      <c r="C37">
        <v>-4.1355185681913945E-2</v>
      </c>
      <c r="D37">
        <v>-5.4616747317900463E-2</v>
      </c>
    </row>
    <row r="38" spans="1:4" x14ac:dyDescent="0.35">
      <c r="A38" s="1">
        <v>42338</v>
      </c>
      <c r="B38">
        <v>-1.4451118538174598E-2</v>
      </c>
      <c r="C38">
        <v>-6.6889881507965401E-3</v>
      </c>
      <c r="D38">
        <v>-1.7116941940697752E-2</v>
      </c>
    </row>
    <row r="39" spans="1:4" x14ac:dyDescent="0.35">
      <c r="A39" s="1">
        <v>42345</v>
      </c>
      <c r="B39">
        <v>-4.8717386613997875E-2</v>
      </c>
      <c r="C39">
        <v>3.7325957612686346E-2</v>
      </c>
      <c r="D39">
        <v>-3.9920212695374498E-3</v>
      </c>
    </row>
    <row r="40" spans="1:4" x14ac:dyDescent="0.35">
      <c r="A40" s="1">
        <v>42352</v>
      </c>
      <c r="B40">
        <v>6.7018934844012617E-3</v>
      </c>
      <c r="C40">
        <v>-1.7391742711869107E-2</v>
      </c>
      <c r="D40">
        <v>3.9920212695374567E-3</v>
      </c>
    </row>
    <row r="41" spans="1:4" x14ac:dyDescent="0.35">
      <c r="A41" s="1">
        <v>42359</v>
      </c>
      <c r="B41">
        <v>2.5282385840892256E-2</v>
      </c>
      <c r="C41">
        <v>8.7336799687546315E-3</v>
      </c>
      <c r="D41">
        <v>-3.9920212695374498E-3</v>
      </c>
    </row>
    <row r="42" spans="1:4" x14ac:dyDescent="0.35">
      <c r="A42" s="1">
        <v>42366</v>
      </c>
      <c r="B42">
        <v>-7.8973350600052743E-4</v>
      </c>
      <c r="C42">
        <v>-4.3573053689558126E-3</v>
      </c>
      <c r="D42">
        <v>0</v>
      </c>
    </row>
    <row r="43" spans="1:4" x14ac:dyDescent="0.35">
      <c r="A43" s="1">
        <v>42373</v>
      </c>
      <c r="B43">
        <v>-4.4528076688758376E-2</v>
      </c>
      <c r="C43">
        <v>6.3446221738962263E-2</v>
      </c>
      <c r="D43">
        <v>2.6317308317373358E-2</v>
      </c>
    </row>
    <row r="44" spans="1:4" x14ac:dyDescent="0.35">
      <c r="A44" s="1">
        <v>42387</v>
      </c>
      <c r="B44">
        <v>4.7332211106255691E-2</v>
      </c>
      <c r="C44">
        <v>-3.2647077836666143E-2</v>
      </c>
      <c r="D44">
        <v>2.8437935320533625E-2</v>
      </c>
    </row>
    <row r="45" spans="1:4" x14ac:dyDescent="0.35">
      <c r="A45" s="1">
        <v>42394</v>
      </c>
      <c r="B45">
        <v>5.3204036063464667E-2</v>
      </c>
      <c r="C45">
        <v>2.8355225755125005E-2</v>
      </c>
      <c r="D45">
        <v>3.9973404326203938E-3</v>
      </c>
    </row>
    <row r="46" spans="1:4" x14ac:dyDescent="0.35">
      <c r="A46" s="1">
        <v>42401</v>
      </c>
      <c r="B46">
        <v>7.2277031214532635E-3</v>
      </c>
      <c r="C46">
        <v>-2.1528533611010897E-3</v>
      </c>
      <c r="D46">
        <v>1.8445845790751432E-2</v>
      </c>
    </row>
    <row r="47" spans="1:4" x14ac:dyDescent="0.35">
      <c r="A47" s="1">
        <v>42408</v>
      </c>
      <c r="B47">
        <v>-2.4474015085370251E-2</v>
      </c>
      <c r="C47">
        <v>4.3010818993907017E-3</v>
      </c>
      <c r="D47">
        <v>-1.3140793561058368E-2</v>
      </c>
    </row>
    <row r="48" spans="1:4" x14ac:dyDescent="0.35">
      <c r="A48" s="1">
        <v>42415</v>
      </c>
      <c r="B48">
        <v>7.6492355205702245E-2</v>
      </c>
      <c r="C48">
        <v>2.1436235432513691E-3</v>
      </c>
      <c r="D48">
        <v>5.2770571008438193E-3</v>
      </c>
    </row>
    <row r="49" spans="1:4" x14ac:dyDescent="0.35">
      <c r="A49" s="1">
        <v>42422</v>
      </c>
      <c r="B49">
        <v>3.6911634141398281E-2</v>
      </c>
      <c r="C49">
        <v>-8.602203582663415E-3</v>
      </c>
      <c r="D49">
        <v>2.0834086902842053E-2</v>
      </c>
    </row>
    <row r="50" spans="1:4" x14ac:dyDescent="0.35">
      <c r="A50" s="1">
        <v>42429</v>
      </c>
      <c r="B50">
        <v>2.5555449173096548E-2</v>
      </c>
      <c r="C50">
        <v>3.188367840522198E-2</v>
      </c>
      <c r="D50">
        <v>1.2804272245987749E-2</v>
      </c>
    </row>
    <row r="51" spans="1:4" x14ac:dyDescent="0.35">
      <c r="A51" s="1">
        <v>42436</v>
      </c>
      <c r="B51">
        <v>2.4742280663515004E-3</v>
      </c>
      <c r="C51">
        <v>2.0898649194592365E-3</v>
      </c>
      <c r="D51">
        <v>3.0077455237277954E-2</v>
      </c>
    </row>
    <row r="52" spans="1:4" x14ac:dyDescent="0.35">
      <c r="A52" s="1">
        <v>42443</v>
      </c>
      <c r="B52">
        <v>2.833357449201902E-2</v>
      </c>
      <c r="C52">
        <v>0</v>
      </c>
      <c r="D52">
        <v>7.38010729762246E-3</v>
      </c>
    </row>
    <row r="53" spans="1:4" x14ac:dyDescent="0.35">
      <c r="A53" s="1">
        <v>42450</v>
      </c>
      <c r="B53">
        <v>-2.979904462056561E-2</v>
      </c>
      <c r="C53">
        <v>-8.3857933762739589E-3</v>
      </c>
      <c r="D53">
        <v>-4.9140148024289293E-3</v>
      </c>
    </row>
    <row r="54" spans="1:4" x14ac:dyDescent="0.35">
      <c r="A54" s="1">
        <v>42457</v>
      </c>
      <c r="B54">
        <v>-5.3304050482941142E-3</v>
      </c>
      <c r="C54">
        <v>1.6701849617931353E-2</v>
      </c>
      <c r="D54">
        <v>-4.9382816405825663E-3</v>
      </c>
    </row>
    <row r="55" spans="1:4" x14ac:dyDescent="0.35">
      <c r="A55" s="1">
        <v>42464</v>
      </c>
      <c r="B55">
        <v>3.9745115594557651E-2</v>
      </c>
      <c r="C55">
        <v>1.2345835822299362E-2</v>
      </c>
      <c r="D55">
        <v>4.9497127790251873E-2</v>
      </c>
    </row>
    <row r="56" spans="1:4" x14ac:dyDescent="0.35">
      <c r="A56" s="1">
        <v>42471</v>
      </c>
      <c r="B56">
        <v>5.4961725718581711E-2</v>
      </c>
      <c r="C56">
        <v>-2.2751756983416069E-2</v>
      </c>
      <c r="D56">
        <v>-3.5398267051240623E-3</v>
      </c>
    </row>
    <row r="57" spans="1:4" x14ac:dyDescent="0.35">
      <c r="A57" s="1">
        <v>42478</v>
      </c>
      <c r="B57">
        <v>1.6213200713722214E-2</v>
      </c>
      <c r="C57">
        <v>-2.5425098365810056E-2</v>
      </c>
      <c r="D57">
        <v>3.3704526751391253E-2</v>
      </c>
    </row>
    <row r="58" spans="1:4" x14ac:dyDescent="0.35">
      <c r="A58" s="1">
        <v>42492</v>
      </c>
      <c r="B58">
        <v>-2.3835028174973068E-2</v>
      </c>
      <c r="C58">
        <v>1.7021687569430524E-2</v>
      </c>
      <c r="D58">
        <v>-4.8239360308528229E-3</v>
      </c>
    </row>
    <row r="59" spans="1:4" x14ac:dyDescent="0.35">
      <c r="A59" s="1">
        <v>42499</v>
      </c>
      <c r="B59">
        <v>3.5579864600029155E-3</v>
      </c>
      <c r="C59">
        <v>-2.3480267608842472E-2</v>
      </c>
      <c r="D59">
        <v>-1.2652236903709001E-2</v>
      </c>
    </row>
    <row r="60" spans="1:4" x14ac:dyDescent="0.35">
      <c r="A60" s="1">
        <v>42506</v>
      </c>
      <c r="B60">
        <v>6.8321457675771108E-3</v>
      </c>
      <c r="C60">
        <v>1.2875714360045367E-2</v>
      </c>
      <c r="D60">
        <v>4.885207566049341E-3</v>
      </c>
    </row>
    <row r="61" spans="1:4" x14ac:dyDescent="0.35">
      <c r="A61" s="1">
        <v>42520</v>
      </c>
      <c r="B61">
        <v>-1.2160729944239406E-2</v>
      </c>
      <c r="C61">
        <v>-1.7021687569430524E-2</v>
      </c>
      <c r="D61">
        <v>1.6465263015515791E-2</v>
      </c>
    </row>
    <row r="62" spans="1:4" x14ac:dyDescent="0.35">
      <c r="A62" s="1">
        <v>42527</v>
      </c>
      <c r="B62">
        <v>1.4410449678254994E-2</v>
      </c>
      <c r="C62">
        <v>-2.8293508642611976E-2</v>
      </c>
      <c r="D62">
        <v>-8.6831225734607699E-3</v>
      </c>
    </row>
    <row r="63" spans="1:4" x14ac:dyDescent="0.35">
      <c r="A63" s="1">
        <v>42534</v>
      </c>
      <c r="B63">
        <v>-3.6617363238223309E-2</v>
      </c>
      <c r="C63">
        <v>-8.8692377407796601E-3</v>
      </c>
      <c r="D63">
        <v>1.2518218357403138E-2</v>
      </c>
    </row>
    <row r="64" spans="1:4" x14ac:dyDescent="0.35">
      <c r="A64" s="1">
        <v>42548</v>
      </c>
      <c r="B64">
        <v>3.3676364848380792E-3</v>
      </c>
      <c r="C64">
        <v>-3.2186686495901444E-2</v>
      </c>
      <c r="D64">
        <v>-5.5834874257005684E-3</v>
      </c>
    </row>
    <row r="65" spans="1:4" x14ac:dyDescent="0.35">
      <c r="A65" s="1">
        <v>42562</v>
      </c>
      <c r="B65">
        <v>2.7228042438734713E-2</v>
      </c>
      <c r="C65">
        <v>-4.2181614036294675E-2</v>
      </c>
      <c r="D65">
        <v>1.357486909106885E-2</v>
      </c>
    </row>
    <row r="66" spans="1:4" x14ac:dyDescent="0.35">
      <c r="A66" s="1">
        <v>42569</v>
      </c>
      <c r="B66">
        <v>-2.319513942233386E-3</v>
      </c>
      <c r="C66">
        <v>1.3513719166722855E-2</v>
      </c>
      <c r="D66">
        <v>3.315220731690055E-2</v>
      </c>
    </row>
    <row r="67" spans="1:4" x14ac:dyDescent="0.35">
      <c r="A67" s="1">
        <v>42576</v>
      </c>
      <c r="B67">
        <v>9.7491293923416336E-3</v>
      </c>
      <c r="C67">
        <v>-1.1248712535870653E-2</v>
      </c>
      <c r="D67">
        <v>2.3631604533277038E-2</v>
      </c>
    </row>
    <row r="68" spans="1:4" x14ac:dyDescent="0.35">
      <c r="A68" s="1">
        <v>42583</v>
      </c>
      <c r="B68">
        <v>-3.3112613036560315E-3</v>
      </c>
      <c r="C68">
        <v>3.7740327982846898E-2</v>
      </c>
      <c r="D68">
        <v>-8.528836347520323E-3</v>
      </c>
    </row>
    <row r="69" spans="1:4" x14ac:dyDescent="0.35">
      <c r="A69" s="1">
        <v>42590</v>
      </c>
      <c r="B69">
        <v>5.4648874052540741E-3</v>
      </c>
      <c r="C69">
        <v>2.1552558385734281E-2</v>
      </c>
      <c r="D69">
        <v>1.6985546365743807E-2</v>
      </c>
    </row>
    <row r="70" spans="1:4" x14ac:dyDescent="0.35">
      <c r="A70" s="1">
        <v>42597</v>
      </c>
      <c r="B70">
        <v>-2.6522898948902019E-2</v>
      </c>
      <c r="C70">
        <v>0</v>
      </c>
      <c r="D70">
        <v>-1.8056783747242615E-2</v>
      </c>
    </row>
    <row r="71" spans="1:4" x14ac:dyDescent="0.35">
      <c r="A71" s="1">
        <v>42604</v>
      </c>
      <c r="B71">
        <v>6.7273180607424835E-2</v>
      </c>
      <c r="C71">
        <v>-4.2735107773819378E-3</v>
      </c>
      <c r="D71">
        <v>2.9569208122948661E-2</v>
      </c>
    </row>
    <row r="72" spans="1:4" x14ac:dyDescent="0.35">
      <c r="A72" s="1">
        <v>42611</v>
      </c>
      <c r="B72">
        <v>1.1159531140159709E-2</v>
      </c>
      <c r="C72">
        <v>3.9879366231596325E-2</v>
      </c>
      <c r="D72">
        <v>-2.9569208122948609E-2</v>
      </c>
    </row>
    <row r="73" spans="1:4" x14ac:dyDescent="0.35">
      <c r="A73" s="1">
        <v>42618</v>
      </c>
      <c r="B73">
        <v>3.1629546336090913E-2</v>
      </c>
      <c r="C73">
        <v>3.6367644170874791E-2</v>
      </c>
      <c r="D73">
        <v>2.8528083614538031E-2</v>
      </c>
    </row>
    <row r="74" spans="1:4" x14ac:dyDescent="0.35">
      <c r="A74" s="1">
        <v>42632</v>
      </c>
      <c r="B74">
        <v>3.0153038170687457E-2</v>
      </c>
      <c r="C74">
        <v>-2.0811662038246232E-3</v>
      </c>
      <c r="D74">
        <v>-6.5185979884695613E-2</v>
      </c>
    </row>
    <row r="75" spans="1:4" x14ac:dyDescent="0.35">
      <c r="A75" s="1">
        <v>42639</v>
      </c>
      <c r="B75">
        <v>-4.1509799760933996E-2</v>
      </c>
      <c r="C75">
        <v>3.4803922194692097E-2</v>
      </c>
      <c r="D75">
        <v>3.1039859375910123E-3</v>
      </c>
    </row>
    <row r="76" spans="1:4" x14ac:dyDescent="0.35">
      <c r="A76" s="1">
        <v>42646</v>
      </c>
      <c r="B76">
        <v>2.3123990086664367E-2</v>
      </c>
      <c r="C76">
        <v>6.0180723255629448E-3</v>
      </c>
      <c r="D76">
        <v>-2.7226812700214039E-2</v>
      </c>
    </row>
    <row r="77" spans="1:4" x14ac:dyDescent="0.35">
      <c r="A77" s="1">
        <v>42653</v>
      </c>
      <c r="B77">
        <v>-1.3605652055778709E-2</v>
      </c>
      <c r="C77">
        <v>-2.4292692569044587E-2</v>
      </c>
      <c r="D77">
        <v>-1.0672459890771759E-2</v>
      </c>
    </row>
    <row r="78" spans="1:4" x14ac:dyDescent="0.35">
      <c r="A78" s="1">
        <v>42660</v>
      </c>
      <c r="B78">
        <v>1.1451929322611933E-2</v>
      </c>
      <c r="C78">
        <v>6.351340572232593E-2</v>
      </c>
      <c r="D78">
        <v>-4.4988387214781933E-2</v>
      </c>
    </row>
    <row r="79" spans="1:4" x14ac:dyDescent="0.35">
      <c r="A79" s="1">
        <v>42667</v>
      </c>
      <c r="B79">
        <v>5.2415952276730973E-3</v>
      </c>
      <c r="C79">
        <v>9.5694510161506725E-3</v>
      </c>
      <c r="D79">
        <v>1.1217051092001736E-3</v>
      </c>
    </row>
    <row r="80" spans="1:4" x14ac:dyDescent="0.35">
      <c r="A80" s="1">
        <v>42674</v>
      </c>
      <c r="B80">
        <v>-4.4192839233540823E-2</v>
      </c>
      <c r="C80">
        <v>2.6317308317373358E-2</v>
      </c>
      <c r="D80">
        <v>-4.4943895878393264E-3</v>
      </c>
    </row>
    <row r="81" spans="1:4" x14ac:dyDescent="0.35">
      <c r="A81" s="1">
        <v>42681</v>
      </c>
      <c r="B81">
        <v>5.9556780835624393E-2</v>
      </c>
      <c r="C81">
        <v>-1.8570107472127711E-3</v>
      </c>
      <c r="D81">
        <v>1.5642777070453542E-2</v>
      </c>
    </row>
    <row r="82" spans="1:4" x14ac:dyDescent="0.35">
      <c r="A82" s="1">
        <v>42688</v>
      </c>
      <c r="B82">
        <v>-9.6830574853678138E-3</v>
      </c>
      <c r="C82">
        <v>5.9530649494225936E-2</v>
      </c>
      <c r="D82">
        <v>-2.8107527690440611E-2</v>
      </c>
    </row>
    <row r="83" spans="1:4" x14ac:dyDescent="0.35">
      <c r="A83" s="1">
        <v>42695</v>
      </c>
      <c r="B83">
        <v>6.6452715887930142E-2</v>
      </c>
      <c r="C83">
        <v>-8.795131452827289E-3</v>
      </c>
      <c r="D83">
        <v>-5.7175684632034081E-3</v>
      </c>
    </row>
    <row r="84" spans="1:4" x14ac:dyDescent="0.35">
      <c r="A84" s="1">
        <v>42702</v>
      </c>
      <c r="B84">
        <v>-6.0045214181915982E-3</v>
      </c>
      <c r="C84">
        <v>-2.6859269050268413E-2</v>
      </c>
      <c r="D84">
        <v>2.0432038817205934E-2</v>
      </c>
    </row>
    <row r="85" spans="1:4" x14ac:dyDescent="0.35">
      <c r="A85" s="1">
        <v>42730</v>
      </c>
      <c r="B85">
        <v>1.2195273093818206E-2</v>
      </c>
      <c r="C85">
        <v>3.2894766503987053E-3</v>
      </c>
      <c r="D85">
        <v>-3.3351893061383505E-3</v>
      </c>
    </row>
    <row r="86" spans="1:4" x14ac:dyDescent="0.35">
      <c r="A86" s="1">
        <v>42744</v>
      </c>
      <c r="B86">
        <v>-3.4509816210688313E-2</v>
      </c>
      <c r="C86">
        <v>5.6338177182560642E-3</v>
      </c>
      <c r="D86">
        <v>-6.4377904748485299E-3</v>
      </c>
    </row>
    <row r="87" spans="1:4" x14ac:dyDescent="0.35">
      <c r="A87" s="1">
        <v>42751</v>
      </c>
      <c r="B87">
        <v>1.5584418424825499E-2</v>
      </c>
      <c r="C87">
        <v>-5.930877444029415E-2</v>
      </c>
      <c r="D87">
        <v>2.4456295977526715E-2</v>
      </c>
    </row>
    <row r="88" spans="1:4" x14ac:dyDescent="0.35">
      <c r="A88" s="1">
        <v>42758</v>
      </c>
      <c r="B88">
        <v>6.6015130574268388E-2</v>
      </c>
      <c r="C88">
        <v>1.1851990587014548E-2</v>
      </c>
      <c r="D88">
        <v>6.5063593347061868E-2</v>
      </c>
    </row>
    <row r="89" spans="1:4" x14ac:dyDescent="0.35">
      <c r="A89" s="1">
        <v>42765</v>
      </c>
      <c r="B89">
        <v>-2.9033565733355533E-2</v>
      </c>
      <c r="C89">
        <v>2.1850832948108297E-2</v>
      </c>
      <c r="D89">
        <v>4.2395558967685765E-2</v>
      </c>
    </row>
    <row r="90" spans="1:4" x14ac:dyDescent="0.35">
      <c r="A90" s="1">
        <v>42772</v>
      </c>
      <c r="B90">
        <v>-4.8934018014174151E-2</v>
      </c>
      <c r="C90">
        <v>-2.3324672566409004E-2</v>
      </c>
      <c r="D90">
        <v>-3.5529421154486512E-2</v>
      </c>
    </row>
    <row r="91" spans="1:4" x14ac:dyDescent="0.35">
      <c r="A91" s="1">
        <v>42779</v>
      </c>
      <c r="B91">
        <v>-6.0424786265687625E-5</v>
      </c>
      <c r="C91">
        <v>-6.8676865796219372E-2</v>
      </c>
      <c r="D91">
        <v>-1.2789156116321223E-2</v>
      </c>
    </row>
    <row r="92" spans="1:4" x14ac:dyDescent="0.35">
      <c r="A92" s="1">
        <v>42786</v>
      </c>
      <c r="B92">
        <v>1.2084592159701689E-4</v>
      </c>
      <c r="C92">
        <v>2.6501940745506627E-2</v>
      </c>
      <c r="D92">
        <v>-6.9548218733697219E-3</v>
      </c>
    </row>
    <row r="93" spans="1:4" x14ac:dyDescent="0.35">
      <c r="A93" s="1">
        <v>42793</v>
      </c>
      <c r="B93">
        <v>-6.7291333303695113E-3</v>
      </c>
      <c r="C93">
        <v>-4.4032270150503282E-2</v>
      </c>
      <c r="D93">
        <v>-3.4486176071169203E-2</v>
      </c>
    </row>
    <row r="94" spans="1:4" x14ac:dyDescent="0.35">
      <c r="A94" s="1">
        <v>42800</v>
      </c>
      <c r="B94">
        <v>-4.2877024356391881E-2</v>
      </c>
      <c r="C94">
        <v>2.6964361638355201E-2</v>
      </c>
      <c r="D94">
        <v>1.1287959773851355E-2</v>
      </c>
    </row>
    <row r="95" spans="1:4" x14ac:dyDescent="0.35">
      <c r="A95" s="1">
        <v>42814</v>
      </c>
      <c r="B95">
        <v>2.0696535100776455E-2</v>
      </c>
      <c r="C95">
        <v>-7.6628727455691371E-3</v>
      </c>
      <c r="D95">
        <v>-4.0821994520255166E-2</v>
      </c>
    </row>
    <row r="96" spans="1:4" x14ac:dyDescent="0.35">
      <c r="A96" s="1">
        <v>42821</v>
      </c>
      <c r="B96">
        <v>-2.9109110030049078E-2</v>
      </c>
      <c r="C96">
        <v>-3.2841106189242332E-2</v>
      </c>
      <c r="D96">
        <v>-1.0972678669475556E-2</v>
      </c>
    </row>
    <row r="97" spans="1:4" x14ac:dyDescent="0.35">
      <c r="A97" s="1">
        <v>42828</v>
      </c>
      <c r="B97">
        <v>1.0520187908801302E-2</v>
      </c>
      <c r="C97">
        <v>-3.3956374734273591E-2</v>
      </c>
      <c r="D97">
        <v>-2.7454698464409826E-2</v>
      </c>
    </row>
    <row r="98" spans="1:4" x14ac:dyDescent="0.35">
      <c r="A98" s="1">
        <v>42842</v>
      </c>
      <c r="B98">
        <v>6.7052278058137904E-2</v>
      </c>
      <c r="C98">
        <v>-4.8790164169431945E-2</v>
      </c>
      <c r="D98">
        <v>1.0542963549059923E-3</v>
      </c>
    </row>
    <row r="99" spans="1:4" x14ac:dyDescent="0.35">
      <c r="A99" s="1">
        <v>42849</v>
      </c>
      <c r="B99">
        <v>3.4548834675782604E-2</v>
      </c>
      <c r="C99">
        <v>-1.914766941413408E-2</v>
      </c>
      <c r="D99">
        <v>5.6338501641746599E-2</v>
      </c>
    </row>
    <row r="100" spans="1:4" x14ac:dyDescent="0.35">
      <c r="A100" s="1">
        <v>42856</v>
      </c>
      <c r="B100">
        <v>3.6253816143170577E-3</v>
      </c>
      <c r="C100">
        <v>-1.5943650397136001E-2</v>
      </c>
      <c r="D100">
        <v>-1.9105659079585606E-2</v>
      </c>
    </row>
    <row r="101" spans="1:4" x14ac:dyDescent="0.35">
      <c r="A101" s="1">
        <v>42863</v>
      </c>
      <c r="B101">
        <v>1.139442612796833E-2</v>
      </c>
      <c r="C101">
        <v>-4.3802622658392888E-2</v>
      </c>
      <c r="D101">
        <v>-2.0325210249223578E-3</v>
      </c>
    </row>
    <row r="102" spans="1:4" x14ac:dyDescent="0.35">
      <c r="A102" s="1">
        <v>42877</v>
      </c>
      <c r="B102">
        <v>-4.9589915400578138E-2</v>
      </c>
      <c r="C102">
        <v>-2.8710105882431367E-2</v>
      </c>
      <c r="D102">
        <v>-3.3901551675681339E-2</v>
      </c>
    </row>
    <row r="103" spans="1:4" x14ac:dyDescent="0.35">
      <c r="A103" s="1">
        <v>42884</v>
      </c>
      <c r="B103">
        <v>-2.2402144995791396E-2</v>
      </c>
      <c r="C103">
        <v>0</v>
      </c>
      <c r="D103">
        <v>3.4423441909726986E-3</v>
      </c>
    </row>
    <row r="104" spans="1:4" x14ac:dyDescent="0.35">
      <c r="A104" s="1">
        <v>42891</v>
      </c>
      <c r="B104">
        <v>-4.5635542323461932E-2</v>
      </c>
      <c r="C104">
        <v>3.8099846232270383E-2</v>
      </c>
      <c r="D104">
        <v>2.2883305180122159E-3</v>
      </c>
    </row>
    <row r="105" spans="1:4" x14ac:dyDescent="0.35">
      <c r="A105" s="1">
        <v>42898</v>
      </c>
      <c r="B105">
        <v>-5.8283562197908506E-2</v>
      </c>
      <c r="C105">
        <v>-5.770831762064673E-2</v>
      </c>
      <c r="D105">
        <v>-6.3700776905186218E-2</v>
      </c>
    </row>
    <row r="106" spans="1:4" x14ac:dyDescent="0.35">
      <c r="A106" s="1">
        <v>42905</v>
      </c>
      <c r="B106">
        <v>1.7289479779171415E-2</v>
      </c>
      <c r="C106">
        <v>3.8839833316263957E-2</v>
      </c>
      <c r="D106">
        <v>-1.472419239393645E-2</v>
      </c>
    </row>
    <row r="107" spans="1:4" x14ac:dyDescent="0.35">
      <c r="A107" s="1">
        <v>42912</v>
      </c>
      <c r="B107">
        <v>1.028694907975825E-2</v>
      </c>
      <c r="C107">
        <v>-1.7291497110060994E-2</v>
      </c>
      <c r="D107">
        <v>-2.2500949290837791E-2</v>
      </c>
    </row>
    <row r="108" spans="1:4" x14ac:dyDescent="0.35">
      <c r="A108" s="1">
        <v>42919</v>
      </c>
      <c r="B108">
        <v>4.4138146711845593E-2</v>
      </c>
      <c r="C108">
        <v>3.9891329027302025E-2</v>
      </c>
      <c r="D108">
        <v>3.4786116085415389E-2</v>
      </c>
    </row>
    <row r="109" spans="1:4" x14ac:dyDescent="0.35">
      <c r="A109" s="1">
        <v>42926</v>
      </c>
      <c r="B109">
        <v>5.8953157038768307E-2</v>
      </c>
      <c r="C109">
        <v>-3.9891329027301969E-2</v>
      </c>
      <c r="D109">
        <v>3.125254350410453E-2</v>
      </c>
    </row>
    <row r="110" spans="1:4" x14ac:dyDescent="0.35">
      <c r="A110" s="1">
        <v>42933</v>
      </c>
      <c r="B110">
        <v>4.3276729057820278E-3</v>
      </c>
      <c r="C110">
        <v>5.7971176843259146E-3</v>
      </c>
      <c r="D110">
        <v>-3.5566131148471155E-3</v>
      </c>
    </row>
    <row r="111" spans="1:4" x14ac:dyDescent="0.35">
      <c r="A111" s="1">
        <v>42940</v>
      </c>
      <c r="B111">
        <v>2.0153353847960583E-2</v>
      </c>
      <c r="C111">
        <v>-1.553429296218412E-2</v>
      </c>
      <c r="D111">
        <v>2.8104894320108521E-2</v>
      </c>
    </row>
    <row r="112" spans="1:4" x14ac:dyDescent="0.35">
      <c r="A112" s="1">
        <v>42947</v>
      </c>
      <c r="B112">
        <v>2.5842156583848929E-2</v>
      </c>
      <c r="C112">
        <v>4.4026248756490458E-2</v>
      </c>
      <c r="D112">
        <v>-1.5125361070756104E-2</v>
      </c>
    </row>
    <row r="113" spans="1:4" x14ac:dyDescent="0.35">
      <c r="A113" s="1">
        <v>42954</v>
      </c>
      <c r="B113">
        <v>1.3576193070049527E-2</v>
      </c>
      <c r="C113">
        <v>-3.7523496185503527E-3</v>
      </c>
      <c r="D113">
        <v>-7.0588528396246884E-3</v>
      </c>
    </row>
    <row r="114" spans="1:4" x14ac:dyDescent="0.35">
      <c r="A114" s="1">
        <v>42982</v>
      </c>
      <c r="B114">
        <v>1.2068878733676451E-2</v>
      </c>
      <c r="C114">
        <v>-1.5398080111121606E-2</v>
      </c>
      <c r="D114">
        <v>-2.2446698538238618E-3</v>
      </c>
    </row>
    <row r="115" spans="1:4" x14ac:dyDescent="0.35">
      <c r="A115" s="1">
        <v>42989</v>
      </c>
      <c r="B115">
        <v>1.5268287210081411E-2</v>
      </c>
      <c r="C115">
        <v>-1.7256259674698364E-3</v>
      </c>
      <c r="D115">
        <v>-1.3574869091068874E-2</v>
      </c>
    </row>
    <row r="116" spans="1:4" x14ac:dyDescent="0.35">
      <c r="A116" s="1">
        <v>42996</v>
      </c>
      <c r="B116">
        <v>-6.3779116012377228E-3</v>
      </c>
      <c r="C116">
        <v>-3.5153004417896136E-2</v>
      </c>
      <c r="D116">
        <v>1.2450641878787961E-2</v>
      </c>
    </row>
    <row r="117" spans="1:4" x14ac:dyDescent="0.35">
      <c r="A117" s="1">
        <v>43003</v>
      </c>
      <c r="B117">
        <v>2.5167170139379347E-2</v>
      </c>
      <c r="C117">
        <v>3.6878630385365992E-2</v>
      </c>
      <c r="D117">
        <v>-7.9051795071132611E-3</v>
      </c>
    </row>
    <row r="118" spans="1:4" x14ac:dyDescent="0.35">
      <c r="A118" s="1">
        <v>43010</v>
      </c>
      <c r="B118">
        <v>9.469914751070254E-3</v>
      </c>
      <c r="C118">
        <v>-4.4059989794030543E-2</v>
      </c>
      <c r="D118">
        <v>9.0294067193941573E-3</v>
      </c>
    </row>
    <row r="119" spans="1:4" x14ac:dyDescent="0.35">
      <c r="A119" s="1">
        <v>43017</v>
      </c>
      <c r="B119">
        <v>1.1878083540431576E-2</v>
      </c>
      <c r="C119">
        <v>2.3153304974716821E-2</v>
      </c>
      <c r="D119">
        <v>-7.8962621222255051E-3</v>
      </c>
    </row>
    <row r="120" spans="1:4" x14ac:dyDescent="0.35">
      <c r="A120" s="1">
        <v>43024</v>
      </c>
      <c r="B120">
        <v>-1.8025908550513114E-2</v>
      </c>
      <c r="C120">
        <v>-1.5971945566052113E-2</v>
      </c>
      <c r="D120">
        <v>-3.456565311228095E-2</v>
      </c>
    </row>
    <row r="121" spans="1:4" x14ac:dyDescent="0.35">
      <c r="A121" s="1">
        <v>43031</v>
      </c>
      <c r="B121">
        <v>1.5834992330076268E-2</v>
      </c>
      <c r="C121">
        <v>3.5153004417896094E-2</v>
      </c>
      <c r="D121">
        <v>-9.4229201345052607E-3</v>
      </c>
    </row>
    <row r="122" spans="1:4" x14ac:dyDescent="0.35">
      <c r="A122" s="1">
        <v>43038</v>
      </c>
      <c r="B122">
        <v>-1.1543029281674812E-2</v>
      </c>
      <c r="C122">
        <v>5.1679701584425976E-3</v>
      </c>
      <c r="D122">
        <v>-1.0708014272472212E-2</v>
      </c>
    </row>
    <row r="123" spans="1:4" x14ac:dyDescent="0.35">
      <c r="A123" s="1">
        <v>43059</v>
      </c>
      <c r="B123">
        <v>1.0360502681430503E-2</v>
      </c>
      <c r="C123">
        <v>-1.668249995993602E-2</v>
      </c>
      <c r="D123">
        <v>1.0644689511414007E-2</v>
      </c>
    </row>
    <row r="124" spans="1:4" x14ac:dyDescent="0.35">
      <c r="A124" s="1">
        <v>43066</v>
      </c>
      <c r="B124">
        <v>-2.8923039469250476E-2</v>
      </c>
      <c r="C124">
        <v>-7.5047256540676927E-3</v>
      </c>
      <c r="D124">
        <v>-1.6607736399660525E-2</v>
      </c>
    </row>
    <row r="125" spans="1:4" x14ac:dyDescent="0.35">
      <c r="A125" s="1">
        <v>43073</v>
      </c>
      <c r="B125">
        <v>-2.7577494364552E-3</v>
      </c>
      <c r="C125">
        <v>-7.5614727005764749E-3</v>
      </c>
      <c r="D125">
        <v>-2.4214258120594627E-2</v>
      </c>
    </row>
    <row r="126" spans="1:4" x14ac:dyDescent="0.35">
      <c r="A126" s="1">
        <v>43080</v>
      </c>
      <c r="B126">
        <v>2.5212546434708723E-2</v>
      </c>
      <c r="C126">
        <v>3.7248253880618781E-2</v>
      </c>
      <c r="D126">
        <v>3.8466280827796143E-2</v>
      </c>
    </row>
    <row r="127" spans="1:4" x14ac:dyDescent="0.35">
      <c r="A127" s="1">
        <v>43087</v>
      </c>
      <c r="B127">
        <v>-2.272571405413918E-2</v>
      </c>
      <c r="C127">
        <v>2.527210310071511E-2</v>
      </c>
      <c r="D127">
        <v>3.1343250565711335E-2</v>
      </c>
    </row>
    <row r="128" spans="1:4" x14ac:dyDescent="0.35">
      <c r="A128" s="1">
        <v>43094</v>
      </c>
      <c r="B128">
        <v>1.6837223836230465E-2</v>
      </c>
      <c r="C128">
        <v>-2.7101929777791269E-2</v>
      </c>
      <c r="D128">
        <v>2.7059148114005775E-2</v>
      </c>
    </row>
    <row r="129" spans="1:4" x14ac:dyDescent="0.35">
      <c r="A129" s="1">
        <v>43101</v>
      </c>
      <c r="B129">
        <v>5.7799613398280346E-2</v>
      </c>
      <c r="C129">
        <v>-1.8331810816609605E-3</v>
      </c>
      <c r="D129">
        <v>-3.3426214966898373E-3</v>
      </c>
    </row>
    <row r="130" spans="1:4" x14ac:dyDescent="0.35">
      <c r="A130" s="1">
        <v>43108</v>
      </c>
      <c r="B130">
        <v>-3.5688082383160094E-3</v>
      </c>
      <c r="C130">
        <v>4.4850566165351713E-2</v>
      </c>
      <c r="D130">
        <v>-1.6882787038750929E-2</v>
      </c>
    </row>
    <row r="131" spans="1:4" x14ac:dyDescent="0.35">
      <c r="A131" s="1">
        <v>43115</v>
      </c>
      <c r="B131">
        <v>1.9575802125861606E-2</v>
      </c>
      <c r="C131">
        <v>4.2925044717033844E-2</v>
      </c>
      <c r="D131">
        <v>-2.5288703951924195E-2</v>
      </c>
    </row>
    <row r="132" spans="1:4" x14ac:dyDescent="0.35">
      <c r="A132" s="1">
        <v>43122</v>
      </c>
      <c r="B132">
        <v>1.8592833076615925E-2</v>
      </c>
      <c r="C132">
        <v>8.3682496705165792E-3</v>
      </c>
      <c r="D132">
        <v>-1.1648224962930943E-3</v>
      </c>
    </row>
    <row r="133" spans="1:4" x14ac:dyDescent="0.35">
      <c r="A133" s="1">
        <v>43129</v>
      </c>
      <c r="B133">
        <v>4.0932109914822455E-2</v>
      </c>
      <c r="C133">
        <v>-5.1293294387550578E-2</v>
      </c>
      <c r="D133">
        <v>-2.1202207650603051E-2</v>
      </c>
    </row>
    <row r="134" spans="1:4" x14ac:dyDescent="0.35">
      <c r="A134" s="1">
        <v>43136</v>
      </c>
      <c r="B134">
        <v>-2.8419625452167779E-2</v>
      </c>
      <c r="C134">
        <v>-7.0422826254129232E-3</v>
      </c>
      <c r="D134">
        <v>-2.6539555234612263E-2</v>
      </c>
    </row>
    <row r="135" spans="1:4" x14ac:dyDescent="0.35">
      <c r="A135" s="1">
        <v>43143</v>
      </c>
      <c r="B135">
        <v>6.5310383424709101E-2</v>
      </c>
      <c r="C135">
        <v>-7.0922283094917984E-3</v>
      </c>
      <c r="D135">
        <v>-9.8280889362624274E-3</v>
      </c>
    </row>
    <row r="136" spans="1:4" x14ac:dyDescent="0.35">
      <c r="A136" s="1">
        <v>43150</v>
      </c>
      <c r="B136">
        <v>3.8573691985798665E-2</v>
      </c>
      <c r="C136">
        <v>2.6340416614408564E-2</v>
      </c>
      <c r="D136">
        <v>-2.4721891453890368E-3</v>
      </c>
    </row>
    <row r="137" spans="1:4" x14ac:dyDescent="0.35">
      <c r="A137" s="1">
        <v>43157</v>
      </c>
      <c r="B137">
        <v>-1.6313101316179971E-2</v>
      </c>
      <c r="C137">
        <v>-1.7346058122083075E-3</v>
      </c>
      <c r="D137">
        <v>-4.9627893421290139E-3</v>
      </c>
    </row>
    <row r="138" spans="1:4" x14ac:dyDescent="0.35">
      <c r="A138" s="1">
        <v>43164</v>
      </c>
      <c r="B138">
        <v>5.8436981489109214E-3</v>
      </c>
      <c r="C138">
        <v>5.19481687710393E-3</v>
      </c>
      <c r="D138">
        <v>-4.9875415110390512E-3</v>
      </c>
    </row>
    <row r="139" spans="1:4" x14ac:dyDescent="0.35">
      <c r="A139" s="1">
        <v>43171</v>
      </c>
      <c r="B139">
        <v>-6.9552282948659575E-2</v>
      </c>
      <c r="C139">
        <v>-1.5666116744399352E-2</v>
      </c>
      <c r="D139">
        <v>3.742986278834297E-3</v>
      </c>
    </row>
    <row r="140" spans="1:4" x14ac:dyDescent="0.35">
      <c r="A140" s="1">
        <v>43178</v>
      </c>
      <c r="B140">
        <v>2.2581293375885568E-2</v>
      </c>
      <c r="C140">
        <v>1.5666116744399456E-2</v>
      </c>
      <c r="D140">
        <v>-2.9060794263124256E-2</v>
      </c>
    </row>
    <row r="141" spans="1:4" x14ac:dyDescent="0.35">
      <c r="A141" s="1">
        <v>43185</v>
      </c>
      <c r="B141">
        <v>-3.2704584725580833E-2</v>
      </c>
      <c r="C141">
        <v>1.7256259674698574E-3</v>
      </c>
      <c r="D141">
        <v>-1.2903404835907954E-2</v>
      </c>
    </row>
    <row r="142" spans="1:4" x14ac:dyDescent="0.35">
      <c r="A142" s="1">
        <v>43192</v>
      </c>
      <c r="B142">
        <v>1.2501877408061296E-2</v>
      </c>
      <c r="C142">
        <v>1.878791386563327E-2</v>
      </c>
      <c r="D142">
        <v>-1.4388737452099669E-2</v>
      </c>
    </row>
    <row r="143" spans="1:4" x14ac:dyDescent="0.35">
      <c r="A143" s="1">
        <v>43206</v>
      </c>
      <c r="B143">
        <v>5.0765553789119282E-2</v>
      </c>
      <c r="C143">
        <v>8.6580627431145311E-3</v>
      </c>
      <c r="D143">
        <v>6.9979291876446368E-3</v>
      </c>
    </row>
    <row r="144" spans="1:4" x14ac:dyDescent="0.35">
      <c r="A144" s="1">
        <v>43213</v>
      </c>
      <c r="B144">
        <v>4.2900071563173089E-2</v>
      </c>
      <c r="C144">
        <v>6.8728792877620504E-3</v>
      </c>
      <c r="D144">
        <v>2.4794658613216274E-2</v>
      </c>
    </row>
    <row r="145" spans="1:4" x14ac:dyDescent="0.35">
      <c r="A145" s="1">
        <v>43220</v>
      </c>
      <c r="B145">
        <v>1.6543886758217469E-2</v>
      </c>
      <c r="C145">
        <v>1.0221554071538009E-2</v>
      </c>
      <c r="D145">
        <v>1.2170535620255114E-2</v>
      </c>
    </row>
    <row r="146" spans="1:4" x14ac:dyDescent="0.35">
      <c r="A146" s="1">
        <v>43227</v>
      </c>
      <c r="B146">
        <v>3.088965519195918E-2</v>
      </c>
      <c r="C146">
        <v>0</v>
      </c>
      <c r="D146">
        <v>2.6845653706689828E-3</v>
      </c>
    </row>
    <row r="147" spans="1:4" x14ac:dyDescent="0.35">
      <c r="A147" s="1">
        <v>43234</v>
      </c>
      <c r="B147">
        <v>-5.9066782764183041E-2</v>
      </c>
      <c r="C147">
        <v>1.3468217050866611E-2</v>
      </c>
      <c r="D147">
        <v>-1.4855100990924184E-2</v>
      </c>
    </row>
    <row r="148" spans="1:4" x14ac:dyDescent="0.35">
      <c r="A148" s="1">
        <v>43241</v>
      </c>
      <c r="B148">
        <v>-9.9503308531679793E-3</v>
      </c>
      <c r="C148">
        <v>1.6708441648177223E-3</v>
      </c>
      <c r="D148">
        <v>-1.6461277054071962E-2</v>
      </c>
    </row>
    <row r="149" spans="1:4" x14ac:dyDescent="0.35">
      <c r="A149" s="1">
        <v>43248</v>
      </c>
      <c r="B149">
        <v>0</v>
      </c>
      <c r="C149">
        <v>-4.4375881400709832E-2</v>
      </c>
      <c r="D149">
        <v>-4.158010148663677E-3</v>
      </c>
    </row>
    <row r="150" spans="1:4" x14ac:dyDescent="0.35">
      <c r="A150" s="1">
        <v>43255</v>
      </c>
      <c r="B150">
        <v>-3.4215080444514039E-2</v>
      </c>
      <c r="C150">
        <v>3.0930300691358773E-2</v>
      </c>
      <c r="D150">
        <v>2.7739268827252244E-3</v>
      </c>
    </row>
    <row r="151" spans="1:4" x14ac:dyDescent="0.35">
      <c r="A151" s="1">
        <v>43262</v>
      </c>
      <c r="B151">
        <v>-1.5357207685957053E-2</v>
      </c>
      <c r="C151">
        <v>5.0633019565466345E-3</v>
      </c>
      <c r="D151">
        <v>-3.0944803849421599E-2</v>
      </c>
    </row>
    <row r="152" spans="1:4" x14ac:dyDescent="0.35">
      <c r="A152" s="1">
        <v>43269</v>
      </c>
      <c r="B152">
        <v>2.3928086559248857E-2</v>
      </c>
      <c r="C152">
        <v>-2.3851215822179909E-2</v>
      </c>
      <c r="D152">
        <v>-2.4585475472614454E-2</v>
      </c>
    </row>
    <row r="153" spans="1:4" x14ac:dyDescent="0.35">
      <c r="A153" s="1">
        <v>43276</v>
      </c>
      <c r="B153">
        <v>1.6511718007949636E-2</v>
      </c>
      <c r="C153">
        <v>-2.6202372394024072E-2</v>
      </c>
      <c r="D153">
        <v>1.309109604687942E-2</v>
      </c>
    </row>
    <row r="154" spans="1:4" x14ac:dyDescent="0.35">
      <c r="A154" s="1">
        <v>43283</v>
      </c>
      <c r="B154">
        <v>3.9176604911649274E-2</v>
      </c>
      <c r="C154">
        <v>-8.8889474172460393E-3</v>
      </c>
      <c r="D154">
        <v>2.8860048891348514E-3</v>
      </c>
    </row>
    <row r="155" spans="1:4" x14ac:dyDescent="0.35">
      <c r="A155" s="1">
        <v>43290</v>
      </c>
      <c r="B155">
        <v>1.3755254551498786E-2</v>
      </c>
      <c r="C155">
        <v>0</v>
      </c>
      <c r="D155">
        <v>-8.6831225734608809E-3</v>
      </c>
    </row>
    <row r="156" spans="1:4" x14ac:dyDescent="0.35">
      <c r="A156" s="1">
        <v>43304</v>
      </c>
      <c r="B156">
        <v>2.2070395399242521E-2</v>
      </c>
      <c r="C156">
        <v>1.7699577099400857E-2</v>
      </c>
      <c r="D156">
        <v>3.1880731851290346E-2</v>
      </c>
    </row>
    <row r="157" spans="1:4" x14ac:dyDescent="0.35">
      <c r="A157" s="1">
        <v>43311</v>
      </c>
      <c r="B157">
        <v>-3.2548907214881823E-2</v>
      </c>
      <c r="C157">
        <v>-1.7699577099400975E-2</v>
      </c>
      <c r="D157">
        <v>-2.0676132838427303E-2</v>
      </c>
    </row>
    <row r="158" spans="1:4" x14ac:dyDescent="0.35">
      <c r="A158" s="1">
        <v>43325</v>
      </c>
      <c r="B158">
        <v>1.8100041643617937E-2</v>
      </c>
      <c r="C158">
        <v>-3.2670782289548707E-2</v>
      </c>
      <c r="D158">
        <v>-1.413427797146964E-3</v>
      </c>
    </row>
    <row r="159" spans="1:4" x14ac:dyDescent="0.35">
      <c r="A159" s="1">
        <v>43332</v>
      </c>
      <c r="B159">
        <v>-4.9531668242757024E-2</v>
      </c>
      <c r="C159">
        <v>-1.8622512098001798E-2</v>
      </c>
      <c r="D159">
        <v>-2.0000666706669543E-2</v>
      </c>
    </row>
    <row r="160" spans="1:4" x14ac:dyDescent="0.35">
      <c r="A160" s="1">
        <v>43339</v>
      </c>
      <c r="B160">
        <v>8.8855133572084532E-3</v>
      </c>
      <c r="C160">
        <v>2.9631797606371149E-2</v>
      </c>
      <c r="D160">
        <v>1.0050335853501506E-2</v>
      </c>
    </row>
    <row r="161" spans="1:4" x14ac:dyDescent="0.35">
      <c r="A161" s="1">
        <v>43346</v>
      </c>
      <c r="B161">
        <v>-3.9792305052238935E-2</v>
      </c>
      <c r="C161">
        <v>-1.8416726786231151E-2</v>
      </c>
      <c r="D161">
        <v>-1.7291497110060994E-2</v>
      </c>
    </row>
    <row r="162" spans="1:4" x14ac:dyDescent="0.35">
      <c r="A162" s="1">
        <v>43353</v>
      </c>
      <c r="B162">
        <v>7.5997063116447952E-2</v>
      </c>
      <c r="C162">
        <v>-3.4029748586311373E-2</v>
      </c>
      <c r="D162">
        <v>7.2411612565594736E-3</v>
      </c>
    </row>
    <row r="163" spans="1:4" x14ac:dyDescent="0.35">
      <c r="A163" s="1">
        <v>43367</v>
      </c>
      <c r="B163">
        <v>4.9813705712219172E-2</v>
      </c>
      <c r="C163">
        <v>-3.0459207484708459E-2</v>
      </c>
      <c r="D163">
        <v>8.5960414697980377E-3</v>
      </c>
    </row>
    <row r="164" spans="1:4" x14ac:dyDescent="0.35">
      <c r="A164" s="1">
        <v>43381</v>
      </c>
      <c r="B164">
        <v>2.4536252649469736E-2</v>
      </c>
      <c r="C164">
        <v>-3.0459207484708459E-2</v>
      </c>
      <c r="D164">
        <v>-2.1506205220963619E-2</v>
      </c>
    </row>
    <row r="165" spans="1:4" x14ac:dyDescent="0.35">
      <c r="A165" s="1">
        <v>43388</v>
      </c>
      <c r="B165">
        <v>-4.2865606771374618E-2</v>
      </c>
      <c r="C165">
        <v>3.0459207484708439E-2</v>
      </c>
      <c r="D165">
        <v>8.6580627431145311E-3</v>
      </c>
    </row>
    <row r="166" spans="1:4" x14ac:dyDescent="0.35">
      <c r="A166" s="1">
        <v>43395</v>
      </c>
      <c r="B166">
        <v>-1.5351178655761022E-2</v>
      </c>
      <c r="C166">
        <v>2.6317308317373358E-2</v>
      </c>
      <c r="D166">
        <v>-1.885480076362946E-2</v>
      </c>
    </row>
    <row r="167" spans="1:4" x14ac:dyDescent="0.35">
      <c r="A167" s="1">
        <v>43402</v>
      </c>
      <c r="B167">
        <v>6.2118468098199445E-2</v>
      </c>
      <c r="C167">
        <v>3.2414939241710229E-3</v>
      </c>
      <c r="D167">
        <v>2.2440319126226484E-2</v>
      </c>
    </row>
    <row r="168" spans="1:4" x14ac:dyDescent="0.35">
      <c r="A168" s="1">
        <v>43409</v>
      </c>
      <c r="B168">
        <v>1.6222835506887384E-2</v>
      </c>
      <c r="C168">
        <v>-9.7561749453645725E-3</v>
      </c>
      <c r="D168">
        <v>-2.1708522533012291E-2</v>
      </c>
    </row>
    <row r="169" spans="1:4" x14ac:dyDescent="0.35">
      <c r="A169" s="1">
        <v>43416</v>
      </c>
      <c r="B169">
        <v>1.7772169745797668E-2</v>
      </c>
      <c r="C169">
        <v>2.5807883955872503E-2</v>
      </c>
      <c r="D169">
        <v>2.1921820982210511E-3</v>
      </c>
    </row>
    <row r="170" spans="1:4" x14ac:dyDescent="0.35">
      <c r="A170" s="1">
        <v>43423</v>
      </c>
      <c r="B170">
        <v>-9.8850915881404152E-3</v>
      </c>
      <c r="C170">
        <v>3.1796529173798056E-3</v>
      </c>
      <c r="D170">
        <v>-1.2486390651382646E-2</v>
      </c>
    </row>
    <row r="171" spans="1:4" x14ac:dyDescent="0.35">
      <c r="A171" s="1">
        <v>43430</v>
      </c>
      <c r="B171">
        <v>-1.6867253965241635E-2</v>
      </c>
      <c r="C171">
        <v>-2.2472855852058628E-2</v>
      </c>
      <c r="D171">
        <v>-1.4792902105891703E-3</v>
      </c>
    </row>
    <row r="172" spans="1:4" x14ac:dyDescent="0.35">
      <c r="A172" s="1">
        <v>43437</v>
      </c>
      <c r="B172">
        <v>5.1926802368212205E-3</v>
      </c>
      <c r="C172">
        <v>3.2414939241710229E-3</v>
      </c>
      <c r="D172">
        <v>-6.6840204285717143E-3</v>
      </c>
    </row>
    <row r="173" spans="1:4" x14ac:dyDescent="0.35">
      <c r="A173" s="1">
        <v>43444</v>
      </c>
      <c r="B173">
        <v>-5.3073464203364125E-2</v>
      </c>
      <c r="C173">
        <v>-4.6365920557925537E-2</v>
      </c>
      <c r="D173">
        <v>-5.229746697277265E-3</v>
      </c>
    </row>
    <row r="174" spans="1:4" x14ac:dyDescent="0.35">
      <c r="A174" s="1">
        <v>43451</v>
      </c>
      <c r="B174">
        <v>1.0007616074426413E-2</v>
      </c>
      <c r="C174">
        <v>-1.0221554071538139E-2</v>
      </c>
      <c r="D174">
        <v>-1.0542266312024545E-2</v>
      </c>
    </row>
    <row r="175" spans="1:4" x14ac:dyDescent="0.35">
      <c r="A175" s="1">
        <v>43458</v>
      </c>
      <c r="B175">
        <v>-2.6267135636687707E-3</v>
      </c>
      <c r="C175">
        <v>1.3605652055778678E-2</v>
      </c>
      <c r="D175">
        <v>-7.5728894190869108E-4</v>
      </c>
    </row>
    <row r="176" spans="1:4" x14ac:dyDescent="0.35">
      <c r="A176" s="1">
        <v>43465</v>
      </c>
      <c r="B176">
        <v>2.4862793047520322E-2</v>
      </c>
      <c r="C176">
        <v>2.6668247082161273E-2</v>
      </c>
      <c r="D176">
        <v>3.7807228399059311E-3</v>
      </c>
    </row>
    <row r="177" spans="1:4" x14ac:dyDescent="0.35">
      <c r="A177" s="1">
        <v>43472</v>
      </c>
      <c r="B177">
        <v>2.9966913963089838E-2</v>
      </c>
      <c r="C177">
        <v>-6.6006840313520242E-3</v>
      </c>
      <c r="D177">
        <v>2.3126730080018375E-2</v>
      </c>
    </row>
    <row r="178" spans="1:4" x14ac:dyDescent="0.35">
      <c r="A178" s="1">
        <v>43486</v>
      </c>
      <c r="B178">
        <v>1.6935044630998482E-2</v>
      </c>
      <c r="C178">
        <v>5.2185753170570247E-2</v>
      </c>
      <c r="D178">
        <v>1.5460603106378279E-2</v>
      </c>
    </row>
    <row r="179" spans="1:4" x14ac:dyDescent="0.35">
      <c r="A179" s="1">
        <v>43493</v>
      </c>
      <c r="B179">
        <v>2.0033825133197732E-2</v>
      </c>
      <c r="C179">
        <v>1.3468217050866611E-2</v>
      </c>
      <c r="D179">
        <v>-2.4710046494084415E-2</v>
      </c>
    </row>
    <row r="180" spans="1:4" x14ac:dyDescent="0.35">
      <c r="A180" s="1">
        <v>43500</v>
      </c>
      <c r="B180">
        <v>-2.7467043554678182E-2</v>
      </c>
      <c r="C180">
        <v>0</v>
      </c>
      <c r="D180">
        <v>-7.1505187172565246E-4</v>
      </c>
    </row>
    <row r="181" spans="1:4" x14ac:dyDescent="0.35">
      <c r="A181" s="1">
        <v>43507</v>
      </c>
      <c r="B181">
        <v>-1.1614976549214102E-2</v>
      </c>
      <c r="C181">
        <v>0</v>
      </c>
      <c r="D181">
        <v>4.2826617920009493E-3</v>
      </c>
    </row>
    <row r="182" spans="1:4" x14ac:dyDescent="0.35">
      <c r="A182" s="1">
        <v>43514</v>
      </c>
      <c r="B182">
        <v>-1.330933136878038E-2</v>
      </c>
      <c r="C182">
        <v>-6.5653970221436778E-2</v>
      </c>
      <c r="D182">
        <v>-2.8530689824063991E-3</v>
      </c>
    </row>
    <row r="183" spans="1:4" x14ac:dyDescent="0.35">
      <c r="A183" s="1">
        <v>43521</v>
      </c>
      <c r="B183">
        <v>6.2653499107203281E-3</v>
      </c>
      <c r="C183">
        <v>-7.168489478612516E-3</v>
      </c>
      <c r="D183">
        <v>-1.8746042821055221E-2</v>
      </c>
    </row>
    <row r="184" spans="1:4" x14ac:dyDescent="0.35">
      <c r="A184" s="1">
        <v>43528</v>
      </c>
      <c r="B184">
        <v>-1.2619232479690485E-2</v>
      </c>
      <c r="C184">
        <v>2.4868066578013524E-2</v>
      </c>
      <c r="D184">
        <v>-1.3187004281953801E-2</v>
      </c>
    </row>
    <row r="185" spans="1:4" x14ac:dyDescent="0.35">
      <c r="A185" s="1">
        <v>43535</v>
      </c>
      <c r="B185">
        <v>-1.9631908145795289E-3</v>
      </c>
      <c r="C185">
        <v>1.0471299867295437E-2</v>
      </c>
      <c r="D185">
        <v>7.3719133452813436E-4</v>
      </c>
    </row>
    <row r="186" spans="1:4" x14ac:dyDescent="0.35">
      <c r="A186" s="1">
        <v>43542</v>
      </c>
      <c r="B186">
        <v>2.018305593307863E-2</v>
      </c>
      <c r="C186">
        <v>0</v>
      </c>
      <c r="D186">
        <v>7.3421768890805338E-3</v>
      </c>
    </row>
    <row r="187" spans="1:4" x14ac:dyDescent="0.35">
      <c r="A187" s="1">
        <v>43549</v>
      </c>
      <c r="B187">
        <v>3.1841977546027009E-2</v>
      </c>
      <c r="C187">
        <v>-3.47826437632492E-3</v>
      </c>
      <c r="D187">
        <v>0</v>
      </c>
    </row>
    <row r="188" spans="1:4" x14ac:dyDescent="0.35">
      <c r="A188" s="1">
        <v>43556</v>
      </c>
      <c r="B188">
        <v>5.9213529962911494E-2</v>
      </c>
      <c r="C188">
        <v>6.944472352810995E-3</v>
      </c>
      <c r="D188">
        <v>1.3081581897489385E-2</v>
      </c>
    </row>
    <row r="189" spans="1:4" x14ac:dyDescent="0.35">
      <c r="A189" s="1">
        <v>43563</v>
      </c>
      <c r="B189">
        <v>5.1403178459964852E-2</v>
      </c>
      <c r="C189">
        <v>-1.7452449951226166E-2</v>
      </c>
      <c r="D189">
        <v>7.9108647008787995E-3</v>
      </c>
    </row>
    <row r="190" spans="1:4" x14ac:dyDescent="0.35">
      <c r="A190" s="1">
        <v>43570</v>
      </c>
      <c r="B190">
        <v>-2.9233176766405865E-2</v>
      </c>
      <c r="C190">
        <v>-1.4184634991956413E-2</v>
      </c>
      <c r="D190">
        <v>-1.2252405529015889E-2</v>
      </c>
    </row>
    <row r="191" spans="1:4" x14ac:dyDescent="0.35">
      <c r="A191" s="1">
        <v>43577</v>
      </c>
      <c r="B191">
        <v>-4.1341619327008791E-2</v>
      </c>
      <c r="C191">
        <v>0</v>
      </c>
      <c r="D191">
        <v>2.1731265343132582E-3</v>
      </c>
    </row>
    <row r="192" spans="1:4" x14ac:dyDescent="0.35">
      <c r="A192" s="1">
        <v>43584</v>
      </c>
      <c r="B192">
        <v>4.0997622075594681E-2</v>
      </c>
      <c r="C192">
        <v>-7.168489478612516E-3</v>
      </c>
      <c r="D192">
        <v>1.6505577440230998E-2</v>
      </c>
    </row>
    <row r="193" spans="1:4" x14ac:dyDescent="0.35">
      <c r="A193" s="1">
        <v>43591</v>
      </c>
      <c r="B193">
        <v>-2.402622535174723E-2</v>
      </c>
      <c r="C193">
        <v>-1.0850016024065818E-2</v>
      </c>
      <c r="D193">
        <v>7.0922283094918366E-3</v>
      </c>
    </row>
    <row r="194" spans="1:4" x14ac:dyDescent="0.35">
      <c r="A194" s="1">
        <v>43598</v>
      </c>
      <c r="B194">
        <v>-2.6435211855928802E-4</v>
      </c>
      <c r="C194">
        <v>1.8018505502678212E-2</v>
      </c>
      <c r="D194">
        <v>2.1178970147346914E-3</v>
      </c>
    </row>
    <row r="195" spans="1:4" x14ac:dyDescent="0.35">
      <c r="A195" s="1">
        <v>43605</v>
      </c>
      <c r="B195">
        <v>3.2556680172751887E-2</v>
      </c>
      <c r="C195">
        <v>3.5650661644961446E-3</v>
      </c>
      <c r="D195">
        <v>2.8169032711133734E-3</v>
      </c>
    </row>
    <row r="196" spans="1:4" x14ac:dyDescent="0.35">
      <c r="A196" s="1">
        <v>43612</v>
      </c>
      <c r="B196">
        <v>-5.1743791816399893E-3</v>
      </c>
      <c r="C196">
        <v>-3.5650661644962569E-3</v>
      </c>
      <c r="D196">
        <v>2.5686938159599618E-2</v>
      </c>
    </row>
    <row r="197" spans="1:4" x14ac:dyDescent="0.35">
      <c r="A197" s="1">
        <v>43619</v>
      </c>
      <c r="B197">
        <v>6.2489175191496771E-2</v>
      </c>
      <c r="C197">
        <v>2.4692612590371414E-2</v>
      </c>
      <c r="D197">
        <v>-1.3717423275807702E-3</v>
      </c>
    </row>
    <row r="198" spans="1:4" x14ac:dyDescent="0.35">
      <c r="A198" s="1">
        <v>43633</v>
      </c>
      <c r="B198">
        <v>-3.2716777641532812E-3</v>
      </c>
      <c r="C198">
        <v>0</v>
      </c>
      <c r="D198">
        <v>1.3371736965889241E-2</v>
      </c>
    </row>
    <row r="199" spans="1:4" x14ac:dyDescent="0.35">
      <c r="A199" s="1">
        <v>43647</v>
      </c>
      <c r="B199">
        <v>1.778267807485566E-2</v>
      </c>
      <c r="C199">
        <v>1.0050335853501506E-2</v>
      </c>
      <c r="D199">
        <v>1.9204979836050046E-2</v>
      </c>
    </row>
    <row r="200" spans="1:4" x14ac:dyDescent="0.35">
      <c r="A200" s="1">
        <v>43654</v>
      </c>
      <c r="B200">
        <v>-2.4217084276669135E-2</v>
      </c>
      <c r="C200">
        <v>2.9558802241544429E-2</v>
      </c>
      <c r="D200">
        <v>-1.1616119683228556E-2</v>
      </c>
    </row>
    <row r="201" spans="1:4" x14ac:dyDescent="0.35">
      <c r="A201" s="1">
        <v>43661</v>
      </c>
      <c r="B201">
        <v>-1.7750056331916422E-2</v>
      </c>
      <c r="C201">
        <v>-3.9609138095045827E-2</v>
      </c>
      <c r="D201">
        <v>-6.2047768868829815E-3</v>
      </c>
    </row>
    <row r="202" spans="1:4" x14ac:dyDescent="0.35">
      <c r="A202" s="1">
        <v>43668</v>
      </c>
      <c r="B202">
        <v>-9.9267107756716207E-3</v>
      </c>
      <c r="C202">
        <v>-6.7567824628797625E-3</v>
      </c>
      <c r="D202">
        <v>1.7820896570111489E-2</v>
      </c>
    </row>
    <row r="203" spans="1:4" x14ac:dyDescent="0.35">
      <c r="A203" s="1">
        <v>43675</v>
      </c>
      <c r="B203">
        <v>-4.3165155420256396E-2</v>
      </c>
      <c r="C203">
        <v>1.3468217050866611E-2</v>
      </c>
      <c r="D203">
        <v>1.8843087801479915E-2</v>
      </c>
    </row>
    <row r="204" spans="1:4" x14ac:dyDescent="0.35">
      <c r="A204" s="1">
        <v>43682</v>
      </c>
      <c r="B204">
        <v>-6.3423033746905038E-4</v>
      </c>
      <c r="C204">
        <v>-1.6863806052004805E-2</v>
      </c>
      <c r="D204">
        <v>-1.3342230131366103E-3</v>
      </c>
    </row>
    <row r="205" spans="1:4" x14ac:dyDescent="0.35">
      <c r="A205" s="1">
        <v>43689</v>
      </c>
      <c r="B205">
        <v>-2.579781366524378E-2</v>
      </c>
      <c r="C205">
        <v>-3.4071583216141975E-3</v>
      </c>
      <c r="D205">
        <v>-3.2567328662544755E-2</v>
      </c>
    </row>
    <row r="206" spans="1:4" x14ac:dyDescent="0.35">
      <c r="A206" s="1">
        <v>43696</v>
      </c>
      <c r="B206">
        <v>2.0481673285480565E-2</v>
      </c>
      <c r="C206">
        <v>1.3559529785632294E-2</v>
      </c>
      <c r="D206">
        <v>3.456799621884174E-2</v>
      </c>
    </row>
    <row r="207" spans="1:4" x14ac:dyDescent="0.35">
      <c r="A207" s="1">
        <v>43703</v>
      </c>
      <c r="B207">
        <v>2.1186278122833496E-2</v>
      </c>
      <c r="C207">
        <v>6.7114345879867778E-3</v>
      </c>
      <c r="D207">
        <v>2.0442518667074739E-2</v>
      </c>
    </row>
    <row r="208" spans="1:4" x14ac:dyDescent="0.35">
      <c r="A208" s="1">
        <v>43710</v>
      </c>
      <c r="B208">
        <v>2.1270825347133863E-2</v>
      </c>
      <c r="C208">
        <v>6.6666913581892974E-3</v>
      </c>
      <c r="D208">
        <v>2.1311752673717006E-2</v>
      </c>
    </row>
    <row r="209" spans="1:4" x14ac:dyDescent="0.35">
      <c r="A209" s="1">
        <v>43724</v>
      </c>
      <c r="B209">
        <v>-4.3010818993905854E-3</v>
      </c>
      <c r="C209">
        <v>0</v>
      </c>
      <c r="D209">
        <v>-2.3870131392532152E-2</v>
      </c>
    </row>
    <row r="210" spans="1:4" x14ac:dyDescent="0.35">
      <c r="A210" s="1">
        <v>43731</v>
      </c>
      <c r="B210">
        <v>-1.7172468508600502E-2</v>
      </c>
      <c r="C210">
        <v>2.6579637804712102E-2</v>
      </c>
      <c r="D210">
        <v>-2.3303128931847709E-2</v>
      </c>
    </row>
    <row r="211" spans="1:4" x14ac:dyDescent="0.35">
      <c r="A211" s="1">
        <v>43738</v>
      </c>
      <c r="B211">
        <v>-2.3469944436241629E-2</v>
      </c>
      <c r="C211">
        <v>-5.0430853626891967E-2</v>
      </c>
      <c r="D211">
        <v>-2.3859147482990541E-2</v>
      </c>
    </row>
    <row r="212" spans="1:4" x14ac:dyDescent="0.35">
      <c r="A212" s="1">
        <v>43745</v>
      </c>
      <c r="B212">
        <v>3.3331268786449007E-2</v>
      </c>
      <c r="C212">
        <v>4.0546094394350009E-2</v>
      </c>
      <c r="D212">
        <v>2.0402922844313599E-2</v>
      </c>
    </row>
    <row r="213" spans="1:4" x14ac:dyDescent="0.35">
      <c r="A213" s="1">
        <v>43752</v>
      </c>
      <c r="B213">
        <v>2.2496977638133322E-2</v>
      </c>
      <c r="C213">
        <v>-1.3333530869465144E-2</v>
      </c>
      <c r="D213">
        <v>2.4509633836509281E-2</v>
      </c>
    </row>
    <row r="214" spans="1:4" x14ac:dyDescent="0.35">
      <c r="A214" s="1">
        <v>43759</v>
      </c>
      <c r="B214">
        <v>1.871571819594112E-2</v>
      </c>
      <c r="C214">
        <v>-1.6920877488337177E-2</v>
      </c>
      <c r="D214">
        <v>5.3711539246252271E-2</v>
      </c>
    </row>
    <row r="215" spans="1:4" x14ac:dyDescent="0.35">
      <c r="A215" s="1">
        <v>43766</v>
      </c>
      <c r="B215">
        <v>-1.5113637810048184E-2</v>
      </c>
      <c r="C215">
        <v>3.4071583216141346E-3</v>
      </c>
      <c r="D215">
        <v>1.3778702356164255E-2</v>
      </c>
    </row>
    <row r="216" spans="1:4" x14ac:dyDescent="0.35">
      <c r="A216" s="1">
        <v>43773</v>
      </c>
      <c r="B216">
        <v>1.5821720393728457E-2</v>
      </c>
      <c r="C216">
        <v>2.0202707317519469E-2</v>
      </c>
      <c r="D216">
        <v>6.6181906881301183E-2</v>
      </c>
    </row>
    <row r="217" spans="1:4" x14ac:dyDescent="0.35">
      <c r="A217" s="1">
        <v>43780</v>
      </c>
      <c r="B217">
        <v>-7.0808258368028668E-4</v>
      </c>
      <c r="C217">
        <v>-3.3389012655147096E-3</v>
      </c>
      <c r="D217">
        <v>3.4423441909729197E-3</v>
      </c>
    </row>
    <row r="218" spans="1:4" x14ac:dyDescent="0.35">
      <c r="A218" s="1">
        <v>43794</v>
      </c>
      <c r="B218">
        <v>-1.7581101416396221E-2</v>
      </c>
      <c r="C218">
        <v>-1.0118130165584667E-2</v>
      </c>
      <c r="D218">
        <v>-1.6485113798047214E-2</v>
      </c>
    </row>
    <row r="219" spans="1:4" x14ac:dyDescent="0.35">
      <c r="A219" s="1">
        <v>43808</v>
      </c>
      <c r="B219">
        <v>2.5486841923837055E-2</v>
      </c>
      <c r="C219">
        <v>-2.3167059281534303E-2</v>
      </c>
      <c r="D219">
        <v>3.932834226347167E-2</v>
      </c>
    </row>
    <row r="220" spans="1:4" x14ac:dyDescent="0.35">
      <c r="A220" s="1">
        <v>43815</v>
      </c>
      <c r="B220">
        <v>1.440591261716662E-2</v>
      </c>
      <c r="C220">
        <v>2.8243212313395154E-2</v>
      </c>
      <c r="D220">
        <v>6.2995852014577219E-2</v>
      </c>
    </row>
    <row r="221" spans="1:4" x14ac:dyDescent="0.35">
      <c r="A221" s="1">
        <v>43836</v>
      </c>
      <c r="B221">
        <v>1.2432202837178103E-2</v>
      </c>
      <c r="C221">
        <v>-1.7926216268151895E-2</v>
      </c>
      <c r="D221">
        <v>3.5941684101862131E-2</v>
      </c>
    </row>
    <row r="222" spans="1:4" x14ac:dyDescent="0.35">
      <c r="A222" s="1">
        <v>43843</v>
      </c>
      <c r="B222">
        <v>1.6555334036074128E-2</v>
      </c>
      <c r="C222">
        <v>-2.3530497410194272E-2</v>
      </c>
      <c r="D222">
        <v>-4.7937691451450888E-2</v>
      </c>
    </row>
    <row r="223" spans="1:4" x14ac:dyDescent="0.35">
      <c r="A223" s="1">
        <v>43850</v>
      </c>
      <c r="B223">
        <v>1.1326093157551809E-2</v>
      </c>
      <c r="C223">
        <v>-5.1571807131308781E-2</v>
      </c>
      <c r="D223">
        <v>-3.9037625462088242E-2</v>
      </c>
    </row>
    <row r="224" spans="1:4" x14ac:dyDescent="0.35">
      <c r="A224" s="1">
        <v>43864</v>
      </c>
      <c r="B224">
        <v>8.2922488972549599E-3</v>
      </c>
      <c r="C224">
        <v>2.1918685707646275E-2</v>
      </c>
      <c r="D224">
        <v>-3.4619625060491446E-2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82DE-F33E-4C11-AE90-88B26818DE9C}">
  <dimension ref="A1:F224"/>
  <sheetViews>
    <sheetView zoomScale="50" workbookViewId="0">
      <selection activeCell="U23" sqref="U23"/>
    </sheetView>
  </sheetViews>
  <sheetFormatPr defaultRowHeight="14.5" x14ac:dyDescent="0.35"/>
  <cols>
    <col min="1" max="1" width="9.90625" style="1" bestFit="1" customWidth="1"/>
  </cols>
  <sheetData>
    <row r="1" spans="1:6" ht="17.5" x14ac:dyDescent="0.35">
      <c r="A1" s="1" t="s">
        <v>8</v>
      </c>
      <c r="B1" t="s">
        <v>23</v>
      </c>
      <c r="C1" t="s">
        <v>24</v>
      </c>
      <c r="D1" t="s">
        <v>25</v>
      </c>
      <c r="F1" s="42" t="s">
        <v>167</v>
      </c>
    </row>
    <row r="2" spans="1:6" x14ac:dyDescent="0.35">
      <c r="A2" s="1">
        <v>42016</v>
      </c>
      <c r="B2">
        <v>-1.7747687833339434E-2</v>
      </c>
      <c r="C2">
        <v>3.4289073478632165E-2</v>
      </c>
      <c r="D2">
        <v>-5.666003356549127E-2</v>
      </c>
    </row>
    <row r="3" spans="1:6" x14ac:dyDescent="0.35">
      <c r="A3" s="1">
        <v>42023</v>
      </c>
      <c r="B3">
        <v>3.8916647671368348E-2</v>
      </c>
      <c r="C3">
        <v>6.7189502487447882E-3</v>
      </c>
      <c r="D3">
        <v>-1.3544225107757149E-2</v>
      </c>
    </row>
    <row r="4" spans="1:6" x14ac:dyDescent="0.35">
      <c r="A4" s="1">
        <v>42037</v>
      </c>
      <c r="B4">
        <v>4.4677965334299567E-2</v>
      </c>
      <c r="C4">
        <v>-6.2047768868828696E-3</v>
      </c>
      <c r="D4">
        <v>-2.3420274208098613E-2</v>
      </c>
    </row>
    <row r="5" spans="1:6" x14ac:dyDescent="0.35">
      <c r="A5" s="1">
        <v>42058</v>
      </c>
      <c r="B5">
        <v>1.5399215757880917E-2</v>
      </c>
      <c r="C5">
        <v>-1.8237587549780901E-2</v>
      </c>
      <c r="D5">
        <v>3.6039936483196658E-2</v>
      </c>
    </row>
    <row r="6" spans="1:6" x14ac:dyDescent="0.35">
      <c r="A6" s="1">
        <v>42065</v>
      </c>
      <c r="B6">
        <v>-3.5670180131500077E-2</v>
      </c>
      <c r="C6">
        <v>-3.3267100982939057E-2</v>
      </c>
      <c r="D6">
        <v>-3.6039936483196693E-2</v>
      </c>
    </row>
    <row r="7" spans="1:6" x14ac:dyDescent="0.35">
      <c r="A7" s="1">
        <v>42093</v>
      </c>
      <c r="B7">
        <v>7.1176278467894954E-2</v>
      </c>
      <c r="C7">
        <v>-6.0913893934018172E-3</v>
      </c>
      <c r="D7">
        <v>-1.9802627296179754E-2</v>
      </c>
    </row>
    <row r="8" spans="1:6" x14ac:dyDescent="0.35">
      <c r="A8" s="1">
        <v>42107</v>
      </c>
      <c r="B8">
        <v>1.3889112160667093E-2</v>
      </c>
      <c r="C8">
        <v>-4.3017385083690816E-2</v>
      </c>
      <c r="D8">
        <v>-5.0377940299571808E-3</v>
      </c>
    </row>
    <row r="9" spans="1:6" x14ac:dyDescent="0.35">
      <c r="A9" s="1">
        <v>42114</v>
      </c>
      <c r="B9">
        <v>4.385188252884941E-2</v>
      </c>
      <c r="C9">
        <v>5.3488684950986222E-2</v>
      </c>
      <c r="D9">
        <v>-3.077165866675366E-2</v>
      </c>
    </row>
    <row r="10" spans="1:6" x14ac:dyDescent="0.35">
      <c r="A10" s="1">
        <v>42121</v>
      </c>
      <c r="B10">
        <v>1.5067432122119926E-2</v>
      </c>
      <c r="C10">
        <v>-2.1053409197832381E-2</v>
      </c>
      <c r="D10">
        <v>-4.2559614418795889E-2</v>
      </c>
    </row>
    <row r="11" spans="1:6" x14ac:dyDescent="0.35">
      <c r="A11" s="1">
        <v>42128</v>
      </c>
      <c r="B11">
        <v>-1.8373220256619294E-2</v>
      </c>
      <c r="C11">
        <v>-2.8049303809899555E-2</v>
      </c>
      <c r="D11">
        <v>-5.449604767564703E-3</v>
      </c>
    </row>
    <row r="12" spans="1:6" x14ac:dyDescent="0.35">
      <c r="A12" s="1">
        <v>42135</v>
      </c>
      <c r="B12">
        <v>-5.9780981755080667E-3</v>
      </c>
      <c r="C12">
        <v>1.9502243231441101E-2</v>
      </c>
      <c r="D12">
        <v>-1.6529301951210582E-2</v>
      </c>
    </row>
    <row r="13" spans="1:6" x14ac:dyDescent="0.35">
      <c r="A13" s="1">
        <v>42142</v>
      </c>
      <c r="B13">
        <v>-9.3708851733068661E-3</v>
      </c>
      <c r="C13">
        <v>2.1436235432513691E-3</v>
      </c>
      <c r="D13">
        <v>5.5401803756153509E-3</v>
      </c>
    </row>
    <row r="14" spans="1:6" x14ac:dyDescent="0.35">
      <c r="A14" s="1">
        <v>42149</v>
      </c>
      <c r="B14">
        <v>-1.1498266687373023E-2</v>
      </c>
      <c r="C14">
        <v>-2.6031838717946981E-2</v>
      </c>
      <c r="D14">
        <v>-1.6713480973740667E-2</v>
      </c>
    </row>
    <row r="15" spans="1:6" x14ac:dyDescent="0.35">
      <c r="A15" s="1">
        <v>42156</v>
      </c>
      <c r="B15">
        <v>-4.0113628690535509E-2</v>
      </c>
      <c r="C15">
        <v>-6.6152391187192048E-3</v>
      </c>
      <c r="D15">
        <v>-3.4289073478632193E-2</v>
      </c>
    </row>
    <row r="16" spans="1:6" x14ac:dyDescent="0.35">
      <c r="A16" s="1">
        <v>42163</v>
      </c>
      <c r="B16">
        <v>2.7104201801941275E-2</v>
      </c>
      <c r="C16">
        <v>4.4150182091166933E-3</v>
      </c>
      <c r="D16">
        <v>1.7291497110061043E-2</v>
      </c>
    </row>
    <row r="17" spans="1:4" x14ac:dyDescent="0.35">
      <c r="A17" s="1">
        <v>42170</v>
      </c>
      <c r="B17">
        <v>-1.3739720689678365E-2</v>
      </c>
      <c r="C17">
        <v>4.3956114730381293E-3</v>
      </c>
      <c r="D17">
        <v>2.2599831917240992E-2</v>
      </c>
    </row>
    <row r="18" spans="1:4" x14ac:dyDescent="0.35">
      <c r="A18" s="1">
        <v>42177</v>
      </c>
      <c r="B18">
        <v>-1.3506114141322108E-2</v>
      </c>
      <c r="C18">
        <v>8.7336799687546315E-3</v>
      </c>
      <c r="D18">
        <v>-2.2599831917240919E-2</v>
      </c>
    </row>
    <row r="19" spans="1:4" x14ac:dyDescent="0.35">
      <c r="A19" s="1">
        <v>42184</v>
      </c>
      <c r="B19">
        <v>9.9101020356674578E-4</v>
      </c>
      <c r="C19">
        <v>-2.197890671877523E-2</v>
      </c>
      <c r="D19">
        <v>-3.4887259000440665E-2</v>
      </c>
    </row>
    <row r="20" spans="1:4" x14ac:dyDescent="0.35">
      <c r="A20" s="1">
        <v>42191</v>
      </c>
      <c r="B20">
        <v>5.5034358901180185E-3</v>
      </c>
      <c r="C20">
        <v>-1.7937700686667207E-2</v>
      </c>
      <c r="D20">
        <v>-1.7910926566530219E-2</v>
      </c>
    </row>
    <row r="21" spans="1:4" x14ac:dyDescent="0.35">
      <c r="A21" s="1">
        <v>42198</v>
      </c>
      <c r="B21">
        <v>6.0872931244364104E-2</v>
      </c>
      <c r="C21">
        <v>5.0727523509658222E-2</v>
      </c>
      <c r="D21">
        <v>0</v>
      </c>
    </row>
    <row r="22" spans="1:4" x14ac:dyDescent="0.35">
      <c r="A22" s="1">
        <v>42205</v>
      </c>
      <c r="B22">
        <v>-6.9494283492555972E-2</v>
      </c>
      <c r="C22">
        <v>-2.8355225755125009E-2</v>
      </c>
      <c r="D22">
        <v>-1.212136053234485E-2</v>
      </c>
    </row>
    <row r="23" spans="1:4" x14ac:dyDescent="0.35">
      <c r="A23" s="1">
        <v>42212</v>
      </c>
      <c r="B23">
        <v>2.5920890820029612E-2</v>
      </c>
      <c r="C23">
        <v>3.6920588614048074E-2</v>
      </c>
      <c r="D23">
        <v>-1.8462062839735331E-2</v>
      </c>
    </row>
    <row r="24" spans="1:4" x14ac:dyDescent="0.35">
      <c r="A24" s="1">
        <v>42219</v>
      </c>
      <c r="B24">
        <v>2.5940021008615886E-2</v>
      </c>
      <c r="C24">
        <v>-2.1552558385734191E-2</v>
      </c>
      <c r="D24">
        <v>3.6589447432291963E-2</v>
      </c>
    </row>
    <row r="25" spans="1:4" x14ac:dyDescent="0.35">
      <c r="A25" s="1">
        <v>42226</v>
      </c>
      <c r="B25">
        <v>3.0949361984845243E-3</v>
      </c>
      <c r="C25">
        <v>2.17627942259567E-3</v>
      </c>
      <c r="D25">
        <v>-6.0060240602119218E-3</v>
      </c>
    </row>
    <row r="26" spans="1:4" x14ac:dyDescent="0.35">
      <c r="A26" s="1">
        <v>42233</v>
      </c>
      <c r="B26">
        <v>-6.3365846993133537E-2</v>
      </c>
      <c r="C26">
        <v>-6.5430985889359475E-3</v>
      </c>
      <c r="D26">
        <v>0</v>
      </c>
    </row>
    <row r="27" spans="1:4" x14ac:dyDescent="0.35">
      <c r="A27" s="1">
        <v>42247</v>
      </c>
      <c r="B27">
        <v>-1.1560822401075971E-2</v>
      </c>
      <c r="C27">
        <v>1.092907053219023E-2</v>
      </c>
      <c r="D27">
        <v>-3.9891329027301969E-2</v>
      </c>
    </row>
    <row r="28" spans="1:4" x14ac:dyDescent="0.35">
      <c r="A28" s="1">
        <v>42254</v>
      </c>
      <c r="B28">
        <v>1.8911257831171811E-3</v>
      </c>
      <c r="C28">
        <v>-1.3129291441792736E-2</v>
      </c>
      <c r="D28">
        <v>5.7971176843259146E-3</v>
      </c>
    </row>
    <row r="29" spans="1:4" x14ac:dyDescent="0.35">
      <c r="A29" s="1">
        <v>42261</v>
      </c>
      <c r="B29">
        <v>1.8717123952937991E-2</v>
      </c>
      <c r="C29">
        <v>-2.0022915875107704E-2</v>
      </c>
      <c r="D29">
        <v>-1.1628037995119099E-2</v>
      </c>
    </row>
    <row r="30" spans="1:4" x14ac:dyDescent="0.35">
      <c r="A30" s="1">
        <v>42268</v>
      </c>
      <c r="B30">
        <v>-7.0446227400083189E-3</v>
      </c>
      <c r="C30">
        <v>-2.2497197340154416E-3</v>
      </c>
      <c r="D30">
        <v>-2.9675768146116666E-2</v>
      </c>
    </row>
    <row r="31" spans="1:4" x14ac:dyDescent="0.35">
      <c r="A31" s="1">
        <v>42275</v>
      </c>
      <c r="B31">
        <v>-1.5729301908543918E-2</v>
      </c>
      <c r="C31">
        <v>6.7340321813441194E-3</v>
      </c>
      <c r="D31">
        <v>-1.8237587549780901E-2</v>
      </c>
    </row>
    <row r="32" spans="1:4" x14ac:dyDescent="0.35">
      <c r="A32" s="1">
        <v>42289</v>
      </c>
      <c r="B32">
        <v>3.1559220180518877E-2</v>
      </c>
      <c r="C32">
        <v>3.3522692038643644E-2</v>
      </c>
      <c r="D32">
        <v>0</v>
      </c>
    </row>
    <row r="33" spans="1:4" x14ac:dyDescent="0.35">
      <c r="A33" s="1">
        <v>42296</v>
      </c>
      <c r="B33">
        <v>2.1568696658455202E-2</v>
      </c>
      <c r="C33">
        <v>-8.8300794482720369E-3</v>
      </c>
      <c r="D33">
        <v>-6.2305497506360864E-3</v>
      </c>
    </row>
    <row r="34" spans="1:4" x14ac:dyDescent="0.35">
      <c r="A34" s="1">
        <v>42303</v>
      </c>
      <c r="B34">
        <v>8.8407564604479915E-4</v>
      </c>
      <c r="C34">
        <v>6.6298585386695818E-3</v>
      </c>
      <c r="D34">
        <v>3.0771658666753472E-2</v>
      </c>
    </row>
    <row r="35" spans="1:4" x14ac:dyDescent="0.35">
      <c r="A35" s="1">
        <v>42310</v>
      </c>
      <c r="B35">
        <v>3.8570483531325341E-2</v>
      </c>
      <c r="C35">
        <v>3.2505570404931308E-2</v>
      </c>
      <c r="D35">
        <v>0</v>
      </c>
    </row>
    <row r="36" spans="1:4" x14ac:dyDescent="0.35">
      <c r="A36" s="1">
        <v>42317</v>
      </c>
      <c r="B36">
        <v>-7.3604257838773418E-3</v>
      </c>
      <c r="C36">
        <v>3.9712637406867833E-2</v>
      </c>
      <c r="D36">
        <v>-4.7155137917277719E-2</v>
      </c>
    </row>
    <row r="37" spans="1:4" x14ac:dyDescent="0.35">
      <c r="A37" s="1">
        <v>42331</v>
      </c>
      <c r="B37">
        <v>-2.5963223762010212E-2</v>
      </c>
      <c r="C37">
        <v>-4.1355185681913945E-2</v>
      </c>
      <c r="D37">
        <v>-5.4616747317900463E-2</v>
      </c>
    </row>
    <row r="38" spans="1:4" x14ac:dyDescent="0.35">
      <c r="A38" s="1">
        <v>42338</v>
      </c>
      <c r="B38">
        <v>-1.4451118538174598E-2</v>
      </c>
      <c r="C38">
        <v>-6.6889881507965401E-3</v>
      </c>
      <c r="D38">
        <v>-1.7116941940697752E-2</v>
      </c>
    </row>
    <row r="39" spans="1:4" x14ac:dyDescent="0.35">
      <c r="A39" s="1">
        <v>42345</v>
      </c>
      <c r="B39">
        <v>-4.8717386613997875E-2</v>
      </c>
      <c r="C39">
        <v>3.7325957612686346E-2</v>
      </c>
      <c r="D39">
        <v>-3.9920212695374498E-3</v>
      </c>
    </row>
    <row r="40" spans="1:4" x14ac:dyDescent="0.35">
      <c r="A40" s="1">
        <v>42352</v>
      </c>
      <c r="B40">
        <v>6.7018934844012617E-3</v>
      </c>
      <c r="C40">
        <v>-1.7391742711869107E-2</v>
      </c>
      <c r="D40">
        <v>3.9920212695374567E-3</v>
      </c>
    </row>
    <row r="41" spans="1:4" x14ac:dyDescent="0.35">
      <c r="A41" s="1">
        <v>42359</v>
      </c>
      <c r="B41">
        <v>2.5282385840892256E-2</v>
      </c>
      <c r="C41">
        <v>8.7336799687546315E-3</v>
      </c>
      <c r="D41">
        <v>-3.9920212695374498E-3</v>
      </c>
    </row>
    <row r="42" spans="1:4" x14ac:dyDescent="0.35">
      <c r="A42" s="1">
        <v>42366</v>
      </c>
      <c r="B42">
        <v>-7.8973350600052743E-4</v>
      </c>
      <c r="C42">
        <v>-4.3573053689558126E-3</v>
      </c>
      <c r="D42">
        <v>0</v>
      </c>
    </row>
    <row r="43" spans="1:4" x14ac:dyDescent="0.35">
      <c r="A43" s="1">
        <v>42373</v>
      </c>
      <c r="B43">
        <v>-4.4528076688758376E-2</v>
      </c>
      <c r="C43">
        <v>6.3446221738962263E-2</v>
      </c>
      <c r="D43">
        <v>2.6317308317373358E-2</v>
      </c>
    </row>
    <row r="44" spans="1:4" x14ac:dyDescent="0.35">
      <c r="A44" s="1">
        <v>42387</v>
      </c>
      <c r="B44">
        <v>4.7332211106255691E-2</v>
      </c>
      <c r="C44">
        <v>-3.2647077836666143E-2</v>
      </c>
      <c r="D44">
        <v>2.8437935320533625E-2</v>
      </c>
    </row>
    <row r="45" spans="1:4" x14ac:dyDescent="0.35">
      <c r="A45" s="1">
        <v>42394</v>
      </c>
      <c r="B45">
        <v>5.3204036063464667E-2</v>
      </c>
      <c r="C45">
        <v>2.8355225755125005E-2</v>
      </c>
      <c r="D45">
        <v>3.9973404326203938E-3</v>
      </c>
    </row>
    <row r="46" spans="1:4" x14ac:dyDescent="0.35">
      <c r="A46" s="1">
        <v>42401</v>
      </c>
      <c r="B46">
        <v>7.2277031214532635E-3</v>
      </c>
      <c r="C46">
        <v>-2.1528533611010897E-3</v>
      </c>
      <c r="D46">
        <v>1.8445845790751432E-2</v>
      </c>
    </row>
    <row r="47" spans="1:4" x14ac:dyDescent="0.35">
      <c r="A47" s="1">
        <v>42408</v>
      </c>
      <c r="B47">
        <v>-2.4474015085370251E-2</v>
      </c>
      <c r="C47">
        <v>4.3010818993907017E-3</v>
      </c>
      <c r="D47">
        <v>-1.3140793561058368E-2</v>
      </c>
    </row>
    <row r="48" spans="1:4" x14ac:dyDescent="0.35">
      <c r="A48" s="1">
        <v>42415</v>
      </c>
      <c r="B48">
        <v>7.6492355205702245E-2</v>
      </c>
      <c r="C48">
        <v>2.1436235432513691E-3</v>
      </c>
      <c r="D48">
        <v>5.2770571008438193E-3</v>
      </c>
    </row>
    <row r="49" spans="1:4" x14ac:dyDescent="0.35">
      <c r="A49" s="1">
        <v>42422</v>
      </c>
      <c r="B49">
        <v>3.6911634141398281E-2</v>
      </c>
      <c r="C49">
        <v>-8.602203582663415E-3</v>
      </c>
      <c r="D49">
        <v>2.0834086902842053E-2</v>
      </c>
    </row>
    <row r="50" spans="1:4" x14ac:dyDescent="0.35">
      <c r="A50" s="1">
        <v>42429</v>
      </c>
      <c r="B50">
        <v>2.5555449173096548E-2</v>
      </c>
      <c r="C50">
        <v>3.188367840522198E-2</v>
      </c>
      <c r="D50">
        <v>1.2804272245987749E-2</v>
      </c>
    </row>
    <row r="51" spans="1:4" x14ac:dyDescent="0.35">
      <c r="A51" s="1">
        <v>42436</v>
      </c>
      <c r="B51">
        <v>2.4742280663515004E-3</v>
      </c>
      <c r="C51">
        <v>2.0898649194592365E-3</v>
      </c>
      <c r="D51">
        <v>3.0077455237277954E-2</v>
      </c>
    </row>
    <row r="52" spans="1:4" x14ac:dyDescent="0.35">
      <c r="A52" s="1">
        <v>42443</v>
      </c>
      <c r="B52">
        <v>2.833357449201902E-2</v>
      </c>
      <c r="C52">
        <v>0</v>
      </c>
      <c r="D52">
        <v>7.38010729762246E-3</v>
      </c>
    </row>
    <row r="53" spans="1:4" x14ac:dyDescent="0.35">
      <c r="A53" s="1">
        <v>42450</v>
      </c>
      <c r="B53">
        <v>-2.979904462056561E-2</v>
      </c>
      <c r="C53">
        <v>-8.3857933762739589E-3</v>
      </c>
      <c r="D53">
        <v>-4.9140148024289293E-3</v>
      </c>
    </row>
    <row r="54" spans="1:4" x14ac:dyDescent="0.35">
      <c r="A54" s="1">
        <v>42457</v>
      </c>
      <c r="B54">
        <v>-5.3304050482941142E-3</v>
      </c>
      <c r="C54">
        <v>1.6701849617931353E-2</v>
      </c>
      <c r="D54">
        <v>-4.9382816405825663E-3</v>
      </c>
    </row>
    <row r="55" spans="1:4" x14ac:dyDescent="0.35">
      <c r="A55" s="1">
        <v>42464</v>
      </c>
      <c r="B55">
        <v>3.9745115594557651E-2</v>
      </c>
      <c r="C55">
        <v>1.2345835822299362E-2</v>
      </c>
      <c r="D55">
        <v>4.9497127790251873E-2</v>
      </c>
    </row>
    <row r="56" spans="1:4" x14ac:dyDescent="0.35">
      <c r="A56" s="1">
        <v>42471</v>
      </c>
      <c r="B56">
        <v>5.4961725718581711E-2</v>
      </c>
      <c r="C56">
        <v>-2.2751756983416069E-2</v>
      </c>
      <c r="D56">
        <v>-3.5398267051240623E-3</v>
      </c>
    </row>
    <row r="57" spans="1:4" x14ac:dyDescent="0.35">
      <c r="A57" s="1">
        <v>42478</v>
      </c>
      <c r="B57">
        <v>1.6213200713722214E-2</v>
      </c>
      <c r="C57">
        <v>-2.5425098365810056E-2</v>
      </c>
      <c r="D57">
        <v>3.3704526751391253E-2</v>
      </c>
    </row>
    <row r="58" spans="1:4" x14ac:dyDescent="0.35">
      <c r="A58" s="1">
        <v>42492</v>
      </c>
      <c r="B58">
        <v>-2.3835028174973068E-2</v>
      </c>
      <c r="C58">
        <v>1.7021687569430524E-2</v>
      </c>
      <c r="D58">
        <v>-4.8239360308528229E-3</v>
      </c>
    </row>
    <row r="59" spans="1:4" x14ac:dyDescent="0.35">
      <c r="A59" s="1">
        <v>42499</v>
      </c>
      <c r="B59">
        <v>3.5579864600029155E-3</v>
      </c>
      <c r="C59">
        <v>-2.3480267608842472E-2</v>
      </c>
      <c r="D59">
        <v>-1.2652236903709001E-2</v>
      </c>
    </row>
    <row r="60" spans="1:4" x14ac:dyDescent="0.35">
      <c r="A60" s="1">
        <v>42506</v>
      </c>
      <c r="B60">
        <v>6.8321457675771108E-3</v>
      </c>
      <c r="C60">
        <v>1.2875714360045367E-2</v>
      </c>
      <c r="D60">
        <v>4.885207566049341E-3</v>
      </c>
    </row>
    <row r="61" spans="1:4" x14ac:dyDescent="0.35">
      <c r="A61" s="1">
        <v>42520</v>
      </c>
      <c r="B61">
        <v>-1.2160729944239406E-2</v>
      </c>
      <c r="C61">
        <v>-1.7021687569430524E-2</v>
      </c>
      <c r="D61">
        <v>1.6465263015515791E-2</v>
      </c>
    </row>
    <row r="62" spans="1:4" x14ac:dyDescent="0.35">
      <c r="A62" s="1">
        <v>42527</v>
      </c>
      <c r="B62">
        <v>1.4410449678254994E-2</v>
      </c>
      <c r="C62">
        <v>-2.8293508642611976E-2</v>
      </c>
      <c r="D62">
        <v>-8.6831225734607699E-3</v>
      </c>
    </row>
    <row r="63" spans="1:4" x14ac:dyDescent="0.35">
      <c r="A63" s="1">
        <v>42534</v>
      </c>
      <c r="B63">
        <v>-3.6617363238223309E-2</v>
      </c>
      <c r="C63">
        <v>-8.8692377407796601E-3</v>
      </c>
      <c r="D63">
        <v>1.2518218357403138E-2</v>
      </c>
    </row>
    <row r="64" spans="1:4" x14ac:dyDescent="0.35">
      <c r="A64" s="1">
        <v>42548</v>
      </c>
      <c r="B64">
        <v>3.3676364848380792E-3</v>
      </c>
      <c r="C64">
        <v>-3.2186686495901444E-2</v>
      </c>
      <c r="D64">
        <v>-5.5834874257005684E-3</v>
      </c>
    </row>
    <row r="65" spans="1:4" x14ac:dyDescent="0.35">
      <c r="A65" s="1">
        <v>42562</v>
      </c>
      <c r="B65">
        <v>2.7228042438734713E-2</v>
      </c>
      <c r="C65">
        <v>-4.2181614036294675E-2</v>
      </c>
      <c r="D65">
        <v>1.357486909106885E-2</v>
      </c>
    </row>
    <row r="66" spans="1:4" x14ac:dyDescent="0.35">
      <c r="A66" s="1">
        <v>42569</v>
      </c>
      <c r="B66">
        <v>-2.319513942233386E-3</v>
      </c>
      <c r="C66">
        <v>1.3513719166722855E-2</v>
      </c>
      <c r="D66">
        <v>3.315220731690055E-2</v>
      </c>
    </row>
    <row r="67" spans="1:4" x14ac:dyDescent="0.35">
      <c r="A67" s="1">
        <v>42576</v>
      </c>
      <c r="B67">
        <v>9.7491293923416336E-3</v>
      </c>
      <c r="C67">
        <v>-1.1248712535870653E-2</v>
      </c>
      <c r="D67">
        <v>2.3631604533277038E-2</v>
      </c>
    </row>
    <row r="68" spans="1:4" x14ac:dyDescent="0.35">
      <c r="A68" s="1">
        <v>42583</v>
      </c>
      <c r="B68">
        <v>-3.3112613036560315E-3</v>
      </c>
      <c r="C68">
        <v>3.7740327982846898E-2</v>
      </c>
      <c r="D68">
        <v>-8.528836347520323E-3</v>
      </c>
    </row>
    <row r="69" spans="1:4" x14ac:dyDescent="0.35">
      <c r="A69" s="1">
        <v>42590</v>
      </c>
      <c r="B69">
        <v>5.4648874052540741E-3</v>
      </c>
      <c r="C69">
        <v>2.1552558385734281E-2</v>
      </c>
      <c r="D69">
        <v>1.6985546365743807E-2</v>
      </c>
    </row>
    <row r="70" spans="1:4" x14ac:dyDescent="0.35">
      <c r="A70" s="1">
        <v>42597</v>
      </c>
      <c r="B70">
        <v>-2.6522898948902019E-2</v>
      </c>
      <c r="C70">
        <v>0</v>
      </c>
      <c r="D70">
        <v>-1.8056783747242615E-2</v>
      </c>
    </row>
    <row r="71" spans="1:4" x14ac:dyDescent="0.35">
      <c r="A71" s="1">
        <v>42604</v>
      </c>
      <c r="B71">
        <v>6.7273180607424835E-2</v>
      </c>
      <c r="C71">
        <v>-4.2735107773819378E-3</v>
      </c>
      <c r="D71">
        <v>2.9569208122948661E-2</v>
      </c>
    </row>
    <row r="72" spans="1:4" x14ac:dyDescent="0.35">
      <c r="A72" s="1">
        <v>42611</v>
      </c>
      <c r="B72">
        <v>1.1159531140159709E-2</v>
      </c>
      <c r="C72">
        <v>3.9879366231596325E-2</v>
      </c>
      <c r="D72">
        <v>-2.9569208122948609E-2</v>
      </c>
    </row>
    <row r="73" spans="1:4" x14ac:dyDescent="0.35">
      <c r="A73" s="1">
        <v>42618</v>
      </c>
      <c r="B73">
        <v>3.1629546336090913E-2</v>
      </c>
      <c r="C73">
        <v>3.6367644170874791E-2</v>
      </c>
      <c r="D73">
        <v>2.8528083614538031E-2</v>
      </c>
    </row>
    <row r="74" spans="1:4" x14ac:dyDescent="0.35">
      <c r="A74" s="1">
        <v>42632</v>
      </c>
      <c r="B74">
        <v>3.0153038170687457E-2</v>
      </c>
      <c r="C74">
        <v>-2.0811662038246232E-3</v>
      </c>
      <c r="D74">
        <v>-6.5185979884695613E-2</v>
      </c>
    </row>
    <row r="75" spans="1:4" x14ac:dyDescent="0.35">
      <c r="A75" s="1">
        <v>42639</v>
      </c>
      <c r="B75">
        <v>-4.1509799760933996E-2</v>
      </c>
      <c r="C75">
        <v>3.4803922194692097E-2</v>
      </c>
      <c r="D75">
        <v>3.1039859375910123E-3</v>
      </c>
    </row>
    <row r="76" spans="1:4" x14ac:dyDescent="0.35">
      <c r="A76" s="1">
        <v>42646</v>
      </c>
      <c r="B76">
        <v>2.3123990086664367E-2</v>
      </c>
      <c r="C76">
        <v>6.0180723255629448E-3</v>
      </c>
      <c r="D76">
        <v>-2.7226812700214039E-2</v>
      </c>
    </row>
    <row r="77" spans="1:4" x14ac:dyDescent="0.35">
      <c r="A77" s="1">
        <v>42653</v>
      </c>
      <c r="B77">
        <v>-1.3605652055778709E-2</v>
      </c>
      <c r="C77">
        <v>-2.4292692569044587E-2</v>
      </c>
      <c r="D77">
        <v>-1.0672459890771759E-2</v>
      </c>
    </row>
    <row r="78" spans="1:4" x14ac:dyDescent="0.35">
      <c r="A78" s="1">
        <v>42660</v>
      </c>
      <c r="B78">
        <v>1.1451929322611933E-2</v>
      </c>
      <c r="C78">
        <v>6.351340572232593E-2</v>
      </c>
      <c r="D78">
        <v>-4.4988387214781933E-2</v>
      </c>
    </row>
    <row r="79" spans="1:4" x14ac:dyDescent="0.35">
      <c r="A79" s="1">
        <v>42667</v>
      </c>
      <c r="B79">
        <v>5.2415952276730973E-3</v>
      </c>
      <c r="C79">
        <v>9.5694510161506725E-3</v>
      </c>
      <c r="D79">
        <v>1.1217051092001736E-3</v>
      </c>
    </row>
    <row r="80" spans="1:4" x14ac:dyDescent="0.35">
      <c r="A80" s="1">
        <v>42674</v>
      </c>
      <c r="B80">
        <v>-4.4192839233540823E-2</v>
      </c>
      <c r="C80">
        <v>2.6317308317373358E-2</v>
      </c>
      <c r="D80">
        <v>-4.4943895878393264E-3</v>
      </c>
    </row>
    <row r="81" spans="1:4" x14ac:dyDescent="0.35">
      <c r="A81" s="1">
        <v>42681</v>
      </c>
      <c r="B81">
        <v>5.9556780835624393E-2</v>
      </c>
      <c r="C81">
        <v>-1.8570107472127711E-3</v>
      </c>
      <c r="D81">
        <v>1.5642777070453542E-2</v>
      </c>
    </row>
    <row r="82" spans="1:4" x14ac:dyDescent="0.35">
      <c r="A82" s="1">
        <v>42688</v>
      </c>
      <c r="B82">
        <v>-9.6830574853678138E-3</v>
      </c>
      <c r="C82">
        <v>5.9530649494225936E-2</v>
      </c>
      <c r="D82">
        <v>-2.8107527690440611E-2</v>
      </c>
    </row>
    <row r="83" spans="1:4" x14ac:dyDescent="0.35">
      <c r="A83" s="1">
        <v>42695</v>
      </c>
      <c r="B83">
        <v>6.6452715887930142E-2</v>
      </c>
      <c r="C83">
        <v>-8.795131452827289E-3</v>
      </c>
      <c r="D83">
        <v>-5.7175684632034081E-3</v>
      </c>
    </row>
    <row r="84" spans="1:4" x14ac:dyDescent="0.35">
      <c r="A84" s="1">
        <v>42702</v>
      </c>
      <c r="B84">
        <v>-6.0045214181915982E-3</v>
      </c>
      <c r="C84">
        <v>-2.6859269050268413E-2</v>
      </c>
      <c r="D84">
        <v>2.0432038817205934E-2</v>
      </c>
    </row>
    <row r="85" spans="1:4" x14ac:dyDescent="0.35">
      <c r="A85" s="1">
        <v>42730</v>
      </c>
      <c r="B85">
        <v>1.2195273093818206E-2</v>
      </c>
      <c r="C85">
        <v>3.2894766503987053E-3</v>
      </c>
      <c r="D85">
        <v>-3.3351893061383505E-3</v>
      </c>
    </row>
    <row r="86" spans="1:4" x14ac:dyDescent="0.35">
      <c r="A86" s="1">
        <v>42744</v>
      </c>
      <c r="B86">
        <v>-3.4509816210688313E-2</v>
      </c>
      <c r="C86">
        <v>5.6338177182560642E-3</v>
      </c>
      <c r="D86">
        <v>-6.4377904748485299E-3</v>
      </c>
    </row>
    <row r="87" spans="1:4" x14ac:dyDescent="0.35">
      <c r="A87" s="1">
        <v>42751</v>
      </c>
      <c r="B87">
        <v>1.5584418424825499E-2</v>
      </c>
      <c r="C87">
        <v>-5.930877444029415E-2</v>
      </c>
      <c r="D87">
        <v>2.4456295977526715E-2</v>
      </c>
    </row>
    <row r="88" spans="1:4" x14ac:dyDescent="0.35">
      <c r="A88" s="1">
        <v>42758</v>
      </c>
      <c r="B88">
        <v>6.6015130574268388E-2</v>
      </c>
      <c r="C88">
        <v>1.1851990587014548E-2</v>
      </c>
      <c r="D88">
        <v>6.5063593347061868E-2</v>
      </c>
    </row>
    <row r="89" spans="1:4" x14ac:dyDescent="0.35">
      <c r="A89" s="1">
        <v>42765</v>
      </c>
      <c r="B89">
        <v>-2.9033565733355533E-2</v>
      </c>
      <c r="C89">
        <v>2.1850832948108297E-2</v>
      </c>
      <c r="D89">
        <v>4.2395558967685765E-2</v>
      </c>
    </row>
    <row r="90" spans="1:4" x14ac:dyDescent="0.35">
      <c r="A90" s="1">
        <v>42772</v>
      </c>
      <c r="B90">
        <v>-4.8934018014174151E-2</v>
      </c>
      <c r="C90">
        <v>-2.3324672566409004E-2</v>
      </c>
      <c r="D90">
        <v>-3.5529421154486512E-2</v>
      </c>
    </row>
    <row r="91" spans="1:4" x14ac:dyDescent="0.35">
      <c r="A91" s="1">
        <v>42779</v>
      </c>
      <c r="B91">
        <v>-6.0424786265687625E-5</v>
      </c>
      <c r="C91">
        <v>-6.8676865796219372E-2</v>
      </c>
      <c r="D91">
        <v>-1.2789156116321223E-2</v>
      </c>
    </row>
    <row r="92" spans="1:4" x14ac:dyDescent="0.35">
      <c r="A92" s="1">
        <v>42786</v>
      </c>
      <c r="B92">
        <v>1.2084592159701689E-4</v>
      </c>
      <c r="C92">
        <v>2.6501940745506627E-2</v>
      </c>
      <c r="D92">
        <v>-6.9548218733697219E-3</v>
      </c>
    </row>
    <row r="93" spans="1:4" x14ac:dyDescent="0.35">
      <c r="A93" s="1">
        <v>42793</v>
      </c>
      <c r="B93">
        <v>-6.7291333303695113E-3</v>
      </c>
      <c r="C93">
        <v>-4.4032270150503282E-2</v>
      </c>
      <c r="D93">
        <v>-3.4486176071169203E-2</v>
      </c>
    </row>
    <row r="94" spans="1:4" x14ac:dyDescent="0.35">
      <c r="A94" s="1">
        <v>42800</v>
      </c>
      <c r="B94">
        <v>-4.2877024356391881E-2</v>
      </c>
      <c r="C94">
        <v>2.6964361638355201E-2</v>
      </c>
      <c r="D94">
        <v>1.1287959773851355E-2</v>
      </c>
    </row>
    <row r="95" spans="1:4" x14ac:dyDescent="0.35">
      <c r="A95" s="1">
        <v>42814</v>
      </c>
      <c r="B95">
        <v>2.0696535100776455E-2</v>
      </c>
      <c r="C95">
        <v>-7.6628727455691371E-3</v>
      </c>
      <c r="D95">
        <v>-4.0821994520255166E-2</v>
      </c>
    </row>
    <row r="96" spans="1:4" x14ac:dyDescent="0.35">
      <c r="A96" s="1">
        <v>42821</v>
      </c>
      <c r="B96">
        <v>-2.9109110030049078E-2</v>
      </c>
      <c r="C96">
        <v>-3.2841106189242332E-2</v>
      </c>
      <c r="D96">
        <v>-1.0972678669475556E-2</v>
      </c>
    </row>
    <row r="97" spans="1:4" x14ac:dyDescent="0.35">
      <c r="A97" s="1">
        <v>42828</v>
      </c>
      <c r="B97">
        <v>1.0520187908801302E-2</v>
      </c>
      <c r="C97">
        <v>-3.3956374734273591E-2</v>
      </c>
      <c r="D97">
        <v>-2.7454698464409826E-2</v>
      </c>
    </row>
    <row r="98" spans="1:4" x14ac:dyDescent="0.35">
      <c r="A98" s="1">
        <v>42842</v>
      </c>
      <c r="B98">
        <v>6.7052278058137904E-2</v>
      </c>
      <c r="C98">
        <v>-4.8790164169431945E-2</v>
      </c>
      <c r="D98">
        <v>1.0542963549059923E-3</v>
      </c>
    </row>
    <row r="99" spans="1:4" x14ac:dyDescent="0.35">
      <c r="A99" s="1">
        <v>42849</v>
      </c>
      <c r="B99">
        <v>3.4548834675782604E-2</v>
      </c>
      <c r="C99">
        <v>-1.914766941413408E-2</v>
      </c>
      <c r="D99">
        <v>5.6338501641746599E-2</v>
      </c>
    </row>
    <row r="100" spans="1:4" x14ac:dyDescent="0.35">
      <c r="A100" s="1">
        <v>42856</v>
      </c>
      <c r="B100">
        <v>3.6253816143170577E-3</v>
      </c>
      <c r="C100">
        <v>-1.5943650397136001E-2</v>
      </c>
      <c r="D100">
        <v>-1.9105659079585606E-2</v>
      </c>
    </row>
    <row r="101" spans="1:4" x14ac:dyDescent="0.35">
      <c r="A101" s="1">
        <v>42863</v>
      </c>
      <c r="B101">
        <v>1.139442612796833E-2</v>
      </c>
      <c r="C101">
        <v>-4.3802622658392888E-2</v>
      </c>
      <c r="D101">
        <v>-2.0325210249223578E-3</v>
      </c>
    </row>
    <row r="102" spans="1:4" x14ac:dyDescent="0.35">
      <c r="A102" s="1">
        <v>42877</v>
      </c>
      <c r="B102">
        <v>-4.9589915400578138E-2</v>
      </c>
      <c r="C102">
        <v>-2.8710105882431367E-2</v>
      </c>
      <c r="D102">
        <v>-3.3901551675681339E-2</v>
      </c>
    </row>
    <row r="103" spans="1:4" x14ac:dyDescent="0.35">
      <c r="A103" s="1">
        <v>42884</v>
      </c>
      <c r="B103">
        <v>-2.2402144995791396E-2</v>
      </c>
      <c r="C103">
        <v>0</v>
      </c>
      <c r="D103">
        <v>3.4423441909726986E-3</v>
      </c>
    </row>
    <row r="104" spans="1:4" x14ac:dyDescent="0.35">
      <c r="A104" s="1">
        <v>42891</v>
      </c>
      <c r="B104">
        <v>-4.5635542323461932E-2</v>
      </c>
      <c r="C104">
        <v>3.8099846232270383E-2</v>
      </c>
      <c r="D104">
        <v>2.2883305180122159E-3</v>
      </c>
    </row>
    <row r="105" spans="1:4" x14ac:dyDescent="0.35">
      <c r="A105" s="1">
        <v>42898</v>
      </c>
      <c r="B105">
        <v>-5.8283562197908506E-2</v>
      </c>
      <c r="C105">
        <v>-5.770831762064673E-2</v>
      </c>
      <c r="D105">
        <v>-6.3700776905186218E-2</v>
      </c>
    </row>
    <row r="106" spans="1:4" x14ac:dyDescent="0.35">
      <c r="A106" s="1">
        <v>42905</v>
      </c>
      <c r="B106">
        <v>1.7289479779171415E-2</v>
      </c>
      <c r="C106">
        <v>3.8839833316263957E-2</v>
      </c>
      <c r="D106">
        <v>-1.472419239393645E-2</v>
      </c>
    </row>
    <row r="107" spans="1:4" x14ac:dyDescent="0.35">
      <c r="A107" s="1">
        <v>42912</v>
      </c>
      <c r="B107">
        <v>1.028694907975825E-2</v>
      </c>
      <c r="C107">
        <v>-1.7291497110060994E-2</v>
      </c>
      <c r="D107">
        <v>-2.2500949290837791E-2</v>
      </c>
    </row>
    <row r="108" spans="1:4" x14ac:dyDescent="0.35">
      <c r="A108" s="1">
        <v>42919</v>
      </c>
      <c r="B108">
        <v>4.4138146711845593E-2</v>
      </c>
      <c r="C108">
        <v>3.9891329027302025E-2</v>
      </c>
      <c r="D108">
        <v>3.4786116085415389E-2</v>
      </c>
    </row>
    <row r="109" spans="1:4" x14ac:dyDescent="0.35">
      <c r="A109" s="1">
        <v>42926</v>
      </c>
      <c r="B109">
        <v>5.8953157038768307E-2</v>
      </c>
      <c r="C109">
        <v>-3.9891329027301969E-2</v>
      </c>
      <c r="D109">
        <v>3.125254350410453E-2</v>
      </c>
    </row>
    <row r="110" spans="1:4" x14ac:dyDescent="0.35">
      <c r="A110" s="1">
        <v>42933</v>
      </c>
      <c r="B110">
        <v>4.3276729057820278E-3</v>
      </c>
      <c r="C110">
        <v>5.7971176843259146E-3</v>
      </c>
      <c r="D110">
        <v>-3.5566131148471155E-3</v>
      </c>
    </row>
    <row r="111" spans="1:4" x14ac:dyDescent="0.35">
      <c r="A111" s="1">
        <v>42940</v>
      </c>
      <c r="B111">
        <v>2.0153353847960583E-2</v>
      </c>
      <c r="C111">
        <v>-1.553429296218412E-2</v>
      </c>
      <c r="D111">
        <v>2.8104894320108521E-2</v>
      </c>
    </row>
    <row r="112" spans="1:4" x14ac:dyDescent="0.35">
      <c r="A112" s="1">
        <v>42947</v>
      </c>
      <c r="B112">
        <v>2.5842156583848929E-2</v>
      </c>
      <c r="C112">
        <v>4.4026248756490458E-2</v>
      </c>
      <c r="D112">
        <v>-1.5125361070756104E-2</v>
      </c>
    </row>
    <row r="113" spans="1:4" x14ac:dyDescent="0.35">
      <c r="A113" s="1">
        <v>42954</v>
      </c>
      <c r="B113">
        <v>1.3576193070049527E-2</v>
      </c>
      <c r="C113">
        <v>-3.7523496185503527E-3</v>
      </c>
      <c r="D113">
        <v>-7.0588528396246884E-3</v>
      </c>
    </row>
    <row r="114" spans="1:4" x14ac:dyDescent="0.35">
      <c r="A114" s="1">
        <v>42982</v>
      </c>
      <c r="B114">
        <v>1.2068878733676451E-2</v>
      </c>
      <c r="C114">
        <v>-1.5398080111121606E-2</v>
      </c>
      <c r="D114">
        <v>-2.2446698538238618E-3</v>
      </c>
    </row>
    <row r="115" spans="1:4" x14ac:dyDescent="0.35">
      <c r="A115" s="1">
        <v>42989</v>
      </c>
      <c r="B115">
        <v>1.5268287210081411E-2</v>
      </c>
      <c r="C115">
        <v>-1.7256259674698364E-3</v>
      </c>
      <c r="D115">
        <v>-1.3574869091068874E-2</v>
      </c>
    </row>
    <row r="116" spans="1:4" x14ac:dyDescent="0.35">
      <c r="A116" s="1">
        <v>42996</v>
      </c>
      <c r="B116">
        <v>-6.3779116012377228E-3</v>
      </c>
      <c r="C116">
        <v>-3.5153004417896136E-2</v>
      </c>
      <c r="D116">
        <v>1.2450641878787961E-2</v>
      </c>
    </row>
    <row r="117" spans="1:4" x14ac:dyDescent="0.35">
      <c r="A117" s="1">
        <v>43003</v>
      </c>
      <c r="B117">
        <v>2.5167170139379347E-2</v>
      </c>
      <c r="C117">
        <v>3.6878630385365992E-2</v>
      </c>
      <c r="D117">
        <v>-7.9051795071132611E-3</v>
      </c>
    </row>
    <row r="118" spans="1:4" x14ac:dyDescent="0.35">
      <c r="A118" s="1">
        <v>43010</v>
      </c>
      <c r="B118">
        <v>9.469914751070254E-3</v>
      </c>
      <c r="C118">
        <v>-4.4059989794030543E-2</v>
      </c>
      <c r="D118">
        <v>9.0294067193941573E-3</v>
      </c>
    </row>
    <row r="119" spans="1:4" x14ac:dyDescent="0.35">
      <c r="A119" s="1">
        <v>43017</v>
      </c>
      <c r="B119">
        <v>1.1878083540431576E-2</v>
      </c>
      <c r="C119">
        <v>2.3153304974716821E-2</v>
      </c>
      <c r="D119">
        <v>-7.8962621222255051E-3</v>
      </c>
    </row>
    <row r="120" spans="1:4" x14ac:dyDescent="0.35">
      <c r="A120" s="1">
        <v>43024</v>
      </c>
      <c r="B120">
        <v>-1.8025908550513114E-2</v>
      </c>
      <c r="C120">
        <v>-1.5971945566052113E-2</v>
      </c>
      <c r="D120">
        <v>-3.456565311228095E-2</v>
      </c>
    </row>
    <row r="121" spans="1:4" x14ac:dyDescent="0.35">
      <c r="A121" s="1">
        <v>43031</v>
      </c>
      <c r="B121">
        <v>1.5834992330076268E-2</v>
      </c>
      <c r="C121">
        <v>3.5153004417896094E-2</v>
      </c>
      <c r="D121">
        <v>-9.4229201345052607E-3</v>
      </c>
    </row>
    <row r="122" spans="1:4" x14ac:dyDescent="0.35">
      <c r="A122" s="1">
        <v>43038</v>
      </c>
      <c r="B122">
        <v>-1.1543029281674812E-2</v>
      </c>
      <c r="C122">
        <v>5.1679701584425976E-3</v>
      </c>
      <c r="D122">
        <v>-1.0708014272472212E-2</v>
      </c>
    </row>
    <row r="123" spans="1:4" x14ac:dyDescent="0.35">
      <c r="A123" s="1">
        <v>43059</v>
      </c>
      <c r="B123">
        <v>1.0360502681430503E-2</v>
      </c>
      <c r="C123">
        <v>-1.668249995993602E-2</v>
      </c>
      <c r="D123">
        <v>1.0644689511414007E-2</v>
      </c>
    </row>
    <row r="124" spans="1:4" x14ac:dyDescent="0.35">
      <c r="A124" s="1">
        <v>43066</v>
      </c>
      <c r="B124">
        <v>-2.8923039469250476E-2</v>
      </c>
      <c r="C124">
        <v>-7.5047256540676927E-3</v>
      </c>
      <c r="D124">
        <v>-1.6607736399660525E-2</v>
      </c>
    </row>
    <row r="125" spans="1:4" x14ac:dyDescent="0.35">
      <c r="A125" s="1">
        <v>43073</v>
      </c>
      <c r="B125">
        <v>-2.7577494364552E-3</v>
      </c>
      <c r="C125">
        <v>-7.5614727005764749E-3</v>
      </c>
      <c r="D125">
        <v>-2.4214258120594627E-2</v>
      </c>
    </row>
    <row r="126" spans="1:4" x14ac:dyDescent="0.35">
      <c r="A126" s="1">
        <v>43080</v>
      </c>
      <c r="B126">
        <v>2.5212546434708723E-2</v>
      </c>
      <c r="C126">
        <v>3.7248253880618781E-2</v>
      </c>
      <c r="D126">
        <v>3.8466280827796143E-2</v>
      </c>
    </row>
    <row r="127" spans="1:4" x14ac:dyDescent="0.35">
      <c r="A127" s="1">
        <v>43087</v>
      </c>
      <c r="B127">
        <v>-2.272571405413918E-2</v>
      </c>
      <c r="C127">
        <v>2.527210310071511E-2</v>
      </c>
      <c r="D127">
        <v>3.1343250565711335E-2</v>
      </c>
    </row>
    <row r="128" spans="1:4" x14ac:dyDescent="0.35">
      <c r="A128" s="1">
        <v>43094</v>
      </c>
      <c r="B128">
        <v>1.6837223836230465E-2</v>
      </c>
      <c r="C128">
        <v>-2.7101929777791269E-2</v>
      </c>
      <c r="D128">
        <v>2.7059148114005775E-2</v>
      </c>
    </row>
    <row r="129" spans="1:4" x14ac:dyDescent="0.35">
      <c r="A129" s="1">
        <v>43101</v>
      </c>
      <c r="B129">
        <v>5.7799613398280346E-2</v>
      </c>
      <c r="C129">
        <v>-1.8331810816609605E-3</v>
      </c>
      <c r="D129">
        <v>-3.3426214966898373E-3</v>
      </c>
    </row>
    <row r="130" spans="1:4" x14ac:dyDescent="0.35">
      <c r="A130" s="1">
        <v>43108</v>
      </c>
      <c r="B130">
        <v>-3.5688082383160094E-3</v>
      </c>
      <c r="C130">
        <v>4.4850566165351713E-2</v>
      </c>
      <c r="D130">
        <v>-1.6882787038750929E-2</v>
      </c>
    </row>
    <row r="131" spans="1:4" x14ac:dyDescent="0.35">
      <c r="A131" s="1">
        <v>43115</v>
      </c>
      <c r="B131">
        <v>1.9575802125861606E-2</v>
      </c>
      <c r="C131">
        <v>4.2925044717033844E-2</v>
      </c>
      <c r="D131">
        <v>-2.5288703951924195E-2</v>
      </c>
    </row>
    <row r="132" spans="1:4" x14ac:dyDescent="0.35">
      <c r="A132" s="1">
        <v>43122</v>
      </c>
      <c r="B132">
        <v>1.8592833076615925E-2</v>
      </c>
      <c r="C132">
        <v>8.3682496705165792E-3</v>
      </c>
      <c r="D132">
        <v>-1.1648224962930943E-3</v>
      </c>
    </row>
    <row r="133" spans="1:4" x14ac:dyDescent="0.35">
      <c r="A133" s="1">
        <v>43129</v>
      </c>
      <c r="B133">
        <v>4.0932109914822455E-2</v>
      </c>
      <c r="C133">
        <v>-5.1293294387550578E-2</v>
      </c>
      <c r="D133">
        <v>-2.1202207650603051E-2</v>
      </c>
    </row>
    <row r="134" spans="1:4" x14ac:dyDescent="0.35">
      <c r="A134" s="1">
        <v>43136</v>
      </c>
      <c r="B134">
        <v>-2.8419625452167779E-2</v>
      </c>
      <c r="C134">
        <v>-7.0422826254129232E-3</v>
      </c>
      <c r="D134">
        <v>-2.6539555234612263E-2</v>
      </c>
    </row>
    <row r="135" spans="1:4" x14ac:dyDescent="0.35">
      <c r="A135" s="1">
        <v>43143</v>
      </c>
      <c r="B135">
        <v>6.5310383424709101E-2</v>
      </c>
      <c r="C135">
        <v>-7.0922283094917984E-3</v>
      </c>
      <c r="D135">
        <v>-9.8280889362624274E-3</v>
      </c>
    </row>
    <row r="136" spans="1:4" x14ac:dyDescent="0.35">
      <c r="A136" s="1">
        <v>43150</v>
      </c>
      <c r="B136">
        <v>3.8573691985798665E-2</v>
      </c>
      <c r="C136">
        <v>2.6340416614408564E-2</v>
      </c>
      <c r="D136">
        <v>-2.4721891453890368E-3</v>
      </c>
    </row>
    <row r="137" spans="1:4" x14ac:dyDescent="0.35">
      <c r="A137" s="1">
        <v>43157</v>
      </c>
      <c r="B137">
        <v>-1.6313101316179971E-2</v>
      </c>
      <c r="C137">
        <v>-1.7346058122083075E-3</v>
      </c>
      <c r="D137">
        <v>-4.9627893421290139E-3</v>
      </c>
    </row>
    <row r="138" spans="1:4" x14ac:dyDescent="0.35">
      <c r="A138" s="1">
        <v>43164</v>
      </c>
      <c r="B138">
        <v>5.8436981489109214E-3</v>
      </c>
      <c r="C138">
        <v>5.19481687710393E-3</v>
      </c>
      <c r="D138">
        <v>-4.9875415110390512E-3</v>
      </c>
    </row>
    <row r="139" spans="1:4" x14ac:dyDescent="0.35">
      <c r="A139" s="1">
        <v>43171</v>
      </c>
      <c r="B139">
        <v>-6.9552282948659575E-2</v>
      </c>
      <c r="C139">
        <v>-1.5666116744399352E-2</v>
      </c>
      <c r="D139">
        <v>3.742986278834297E-3</v>
      </c>
    </row>
    <row r="140" spans="1:4" x14ac:dyDescent="0.35">
      <c r="A140" s="1">
        <v>43178</v>
      </c>
      <c r="B140">
        <v>2.2581293375885568E-2</v>
      </c>
      <c r="C140">
        <v>1.5666116744399456E-2</v>
      </c>
      <c r="D140">
        <v>-2.9060794263124256E-2</v>
      </c>
    </row>
    <row r="141" spans="1:4" x14ac:dyDescent="0.35">
      <c r="A141" s="1">
        <v>43185</v>
      </c>
      <c r="B141">
        <v>-3.2704584725580833E-2</v>
      </c>
      <c r="C141">
        <v>1.7256259674698574E-3</v>
      </c>
      <c r="D141">
        <v>-1.2903404835907954E-2</v>
      </c>
    </row>
    <row r="142" spans="1:4" x14ac:dyDescent="0.35">
      <c r="A142" s="1">
        <v>43192</v>
      </c>
      <c r="B142">
        <v>1.2501877408061296E-2</v>
      </c>
      <c r="C142">
        <v>1.878791386563327E-2</v>
      </c>
      <c r="D142">
        <v>-1.4388737452099669E-2</v>
      </c>
    </row>
    <row r="143" spans="1:4" x14ac:dyDescent="0.35">
      <c r="A143" s="1">
        <v>43206</v>
      </c>
      <c r="B143">
        <v>5.0765553789119282E-2</v>
      </c>
      <c r="C143">
        <v>8.6580627431145311E-3</v>
      </c>
      <c r="D143">
        <v>6.9979291876446368E-3</v>
      </c>
    </row>
    <row r="144" spans="1:4" x14ac:dyDescent="0.35">
      <c r="A144" s="1">
        <v>43213</v>
      </c>
      <c r="B144">
        <v>4.2900071563173089E-2</v>
      </c>
      <c r="C144">
        <v>6.8728792877620504E-3</v>
      </c>
      <c r="D144">
        <v>2.4794658613216274E-2</v>
      </c>
    </row>
    <row r="145" spans="1:4" x14ac:dyDescent="0.35">
      <c r="A145" s="1">
        <v>43220</v>
      </c>
      <c r="B145">
        <v>1.6543886758217469E-2</v>
      </c>
      <c r="C145">
        <v>1.0221554071538009E-2</v>
      </c>
      <c r="D145">
        <v>1.2170535620255114E-2</v>
      </c>
    </row>
    <row r="146" spans="1:4" x14ac:dyDescent="0.35">
      <c r="A146" s="1">
        <v>43227</v>
      </c>
      <c r="B146">
        <v>3.088965519195918E-2</v>
      </c>
      <c r="C146">
        <v>0</v>
      </c>
      <c r="D146">
        <v>2.6845653706689828E-3</v>
      </c>
    </row>
    <row r="147" spans="1:4" x14ac:dyDescent="0.35">
      <c r="A147" s="1">
        <v>43234</v>
      </c>
      <c r="B147">
        <v>-5.9066782764183041E-2</v>
      </c>
      <c r="C147">
        <v>1.3468217050866611E-2</v>
      </c>
      <c r="D147">
        <v>-1.4855100990924184E-2</v>
      </c>
    </row>
    <row r="148" spans="1:4" x14ac:dyDescent="0.35">
      <c r="A148" s="1">
        <v>43241</v>
      </c>
      <c r="B148">
        <v>-9.9503308531679793E-3</v>
      </c>
      <c r="C148">
        <v>1.6708441648177223E-3</v>
      </c>
      <c r="D148">
        <v>-1.6461277054071962E-2</v>
      </c>
    </row>
    <row r="149" spans="1:4" x14ac:dyDescent="0.35">
      <c r="A149" s="1">
        <v>43248</v>
      </c>
      <c r="B149">
        <v>0</v>
      </c>
      <c r="C149">
        <v>-4.4375881400709832E-2</v>
      </c>
      <c r="D149">
        <v>-4.158010148663677E-3</v>
      </c>
    </row>
    <row r="150" spans="1:4" x14ac:dyDescent="0.35">
      <c r="A150" s="1">
        <v>43255</v>
      </c>
      <c r="B150">
        <v>-3.4215080444514039E-2</v>
      </c>
      <c r="C150">
        <v>3.0930300691358773E-2</v>
      </c>
      <c r="D150">
        <v>2.7739268827252244E-3</v>
      </c>
    </row>
    <row r="151" spans="1:4" x14ac:dyDescent="0.35">
      <c r="A151" s="1">
        <v>43262</v>
      </c>
      <c r="B151">
        <v>-1.5357207685957053E-2</v>
      </c>
      <c r="C151">
        <v>5.0633019565466345E-3</v>
      </c>
      <c r="D151">
        <v>-3.0944803849421599E-2</v>
      </c>
    </row>
    <row r="152" spans="1:4" x14ac:dyDescent="0.35">
      <c r="A152" s="1">
        <v>43269</v>
      </c>
      <c r="B152">
        <v>2.3928086559248857E-2</v>
      </c>
      <c r="C152">
        <v>-2.3851215822179909E-2</v>
      </c>
      <c r="D152">
        <v>-2.4585475472614454E-2</v>
      </c>
    </row>
    <row r="153" spans="1:4" x14ac:dyDescent="0.35">
      <c r="A153" s="1">
        <v>43276</v>
      </c>
      <c r="B153">
        <v>1.6511718007949636E-2</v>
      </c>
      <c r="C153">
        <v>-2.6202372394024072E-2</v>
      </c>
      <c r="D153">
        <v>1.309109604687942E-2</v>
      </c>
    </row>
    <row r="154" spans="1:4" x14ac:dyDescent="0.35">
      <c r="A154" s="1">
        <v>43283</v>
      </c>
      <c r="B154">
        <v>3.9176604911649274E-2</v>
      </c>
      <c r="C154">
        <v>-8.8889474172460393E-3</v>
      </c>
      <c r="D154">
        <v>2.8860048891348514E-3</v>
      </c>
    </row>
    <row r="155" spans="1:4" x14ac:dyDescent="0.35">
      <c r="A155" s="1">
        <v>43290</v>
      </c>
      <c r="B155">
        <v>1.3755254551498786E-2</v>
      </c>
      <c r="C155">
        <v>0</v>
      </c>
      <c r="D155">
        <v>-8.6831225734608809E-3</v>
      </c>
    </row>
    <row r="156" spans="1:4" x14ac:dyDescent="0.35">
      <c r="A156" s="1">
        <v>43304</v>
      </c>
      <c r="B156">
        <v>2.2070395399242521E-2</v>
      </c>
      <c r="C156">
        <v>1.7699577099400857E-2</v>
      </c>
      <c r="D156">
        <v>3.1880731851290346E-2</v>
      </c>
    </row>
    <row r="157" spans="1:4" x14ac:dyDescent="0.35">
      <c r="A157" s="1">
        <v>43311</v>
      </c>
      <c r="B157">
        <v>-3.2548907214881823E-2</v>
      </c>
      <c r="C157">
        <v>-1.7699577099400975E-2</v>
      </c>
      <c r="D157">
        <v>-2.0676132838427303E-2</v>
      </c>
    </row>
    <row r="158" spans="1:4" x14ac:dyDescent="0.35">
      <c r="A158" s="1">
        <v>43325</v>
      </c>
      <c r="B158">
        <v>1.8100041643617937E-2</v>
      </c>
      <c r="C158">
        <v>-3.2670782289548707E-2</v>
      </c>
      <c r="D158">
        <v>-1.413427797146964E-3</v>
      </c>
    </row>
    <row r="159" spans="1:4" x14ac:dyDescent="0.35">
      <c r="A159" s="1">
        <v>43332</v>
      </c>
      <c r="B159">
        <v>-4.9531668242757024E-2</v>
      </c>
      <c r="C159">
        <v>-1.8622512098001798E-2</v>
      </c>
      <c r="D159">
        <v>-2.0000666706669543E-2</v>
      </c>
    </row>
    <row r="160" spans="1:4" x14ac:dyDescent="0.35">
      <c r="A160" s="1">
        <v>43339</v>
      </c>
      <c r="B160">
        <v>8.8855133572084532E-3</v>
      </c>
      <c r="C160">
        <v>2.9631797606371149E-2</v>
      </c>
      <c r="D160">
        <v>1.0050335853501506E-2</v>
      </c>
    </row>
    <row r="161" spans="1:4" x14ac:dyDescent="0.35">
      <c r="A161" s="1">
        <v>43346</v>
      </c>
      <c r="B161">
        <v>-3.9792305052238935E-2</v>
      </c>
      <c r="C161">
        <v>-1.8416726786231151E-2</v>
      </c>
      <c r="D161">
        <v>-1.7291497110060994E-2</v>
      </c>
    </row>
    <row r="162" spans="1:4" x14ac:dyDescent="0.35">
      <c r="A162" s="1">
        <v>43353</v>
      </c>
      <c r="B162">
        <v>7.5997063116447952E-2</v>
      </c>
      <c r="C162">
        <v>-3.4029748586311373E-2</v>
      </c>
      <c r="D162">
        <v>7.2411612565594736E-3</v>
      </c>
    </row>
    <row r="163" spans="1:4" x14ac:dyDescent="0.35">
      <c r="A163" s="1">
        <v>43367</v>
      </c>
      <c r="B163">
        <v>4.9813705712219172E-2</v>
      </c>
      <c r="C163">
        <v>-3.0459207484708459E-2</v>
      </c>
      <c r="D163">
        <v>8.5960414697980377E-3</v>
      </c>
    </row>
    <row r="164" spans="1:4" x14ac:dyDescent="0.35">
      <c r="A164" s="1">
        <v>43381</v>
      </c>
      <c r="B164">
        <v>2.4536252649469736E-2</v>
      </c>
      <c r="C164">
        <v>-3.0459207484708459E-2</v>
      </c>
      <c r="D164">
        <v>-2.1506205220963619E-2</v>
      </c>
    </row>
    <row r="165" spans="1:4" x14ac:dyDescent="0.35">
      <c r="A165" s="1">
        <v>43388</v>
      </c>
      <c r="B165">
        <v>-4.2865606771374618E-2</v>
      </c>
      <c r="C165">
        <v>3.0459207484708439E-2</v>
      </c>
      <c r="D165">
        <v>8.6580627431145311E-3</v>
      </c>
    </row>
    <row r="166" spans="1:4" x14ac:dyDescent="0.35">
      <c r="A166" s="1">
        <v>43395</v>
      </c>
      <c r="B166">
        <v>-1.5351178655761022E-2</v>
      </c>
      <c r="C166">
        <v>2.6317308317373358E-2</v>
      </c>
      <c r="D166">
        <v>-1.885480076362946E-2</v>
      </c>
    </row>
    <row r="167" spans="1:4" x14ac:dyDescent="0.35">
      <c r="A167" s="1">
        <v>43402</v>
      </c>
      <c r="B167">
        <v>6.2118468098199445E-2</v>
      </c>
      <c r="C167">
        <v>3.2414939241710229E-3</v>
      </c>
      <c r="D167">
        <v>2.2440319126226484E-2</v>
      </c>
    </row>
    <row r="168" spans="1:4" x14ac:dyDescent="0.35">
      <c r="A168" s="1">
        <v>43409</v>
      </c>
      <c r="B168">
        <v>1.6222835506887384E-2</v>
      </c>
      <c r="C168">
        <v>-9.7561749453645725E-3</v>
      </c>
      <c r="D168">
        <v>-2.1708522533012291E-2</v>
      </c>
    </row>
    <row r="169" spans="1:4" x14ac:dyDescent="0.35">
      <c r="A169" s="1">
        <v>43416</v>
      </c>
      <c r="B169">
        <v>1.7772169745797668E-2</v>
      </c>
      <c r="C169">
        <v>2.5807883955872503E-2</v>
      </c>
      <c r="D169">
        <v>2.1921820982210511E-3</v>
      </c>
    </row>
    <row r="170" spans="1:4" x14ac:dyDescent="0.35">
      <c r="A170" s="1">
        <v>43423</v>
      </c>
      <c r="B170">
        <v>-9.8850915881404152E-3</v>
      </c>
      <c r="C170">
        <v>3.1796529173798056E-3</v>
      </c>
      <c r="D170">
        <v>-1.2486390651382646E-2</v>
      </c>
    </row>
    <row r="171" spans="1:4" x14ac:dyDescent="0.35">
      <c r="A171" s="1">
        <v>43430</v>
      </c>
      <c r="B171">
        <v>-1.6867253965241635E-2</v>
      </c>
      <c r="C171">
        <v>-2.2472855852058628E-2</v>
      </c>
      <c r="D171">
        <v>-1.4792902105891703E-3</v>
      </c>
    </row>
    <row r="172" spans="1:4" x14ac:dyDescent="0.35">
      <c r="A172" s="1">
        <v>43437</v>
      </c>
      <c r="B172">
        <v>5.1926802368212205E-3</v>
      </c>
      <c r="C172">
        <v>3.2414939241710229E-3</v>
      </c>
      <c r="D172">
        <v>-6.6840204285717143E-3</v>
      </c>
    </row>
    <row r="173" spans="1:4" x14ac:dyDescent="0.35">
      <c r="A173" s="1">
        <v>43444</v>
      </c>
      <c r="B173">
        <v>-5.3073464203364125E-2</v>
      </c>
      <c r="C173">
        <v>-4.6365920557925537E-2</v>
      </c>
      <c r="D173">
        <v>-5.229746697277265E-3</v>
      </c>
    </row>
    <row r="174" spans="1:4" x14ac:dyDescent="0.35">
      <c r="A174" s="1">
        <v>43451</v>
      </c>
      <c r="B174">
        <v>1.0007616074426413E-2</v>
      </c>
      <c r="C174">
        <v>-1.0221554071538139E-2</v>
      </c>
      <c r="D174">
        <v>-1.0542266312024545E-2</v>
      </c>
    </row>
    <row r="175" spans="1:4" x14ac:dyDescent="0.35">
      <c r="A175" s="1">
        <v>43458</v>
      </c>
      <c r="B175">
        <v>-2.6267135636687707E-3</v>
      </c>
      <c r="C175">
        <v>1.3605652055778678E-2</v>
      </c>
      <c r="D175">
        <v>-7.5728894190869108E-4</v>
      </c>
    </row>
    <row r="176" spans="1:4" x14ac:dyDescent="0.35">
      <c r="A176" s="1">
        <v>43465</v>
      </c>
      <c r="B176">
        <v>2.4862793047520322E-2</v>
      </c>
      <c r="C176">
        <v>2.6668247082161273E-2</v>
      </c>
      <c r="D176">
        <v>3.7807228399059311E-3</v>
      </c>
    </row>
    <row r="177" spans="1:4" x14ac:dyDescent="0.35">
      <c r="A177" s="1">
        <v>43472</v>
      </c>
      <c r="B177">
        <v>2.9966913963089838E-2</v>
      </c>
      <c r="C177">
        <v>-6.6006840313520242E-3</v>
      </c>
      <c r="D177">
        <v>2.3126730080018375E-2</v>
      </c>
    </row>
    <row r="178" spans="1:4" x14ac:dyDescent="0.35">
      <c r="A178" s="1">
        <v>43486</v>
      </c>
      <c r="B178">
        <v>1.6935044630998482E-2</v>
      </c>
      <c r="C178">
        <v>5.2185753170570247E-2</v>
      </c>
      <c r="D178">
        <v>1.5460603106378279E-2</v>
      </c>
    </row>
    <row r="179" spans="1:4" x14ac:dyDescent="0.35">
      <c r="A179" s="1">
        <v>43493</v>
      </c>
      <c r="B179">
        <v>2.0033825133197732E-2</v>
      </c>
      <c r="C179">
        <v>1.3468217050866611E-2</v>
      </c>
      <c r="D179">
        <v>-2.4710046494084415E-2</v>
      </c>
    </row>
    <row r="180" spans="1:4" x14ac:dyDescent="0.35">
      <c r="A180" s="1">
        <v>43500</v>
      </c>
      <c r="B180">
        <v>-2.7467043554678182E-2</v>
      </c>
      <c r="C180">
        <v>0</v>
      </c>
      <c r="D180">
        <v>-7.1505187172565246E-4</v>
      </c>
    </row>
    <row r="181" spans="1:4" x14ac:dyDescent="0.35">
      <c r="A181" s="1">
        <v>43507</v>
      </c>
      <c r="B181">
        <v>-1.1614976549214102E-2</v>
      </c>
      <c r="C181">
        <v>0</v>
      </c>
      <c r="D181">
        <v>4.2826617920009493E-3</v>
      </c>
    </row>
    <row r="182" spans="1:4" x14ac:dyDescent="0.35">
      <c r="A182" s="1">
        <v>43514</v>
      </c>
      <c r="B182">
        <v>-1.330933136878038E-2</v>
      </c>
      <c r="C182">
        <v>-6.5653970221436778E-2</v>
      </c>
      <c r="D182">
        <v>-2.8530689824063991E-3</v>
      </c>
    </row>
    <row r="183" spans="1:4" x14ac:dyDescent="0.35">
      <c r="A183" s="1">
        <v>43521</v>
      </c>
      <c r="B183">
        <v>6.2653499107203281E-3</v>
      </c>
      <c r="C183">
        <v>-7.168489478612516E-3</v>
      </c>
      <c r="D183">
        <v>-1.8746042821055221E-2</v>
      </c>
    </row>
    <row r="184" spans="1:4" x14ac:dyDescent="0.35">
      <c r="A184" s="1">
        <v>43528</v>
      </c>
      <c r="B184">
        <v>-1.2619232479690485E-2</v>
      </c>
      <c r="C184">
        <v>2.4868066578013524E-2</v>
      </c>
      <c r="D184">
        <v>-1.3187004281953801E-2</v>
      </c>
    </row>
    <row r="185" spans="1:4" x14ac:dyDescent="0.35">
      <c r="A185" s="1">
        <v>43535</v>
      </c>
      <c r="B185">
        <v>-1.9631908145795289E-3</v>
      </c>
      <c r="C185">
        <v>1.0471299867295437E-2</v>
      </c>
      <c r="D185">
        <v>7.3719133452813436E-4</v>
      </c>
    </row>
    <row r="186" spans="1:4" x14ac:dyDescent="0.35">
      <c r="A186" s="1">
        <v>43542</v>
      </c>
      <c r="B186">
        <v>2.018305593307863E-2</v>
      </c>
      <c r="C186">
        <v>0</v>
      </c>
      <c r="D186">
        <v>7.3421768890805338E-3</v>
      </c>
    </row>
    <row r="187" spans="1:4" x14ac:dyDescent="0.35">
      <c r="A187" s="1">
        <v>43549</v>
      </c>
      <c r="B187">
        <v>3.1841977546027009E-2</v>
      </c>
      <c r="C187">
        <v>-3.47826437632492E-3</v>
      </c>
      <c r="D187">
        <v>0</v>
      </c>
    </row>
    <row r="188" spans="1:4" x14ac:dyDescent="0.35">
      <c r="A188" s="1">
        <v>43556</v>
      </c>
      <c r="B188">
        <v>5.9213529962911494E-2</v>
      </c>
      <c r="C188">
        <v>6.944472352810995E-3</v>
      </c>
      <c r="D188">
        <v>1.3081581897489385E-2</v>
      </c>
    </row>
    <row r="189" spans="1:4" x14ac:dyDescent="0.35">
      <c r="A189" s="1">
        <v>43563</v>
      </c>
      <c r="B189">
        <v>5.1403178459964852E-2</v>
      </c>
      <c r="C189">
        <v>-1.7452449951226166E-2</v>
      </c>
      <c r="D189">
        <v>7.9108647008787995E-3</v>
      </c>
    </row>
    <row r="190" spans="1:4" x14ac:dyDescent="0.35">
      <c r="A190" s="1">
        <v>43570</v>
      </c>
      <c r="B190">
        <v>-2.9233176766405865E-2</v>
      </c>
      <c r="C190">
        <v>-1.4184634991956413E-2</v>
      </c>
      <c r="D190">
        <v>-1.2252405529015889E-2</v>
      </c>
    </row>
    <row r="191" spans="1:4" x14ac:dyDescent="0.35">
      <c r="A191" s="1">
        <v>43577</v>
      </c>
      <c r="B191">
        <v>-4.1341619327008791E-2</v>
      </c>
      <c r="C191">
        <v>0</v>
      </c>
      <c r="D191">
        <v>2.1731265343132582E-3</v>
      </c>
    </row>
    <row r="192" spans="1:4" x14ac:dyDescent="0.35">
      <c r="A192" s="1">
        <v>43584</v>
      </c>
      <c r="B192">
        <v>4.0997622075594681E-2</v>
      </c>
      <c r="C192">
        <v>-7.168489478612516E-3</v>
      </c>
      <c r="D192">
        <v>1.6505577440230998E-2</v>
      </c>
    </row>
    <row r="193" spans="1:4" x14ac:dyDescent="0.35">
      <c r="A193" s="1">
        <v>43591</v>
      </c>
      <c r="B193">
        <v>-2.402622535174723E-2</v>
      </c>
      <c r="C193">
        <v>-1.0850016024065818E-2</v>
      </c>
      <c r="D193">
        <v>7.0922283094918366E-3</v>
      </c>
    </row>
    <row r="194" spans="1:4" x14ac:dyDescent="0.35">
      <c r="A194" s="1">
        <v>43598</v>
      </c>
      <c r="B194">
        <v>-2.6435211855928802E-4</v>
      </c>
      <c r="C194">
        <v>1.8018505502678212E-2</v>
      </c>
      <c r="D194">
        <v>2.1178970147346914E-3</v>
      </c>
    </row>
    <row r="195" spans="1:4" x14ac:dyDescent="0.35">
      <c r="A195" s="1">
        <v>43605</v>
      </c>
      <c r="B195">
        <v>3.2556680172751887E-2</v>
      </c>
      <c r="C195">
        <v>3.5650661644961446E-3</v>
      </c>
      <c r="D195">
        <v>2.8169032711133734E-3</v>
      </c>
    </row>
    <row r="196" spans="1:4" x14ac:dyDescent="0.35">
      <c r="A196" s="1">
        <v>43612</v>
      </c>
      <c r="B196">
        <v>-5.1743791816399893E-3</v>
      </c>
      <c r="C196">
        <v>-3.5650661644962569E-3</v>
      </c>
      <c r="D196">
        <v>2.5686938159599618E-2</v>
      </c>
    </row>
    <row r="197" spans="1:4" x14ac:dyDescent="0.35">
      <c r="A197" s="1">
        <v>43619</v>
      </c>
      <c r="B197">
        <v>6.2489175191496771E-2</v>
      </c>
      <c r="C197">
        <v>2.4692612590371414E-2</v>
      </c>
      <c r="D197">
        <v>-1.3717423275807702E-3</v>
      </c>
    </row>
    <row r="198" spans="1:4" x14ac:dyDescent="0.35">
      <c r="A198" s="1">
        <v>43633</v>
      </c>
      <c r="B198">
        <v>-3.2716777641532812E-3</v>
      </c>
      <c r="C198">
        <v>0</v>
      </c>
      <c r="D198">
        <v>1.3371736965889241E-2</v>
      </c>
    </row>
    <row r="199" spans="1:4" x14ac:dyDescent="0.35">
      <c r="A199" s="1">
        <v>43647</v>
      </c>
      <c r="B199">
        <v>1.778267807485566E-2</v>
      </c>
      <c r="C199">
        <v>1.0050335853501506E-2</v>
      </c>
      <c r="D199">
        <v>1.9204979836050046E-2</v>
      </c>
    </row>
    <row r="200" spans="1:4" x14ac:dyDescent="0.35">
      <c r="A200" s="1">
        <v>43654</v>
      </c>
      <c r="B200">
        <v>-2.4217084276669135E-2</v>
      </c>
      <c r="C200">
        <v>2.9558802241544429E-2</v>
      </c>
      <c r="D200">
        <v>-1.1616119683228556E-2</v>
      </c>
    </row>
    <row r="201" spans="1:4" x14ac:dyDescent="0.35">
      <c r="A201" s="1">
        <v>43661</v>
      </c>
      <c r="B201">
        <v>-1.7750056331916422E-2</v>
      </c>
      <c r="C201">
        <v>-3.9609138095045827E-2</v>
      </c>
      <c r="D201">
        <v>-6.2047768868829815E-3</v>
      </c>
    </row>
    <row r="202" spans="1:4" x14ac:dyDescent="0.35">
      <c r="A202" s="1">
        <v>43668</v>
      </c>
      <c r="B202">
        <v>-9.9267107756716207E-3</v>
      </c>
      <c r="C202">
        <v>-6.7567824628797625E-3</v>
      </c>
      <c r="D202">
        <v>1.7820896570111489E-2</v>
      </c>
    </row>
    <row r="203" spans="1:4" x14ac:dyDescent="0.35">
      <c r="A203" s="1">
        <v>43675</v>
      </c>
      <c r="B203">
        <v>-4.3165155420256396E-2</v>
      </c>
      <c r="C203">
        <v>1.3468217050866611E-2</v>
      </c>
      <c r="D203">
        <v>1.8843087801479915E-2</v>
      </c>
    </row>
    <row r="204" spans="1:4" x14ac:dyDescent="0.35">
      <c r="A204" s="1">
        <v>43682</v>
      </c>
      <c r="B204">
        <v>-6.3423033746905038E-4</v>
      </c>
      <c r="C204">
        <v>-1.6863806052004805E-2</v>
      </c>
      <c r="D204">
        <v>-1.3342230131366103E-3</v>
      </c>
    </row>
    <row r="205" spans="1:4" x14ac:dyDescent="0.35">
      <c r="A205" s="1">
        <v>43689</v>
      </c>
      <c r="B205">
        <v>-2.579781366524378E-2</v>
      </c>
      <c r="C205">
        <v>-3.4071583216141975E-3</v>
      </c>
      <c r="D205">
        <v>-3.2567328662544755E-2</v>
      </c>
    </row>
    <row r="206" spans="1:4" x14ac:dyDescent="0.35">
      <c r="A206" s="1">
        <v>43696</v>
      </c>
      <c r="B206">
        <v>2.0481673285480565E-2</v>
      </c>
      <c r="C206">
        <v>1.3559529785632294E-2</v>
      </c>
      <c r="D206">
        <v>3.456799621884174E-2</v>
      </c>
    </row>
    <row r="207" spans="1:4" x14ac:dyDescent="0.35">
      <c r="A207" s="1">
        <v>43703</v>
      </c>
      <c r="B207">
        <v>2.1186278122833496E-2</v>
      </c>
      <c r="C207">
        <v>6.7114345879867778E-3</v>
      </c>
      <c r="D207">
        <v>2.0442518667074739E-2</v>
      </c>
    </row>
    <row r="208" spans="1:4" x14ac:dyDescent="0.35">
      <c r="A208" s="1">
        <v>43710</v>
      </c>
      <c r="B208">
        <v>2.1270825347133863E-2</v>
      </c>
      <c r="C208">
        <v>6.6666913581892974E-3</v>
      </c>
      <c r="D208">
        <v>2.1311752673717006E-2</v>
      </c>
    </row>
    <row r="209" spans="1:4" x14ac:dyDescent="0.35">
      <c r="A209" s="1">
        <v>43724</v>
      </c>
      <c r="B209">
        <v>-4.3010818993905854E-3</v>
      </c>
      <c r="C209">
        <v>0</v>
      </c>
      <c r="D209">
        <v>-2.3870131392532152E-2</v>
      </c>
    </row>
    <row r="210" spans="1:4" x14ac:dyDescent="0.35">
      <c r="A210" s="1">
        <v>43731</v>
      </c>
      <c r="B210">
        <v>-1.7172468508600502E-2</v>
      </c>
      <c r="C210">
        <v>2.6579637804712102E-2</v>
      </c>
      <c r="D210">
        <v>-2.3303128931847709E-2</v>
      </c>
    </row>
    <row r="211" spans="1:4" x14ac:dyDescent="0.35">
      <c r="A211" s="1">
        <v>43738</v>
      </c>
      <c r="B211">
        <v>-2.3469944436241629E-2</v>
      </c>
      <c r="C211">
        <v>-5.0430853626891967E-2</v>
      </c>
      <c r="D211">
        <v>-2.3859147482990541E-2</v>
      </c>
    </row>
    <row r="212" spans="1:4" x14ac:dyDescent="0.35">
      <c r="A212" s="1">
        <v>43745</v>
      </c>
      <c r="B212">
        <v>3.3331268786449007E-2</v>
      </c>
      <c r="C212">
        <v>4.0546094394350009E-2</v>
      </c>
      <c r="D212">
        <v>2.0402922844313599E-2</v>
      </c>
    </row>
    <row r="213" spans="1:4" x14ac:dyDescent="0.35">
      <c r="A213" s="1">
        <v>43752</v>
      </c>
      <c r="B213">
        <v>2.2496977638133322E-2</v>
      </c>
      <c r="C213">
        <v>-1.3333530869465144E-2</v>
      </c>
      <c r="D213">
        <v>2.4509633836509281E-2</v>
      </c>
    </row>
    <row r="214" spans="1:4" x14ac:dyDescent="0.35">
      <c r="A214" s="1">
        <v>43759</v>
      </c>
      <c r="B214">
        <v>1.871571819594112E-2</v>
      </c>
      <c r="C214">
        <v>-1.6920877488337177E-2</v>
      </c>
      <c r="D214">
        <v>5.3711539246252271E-2</v>
      </c>
    </row>
    <row r="215" spans="1:4" x14ac:dyDescent="0.35">
      <c r="A215" s="1">
        <v>43766</v>
      </c>
      <c r="B215">
        <v>-1.5113637810048184E-2</v>
      </c>
      <c r="C215">
        <v>3.4071583216141346E-3</v>
      </c>
      <c r="D215">
        <v>1.3778702356164255E-2</v>
      </c>
    </row>
    <row r="216" spans="1:4" x14ac:dyDescent="0.35">
      <c r="A216" s="1">
        <v>43773</v>
      </c>
      <c r="B216">
        <v>1.5821720393728457E-2</v>
      </c>
      <c r="C216">
        <v>2.0202707317519469E-2</v>
      </c>
      <c r="D216">
        <v>6.6181906881301183E-2</v>
      </c>
    </row>
    <row r="217" spans="1:4" x14ac:dyDescent="0.35">
      <c r="A217" s="1">
        <v>43780</v>
      </c>
      <c r="B217">
        <v>-7.0808258368028668E-4</v>
      </c>
      <c r="C217">
        <v>-3.3389012655147096E-3</v>
      </c>
      <c r="D217">
        <v>3.4423441909729197E-3</v>
      </c>
    </row>
    <row r="218" spans="1:4" x14ac:dyDescent="0.35">
      <c r="A218" s="1">
        <v>43794</v>
      </c>
      <c r="B218">
        <v>-1.7581101416396221E-2</v>
      </c>
      <c r="C218">
        <v>-1.0118130165584667E-2</v>
      </c>
      <c r="D218">
        <v>-1.6485113798047214E-2</v>
      </c>
    </row>
    <row r="219" spans="1:4" x14ac:dyDescent="0.35">
      <c r="A219" s="1">
        <v>43808</v>
      </c>
      <c r="B219">
        <v>2.5486841923837055E-2</v>
      </c>
      <c r="C219">
        <v>-2.3167059281534303E-2</v>
      </c>
      <c r="D219">
        <v>3.932834226347167E-2</v>
      </c>
    </row>
    <row r="220" spans="1:4" x14ac:dyDescent="0.35">
      <c r="A220" s="1">
        <v>43815</v>
      </c>
      <c r="B220">
        <v>1.440591261716662E-2</v>
      </c>
      <c r="C220">
        <v>2.8243212313395154E-2</v>
      </c>
      <c r="D220">
        <v>6.2995852014577219E-2</v>
      </c>
    </row>
    <row r="221" spans="1:4" x14ac:dyDescent="0.35">
      <c r="A221" s="1">
        <v>43836</v>
      </c>
      <c r="B221">
        <v>1.2432202837178103E-2</v>
      </c>
      <c r="C221">
        <v>-1.7926216268151895E-2</v>
      </c>
      <c r="D221">
        <v>3.5941684101862131E-2</v>
      </c>
    </row>
    <row r="222" spans="1:4" x14ac:dyDescent="0.35">
      <c r="A222" s="1">
        <v>43843</v>
      </c>
      <c r="B222">
        <v>1.6555334036074128E-2</v>
      </c>
      <c r="C222">
        <v>-2.3530497410194272E-2</v>
      </c>
      <c r="D222">
        <v>-4.7937691451450888E-2</v>
      </c>
    </row>
    <row r="223" spans="1:4" x14ac:dyDescent="0.35">
      <c r="A223" s="1">
        <v>43850</v>
      </c>
      <c r="B223">
        <v>1.1326093157551809E-2</v>
      </c>
      <c r="C223">
        <v>-5.1571807131308781E-2</v>
      </c>
      <c r="D223">
        <v>-3.9037625462088242E-2</v>
      </c>
    </row>
    <row r="224" spans="1:4" x14ac:dyDescent="0.35">
      <c r="A224" s="1">
        <v>43864</v>
      </c>
      <c r="B224">
        <v>8.2922488972549599E-3</v>
      </c>
      <c r="C224">
        <v>2.1918685707646275E-2</v>
      </c>
      <c r="D224">
        <v>-3.4619625060491446E-2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5770-C296-4FC0-A49D-4029F06754C2}">
  <dimension ref="A1:I224"/>
  <sheetViews>
    <sheetView topLeftCell="C1" zoomScale="82" workbookViewId="0">
      <selection activeCell="I19" sqref="I19"/>
    </sheetView>
  </sheetViews>
  <sheetFormatPr defaultRowHeight="14.5" x14ac:dyDescent="0.35"/>
  <cols>
    <col min="1" max="1" width="9.90625" style="1" bestFit="1" customWidth="1"/>
    <col min="6" max="6" width="16.453125" customWidth="1"/>
    <col min="7" max="7" width="17.453125" customWidth="1"/>
    <col min="8" max="8" width="18.54296875" customWidth="1"/>
    <col min="9" max="9" width="14.81640625" customWidth="1"/>
  </cols>
  <sheetData>
    <row r="1" spans="1:9" ht="15" thickBot="1" x14ac:dyDescent="0.4">
      <c r="A1" s="1" t="s">
        <v>8</v>
      </c>
      <c r="B1" t="s">
        <v>23</v>
      </c>
      <c r="C1" t="s">
        <v>24</v>
      </c>
      <c r="D1" t="s">
        <v>25</v>
      </c>
    </row>
    <row r="2" spans="1:9" x14ac:dyDescent="0.35">
      <c r="A2" s="1">
        <v>42016</v>
      </c>
      <c r="B2">
        <v>-1.7747687833339434E-2</v>
      </c>
      <c r="C2">
        <v>3.4289073478632165E-2</v>
      </c>
      <c r="D2">
        <v>-5.666003356549127E-2</v>
      </c>
      <c r="F2" s="19"/>
      <c r="G2" s="19" t="s">
        <v>23</v>
      </c>
      <c r="H2" s="19" t="s">
        <v>24</v>
      </c>
      <c r="I2" s="19" t="s">
        <v>25</v>
      </c>
    </row>
    <row r="3" spans="1:9" x14ac:dyDescent="0.35">
      <c r="A3" s="1">
        <v>42023</v>
      </c>
      <c r="B3">
        <v>3.8916647671368348E-2</v>
      </c>
      <c r="C3">
        <v>6.7189502487447882E-3</v>
      </c>
      <c r="D3">
        <v>-1.3544225107757149E-2</v>
      </c>
      <c r="F3" s="17" t="s">
        <v>23</v>
      </c>
      <c r="G3" s="17">
        <v>1</v>
      </c>
      <c r="H3" s="17"/>
      <c r="I3" s="17"/>
    </row>
    <row r="4" spans="1:9" x14ac:dyDescent="0.35">
      <c r="A4" s="1">
        <v>42037</v>
      </c>
      <c r="B4">
        <v>4.4677965334299567E-2</v>
      </c>
      <c r="C4">
        <v>-6.2047768868828696E-3</v>
      </c>
      <c r="D4">
        <v>-2.3420274208098613E-2</v>
      </c>
      <c r="F4" s="17" t="s">
        <v>24</v>
      </c>
      <c r="G4" s="17">
        <v>3.5661419031190619E-2</v>
      </c>
      <c r="H4" s="17">
        <v>1</v>
      </c>
      <c r="I4" s="17"/>
    </row>
    <row r="5" spans="1:9" ht="15" thickBot="1" x14ac:dyDescent="0.4">
      <c r="A5" s="1">
        <v>42058</v>
      </c>
      <c r="B5">
        <v>1.5399215757880917E-2</v>
      </c>
      <c r="C5">
        <v>-1.8237587549780901E-2</v>
      </c>
      <c r="D5">
        <v>3.6039936483196658E-2</v>
      </c>
      <c r="F5" s="18" t="s">
        <v>25</v>
      </c>
      <c r="G5" s="18">
        <v>0.27930145544495016</v>
      </c>
      <c r="H5" s="18">
        <v>7.668650723526052E-2</v>
      </c>
      <c r="I5" s="18">
        <v>1</v>
      </c>
    </row>
    <row r="6" spans="1:9" x14ac:dyDescent="0.35">
      <c r="A6" s="1">
        <v>42065</v>
      </c>
      <c r="B6">
        <v>-3.5670180131500077E-2</v>
      </c>
      <c r="C6">
        <v>-3.3267100982939057E-2</v>
      </c>
      <c r="D6">
        <v>-3.6039936483196693E-2</v>
      </c>
    </row>
    <row r="7" spans="1:9" x14ac:dyDescent="0.35">
      <c r="A7" s="1">
        <v>42093</v>
      </c>
      <c r="B7">
        <v>7.1176278467894954E-2</v>
      </c>
      <c r="C7">
        <v>-6.0913893934018172E-3</v>
      </c>
      <c r="D7">
        <v>-1.9802627296179754E-2</v>
      </c>
      <c r="F7" s="30" t="s">
        <v>70</v>
      </c>
      <c r="G7" s="30">
        <f>COUNT(A2:A224)</f>
        <v>223</v>
      </c>
    </row>
    <row r="8" spans="1:9" x14ac:dyDescent="0.35">
      <c r="A8" s="1">
        <v>42107</v>
      </c>
      <c r="B8">
        <v>1.3889112160667093E-2</v>
      </c>
      <c r="C8">
        <v>-4.3017385083690816E-2</v>
      </c>
      <c r="D8">
        <v>-5.0377940299571808E-3</v>
      </c>
    </row>
    <row r="9" spans="1:9" x14ac:dyDescent="0.35">
      <c r="A9" s="1">
        <v>42114</v>
      </c>
      <c r="B9">
        <v>4.385188252884941E-2</v>
      </c>
      <c r="C9">
        <v>5.3488684950986222E-2</v>
      </c>
      <c r="D9">
        <v>-3.077165866675366E-2</v>
      </c>
      <c r="F9" s="30" t="s">
        <v>66</v>
      </c>
      <c r="G9" s="30" t="s">
        <v>67</v>
      </c>
      <c r="H9" s="30" t="s">
        <v>168</v>
      </c>
      <c r="I9" s="30" t="s">
        <v>169</v>
      </c>
    </row>
    <row r="10" spans="1:9" x14ac:dyDescent="0.35">
      <c r="A10" s="1">
        <v>42121</v>
      </c>
      <c r="B10">
        <v>1.5067432122119926E-2</v>
      </c>
      <c r="C10">
        <v>-2.1053409197832381E-2</v>
      </c>
      <c r="D10">
        <v>-4.2559614418795889E-2</v>
      </c>
      <c r="F10" s="30">
        <f>G4</f>
        <v>3.5661419031190619E-2</v>
      </c>
      <c r="G10" s="30">
        <f>(F10/SQRT(1-F10^2))*SQRT($G$7-2)</f>
        <v>0.53048253133786749</v>
      </c>
      <c r="H10" s="30">
        <f>_xlfn.T.INV.2T(0.05,$G$7-2)</f>
        <v>1.9707562704894734</v>
      </c>
      <c r="I10" s="30">
        <f>_xlfn.T.INV.2T(0.01,$G$7-2)</f>
        <v>2.5982581436736947</v>
      </c>
    </row>
    <row r="11" spans="1:9" x14ac:dyDescent="0.35">
      <c r="A11" s="1">
        <v>42128</v>
      </c>
      <c r="B11">
        <v>-1.8373220256619294E-2</v>
      </c>
      <c r="C11">
        <v>-2.8049303809899555E-2</v>
      </c>
      <c r="D11">
        <v>-5.449604767564703E-3</v>
      </c>
      <c r="F11" s="30">
        <f>G5</f>
        <v>0.27930145544495016</v>
      </c>
      <c r="G11" s="30">
        <f>(F11/SQRT(1-F11^2))*SQRT($G$7-2)</f>
        <v>4.3242029246293532</v>
      </c>
      <c r="H11" s="30">
        <f t="shared" ref="H11:H12" si="0">_xlfn.T.INV.2T(0.05,$G$7-2)</f>
        <v>1.9707562704894734</v>
      </c>
      <c r="I11" s="30">
        <f t="shared" ref="I11:I12" si="1">_xlfn.T.INV.2T(0.01,$G$7-2)</f>
        <v>2.5982581436736947</v>
      </c>
    </row>
    <row r="12" spans="1:9" x14ac:dyDescent="0.35">
      <c r="A12" s="1">
        <v>42135</v>
      </c>
      <c r="B12">
        <v>-5.9780981755080667E-3</v>
      </c>
      <c r="C12">
        <v>1.9502243231441101E-2</v>
      </c>
      <c r="D12">
        <v>-1.6529301951210582E-2</v>
      </c>
      <c r="F12" s="30">
        <f>H5</f>
        <v>7.668650723526052E-2</v>
      </c>
      <c r="G12" s="30">
        <f t="shared" ref="G12" si="2">(F12/SQRT(1-F12^2))*SQRT($G$7-2)</f>
        <v>1.1433938930989211</v>
      </c>
      <c r="H12" s="30">
        <f t="shared" si="0"/>
        <v>1.9707562704894734</v>
      </c>
      <c r="I12" s="30">
        <f t="shared" si="1"/>
        <v>2.5982581436736947</v>
      </c>
    </row>
    <row r="13" spans="1:9" x14ac:dyDescent="0.35">
      <c r="A13" s="1">
        <v>42142</v>
      </c>
      <c r="B13">
        <v>-9.3708851733068661E-3</v>
      </c>
      <c r="C13">
        <v>2.1436235432513691E-3</v>
      </c>
      <c r="D13">
        <v>5.5401803756153509E-3</v>
      </c>
    </row>
    <row r="14" spans="1:9" x14ac:dyDescent="0.35">
      <c r="A14" s="1">
        <v>42149</v>
      </c>
      <c r="B14">
        <v>-1.1498266687373023E-2</v>
      </c>
      <c r="C14">
        <v>-2.6031838717946981E-2</v>
      </c>
      <c r="D14">
        <v>-1.6713480973740667E-2</v>
      </c>
    </row>
    <row r="15" spans="1:9" x14ac:dyDescent="0.35">
      <c r="A15" s="1">
        <v>42156</v>
      </c>
      <c r="B15">
        <v>-4.0113628690535509E-2</v>
      </c>
      <c r="C15">
        <v>-6.6152391187192048E-3</v>
      </c>
      <c r="D15">
        <v>-3.4289073478632193E-2</v>
      </c>
    </row>
    <row r="16" spans="1:9" x14ac:dyDescent="0.35">
      <c r="A16" s="1">
        <v>42163</v>
      </c>
      <c r="B16">
        <v>2.7104201801941275E-2</v>
      </c>
      <c r="C16">
        <v>4.4150182091166933E-3</v>
      </c>
      <c r="D16">
        <v>1.7291497110061043E-2</v>
      </c>
    </row>
    <row r="17" spans="1:4" x14ac:dyDescent="0.35">
      <c r="A17" s="1">
        <v>42170</v>
      </c>
      <c r="B17">
        <v>-1.3739720689678365E-2</v>
      </c>
      <c r="C17">
        <v>4.3956114730381293E-3</v>
      </c>
      <c r="D17">
        <v>2.2599831917240992E-2</v>
      </c>
    </row>
    <row r="18" spans="1:4" x14ac:dyDescent="0.35">
      <c r="A18" s="1">
        <v>42177</v>
      </c>
      <c r="B18">
        <v>-1.3506114141322108E-2</v>
      </c>
      <c r="C18">
        <v>8.7336799687546315E-3</v>
      </c>
      <c r="D18">
        <v>-2.2599831917240919E-2</v>
      </c>
    </row>
    <row r="19" spans="1:4" x14ac:dyDescent="0.35">
      <c r="A19" s="1">
        <v>42184</v>
      </c>
      <c r="B19">
        <v>9.9101020356674578E-4</v>
      </c>
      <c r="C19">
        <v>-2.197890671877523E-2</v>
      </c>
      <c r="D19">
        <v>-3.4887259000440665E-2</v>
      </c>
    </row>
    <row r="20" spans="1:4" x14ac:dyDescent="0.35">
      <c r="A20" s="1">
        <v>42191</v>
      </c>
      <c r="B20">
        <v>5.5034358901180185E-3</v>
      </c>
      <c r="C20">
        <v>-1.7937700686667207E-2</v>
      </c>
      <c r="D20">
        <v>-1.7910926566530219E-2</v>
      </c>
    </row>
    <row r="21" spans="1:4" x14ac:dyDescent="0.35">
      <c r="A21" s="1">
        <v>42198</v>
      </c>
      <c r="B21">
        <v>6.0872931244364104E-2</v>
      </c>
      <c r="C21">
        <v>5.0727523509658222E-2</v>
      </c>
      <c r="D21">
        <v>0</v>
      </c>
    </row>
    <row r="22" spans="1:4" x14ac:dyDescent="0.35">
      <c r="A22" s="1">
        <v>42205</v>
      </c>
      <c r="B22">
        <v>-6.9494283492555972E-2</v>
      </c>
      <c r="C22">
        <v>-2.8355225755125009E-2</v>
      </c>
      <c r="D22">
        <v>-1.212136053234485E-2</v>
      </c>
    </row>
    <row r="23" spans="1:4" x14ac:dyDescent="0.35">
      <c r="A23" s="1">
        <v>42212</v>
      </c>
      <c r="B23">
        <v>2.5920890820029612E-2</v>
      </c>
      <c r="C23">
        <v>3.6920588614048074E-2</v>
      </c>
      <c r="D23">
        <v>-1.8462062839735331E-2</v>
      </c>
    </row>
    <row r="24" spans="1:4" x14ac:dyDescent="0.35">
      <c r="A24" s="1">
        <v>42219</v>
      </c>
      <c r="B24">
        <v>2.5940021008615886E-2</v>
      </c>
      <c r="C24">
        <v>-2.1552558385734191E-2</v>
      </c>
      <c r="D24">
        <v>3.6589447432291963E-2</v>
      </c>
    </row>
    <row r="25" spans="1:4" x14ac:dyDescent="0.35">
      <c r="A25" s="1">
        <v>42226</v>
      </c>
      <c r="B25">
        <v>3.0949361984845243E-3</v>
      </c>
      <c r="C25">
        <v>2.17627942259567E-3</v>
      </c>
      <c r="D25">
        <v>-6.0060240602119218E-3</v>
      </c>
    </row>
    <row r="26" spans="1:4" x14ac:dyDescent="0.35">
      <c r="A26" s="1">
        <v>42233</v>
      </c>
      <c r="B26">
        <v>-6.3365846993133537E-2</v>
      </c>
      <c r="C26">
        <v>-6.5430985889359475E-3</v>
      </c>
      <c r="D26">
        <v>0</v>
      </c>
    </row>
    <row r="27" spans="1:4" x14ac:dyDescent="0.35">
      <c r="A27" s="1">
        <v>42247</v>
      </c>
      <c r="B27">
        <v>-1.1560822401075971E-2</v>
      </c>
      <c r="C27">
        <v>1.092907053219023E-2</v>
      </c>
      <c r="D27">
        <v>-3.9891329027301969E-2</v>
      </c>
    </row>
    <row r="28" spans="1:4" x14ac:dyDescent="0.35">
      <c r="A28" s="1">
        <v>42254</v>
      </c>
      <c r="B28">
        <v>1.8911257831171811E-3</v>
      </c>
      <c r="C28">
        <v>-1.3129291441792736E-2</v>
      </c>
      <c r="D28">
        <v>5.7971176843259146E-3</v>
      </c>
    </row>
    <row r="29" spans="1:4" x14ac:dyDescent="0.35">
      <c r="A29" s="1">
        <v>42261</v>
      </c>
      <c r="B29">
        <v>1.8717123952937991E-2</v>
      </c>
      <c r="C29">
        <v>-2.0022915875107704E-2</v>
      </c>
      <c r="D29">
        <v>-1.1628037995119099E-2</v>
      </c>
    </row>
    <row r="30" spans="1:4" x14ac:dyDescent="0.35">
      <c r="A30" s="1">
        <v>42268</v>
      </c>
      <c r="B30">
        <v>-7.0446227400083189E-3</v>
      </c>
      <c r="C30">
        <v>-2.2497197340154416E-3</v>
      </c>
      <c r="D30">
        <v>-2.9675768146116666E-2</v>
      </c>
    </row>
    <row r="31" spans="1:4" x14ac:dyDescent="0.35">
      <c r="A31" s="1">
        <v>42275</v>
      </c>
      <c r="B31">
        <v>-1.5729301908543918E-2</v>
      </c>
      <c r="C31">
        <v>6.7340321813441194E-3</v>
      </c>
      <c r="D31">
        <v>-1.8237587549780901E-2</v>
      </c>
    </row>
    <row r="32" spans="1:4" x14ac:dyDescent="0.35">
      <c r="A32" s="1">
        <v>42289</v>
      </c>
      <c r="B32">
        <v>3.1559220180518877E-2</v>
      </c>
      <c r="C32">
        <v>3.3522692038643644E-2</v>
      </c>
      <c r="D32">
        <v>0</v>
      </c>
    </row>
    <row r="33" spans="1:4" x14ac:dyDescent="0.35">
      <c r="A33" s="1">
        <v>42296</v>
      </c>
      <c r="B33">
        <v>2.1568696658455202E-2</v>
      </c>
      <c r="C33">
        <v>-8.8300794482720369E-3</v>
      </c>
      <c r="D33">
        <v>-6.2305497506360864E-3</v>
      </c>
    </row>
    <row r="34" spans="1:4" x14ac:dyDescent="0.35">
      <c r="A34" s="1">
        <v>42303</v>
      </c>
      <c r="B34">
        <v>8.8407564604479915E-4</v>
      </c>
      <c r="C34">
        <v>6.6298585386695818E-3</v>
      </c>
      <c r="D34">
        <v>3.0771658666753472E-2</v>
      </c>
    </row>
    <row r="35" spans="1:4" x14ac:dyDescent="0.35">
      <c r="A35" s="1">
        <v>42310</v>
      </c>
      <c r="B35">
        <v>3.8570483531325341E-2</v>
      </c>
      <c r="C35">
        <v>3.2505570404931308E-2</v>
      </c>
      <c r="D35">
        <v>0</v>
      </c>
    </row>
    <row r="36" spans="1:4" x14ac:dyDescent="0.35">
      <c r="A36" s="1">
        <v>42317</v>
      </c>
      <c r="B36">
        <v>-7.3604257838773418E-3</v>
      </c>
      <c r="C36">
        <v>3.9712637406867833E-2</v>
      </c>
      <c r="D36">
        <v>-4.7155137917277719E-2</v>
      </c>
    </row>
    <row r="37" spans="1:4" x14ac:dyDescent="0.35">
      <c r="A37" s="1">
        <v>42331</v>
      </c>
      <c r="B37">
        <v>-2.5963223762010212E-2</v>
      </c>
      <c r="C37">
        <v>-4.1355185681913945E-2</v>
      </c>
      <c r="D37">
        <v>-5.4616747317900463E-2</v>
      </c>
    </row>
    <row r="38" spans="1:4" x14ac:dyDescent="0.35">
      <c r="A38" s="1">
        <v>42338</v>
      </c>
      <c r="B38">
        <v>-1.4451118538174598E-2</v>
      </c>
      <c r="C38">
        <v>-6.6889881507965401E-3</v>
      </c>
      <c r="D38">
        <v>-1.7116941940697752E-2</v>
      </c>
    </row>
    <row r="39" spans="1:4" x14ac:dyDescent="0.35">
      <c r="A39" s="1">
        <v>42345</v>
      </c>
      <c r="B39">
        <v>-4.8717386613997875E-2</v>
      </c>
      <c r="C39">
        <v>3.7325957612686346E-2</v>
      </c>
      <c r="D39">
        <v>-3.9920212695374498E-3</v>
      </c>
    </row>
    <row r="40" spans="1:4" x14ac:dyDescent="0.35">
      <c r="A40" s="1">
        <v>42352</v>
      </c>
      <c r="B40">
        <v>6.7018934844012617E-3</v>
      </c>
      <c r="C40">
        <v>-1.7391742711869107E-2</v>
      </c>
      <c r="D40">
        <v>3.9920212695374567E-3</v>
      </c>
    </row>
    <row r="41" spans="1:4" x14ac:dyDescent="0.35">
      <c r="A41" s="1">
        <v>42359</v>
      </c>
      <c r="B41">
        <v>2.5282385840892256E-2</v>
      </c>
      <c r="C41">
        <v>8.7336799687546315E-3</v>
      </c>
      <c r="D41">
        <v>-3.9920212695374498E-3</v>
      </c>
    </row>
    <row r="42" spans="1:4" x14ac:dyDescent="0.35">
      <c r="A42" s="1">
        <v>42366</v>
      </c>
      <c r="B42">
        <v>-7.8973350600052743E-4</v>
      </c>
      <c r="C42">
        <v>-4.3573053689558126E-3</v>
      </c>
      <c r="D42">
        <v>0</v>
      </c>
    </row>
    <row r="43" spans="1:4" x14ac:dyDescent="0.35">
      <c r="A43" s="1">
        <v>42373</v>
      </c>
      <c r="B43">
        <v>-4.4528076688758376E-2</v>
      </c>
      <c r="C43">
        <v>6.3446221738962263E-2</v>
      </c>
      <c r="D43">
        <v>2.6317308317373358E-2</v>
      </c>
    </row>
    <row r="44" spans="1:4" x14ac:dyDescent="0.35">
      <c r="A44" s="1">
        <v>42387</v>
      </c>
      <c r="B44">
        <v>4.7332211106255691E-2</v>
      </c>
      <c r="C44">
        <v>-3.2647077836666143E-2</v>
      </c>
      <c r="D44">
        <v>2.8437935320533625E-2</v>
      </c>
    </row>
    <row r="45" spans="1:4" x14ac:dyDescent="0.35">
      <c r="A45" s="1">
        <v>42394</v>
      </c>
      <c r="B45">
        <v>5.3204036063464667E-2</v>
      </c>
      <c r="C45">
        <v>2.8355225755125005E-2</v>
      </c>
      <c r="D45">
        <v>3.9973404326203938E-3</v>
      </c>
    </row>
    <row r="46" spans="1:4" x14ac:dyDescent="0.35">
      <c r="A46" s="1">
        <v>42401</v>
      </c>
      <c r="B46">
        <v>7.2277031214532635E-3</v>
      </c>
      <c r="C46">
        <v>-2.1528533611010897E-3</v>
      </c>
      <c r="D46">
        <v>1.8445845790751432E-2</v>
      </c>
    </row>
    <row r="47" spans="1:4" x14ac:dyDescent="0.35">
      <c r="A47" s="1">
        <v>42408</v>
      </c>
      <c r="B47">
        <v>-2.4474015085370251E-2</v>
      </c>
      <c r="C47">
        <v>4.3010818993907017E-3</v>
      </c>
      <c r="D47">
        <v>-1.3140793561058368E-2</v>
      </c>
    </row>
    <row r="48" spans="1:4" x14ac:dyDescent="0.35">
      <c r="A48" s="1">
        <v>42415</v>
      </c>
      <c r="B48">
        <v>7.6492355205702245E-2</v>
      </c>
      <c r="C48">
        <v>2.1436235432513691E-3</v>
      </c>
      <c r="D48">
        <v>5.2770571008438193E-3</v>
      </c>
    </row>
    <row r="49" spans="1:4" x14ac:dyDescent="0.35">
      <c r="A49" s="1">
        <v>42422</v>
      </c>
      <c r="B49">
        <v>3.6911634141398281E-2</v>
      </c>
      <c r="C49">
        <v>-8.602203582663415E-3</v>
      </c>
      <c r="D49">
        <v>2.0834086902842053E-2</v>
      </c>
    </row>
    <row r="50" spans="1:4" x14ac:dyDescent="0.35">
      <c r="A50" s="1">
        <v>42429</v>
      </c>
      <c r="B50">
        <v>2.5555449173096548E-2</v>
      </c>
      <c r="C50">
        <v>3.188367840522198E-2</v>
      </c>
      <c r="D50">
        <v>1.2804272245987749E-2</v>
      </c>
    </row>
    <row r="51" spans="1:4" x14ac:dyDescent="0.35">
      <c r="A51" s="1">
        <v>42436</v>
      </c>
      <c r="B51">
        <v>2.4742280663515004E-3</v>
      </c>
      <c r="C51">
        <v>2.0898649194592365E-3</v>
      </c>
      <c r="D51">
        <v>3.0077455237277954E-2</v>
      </c>
    </row>
    <row r="52" spans="1:4" x14ac:dyDescent="0.35">
      <c r="A52" s="1">
        <v>42443</v>
      </c>
      <c r="B52">
        <v>2.833357449201902E-2</v>
      </c>
      <c r="C52">
        <v>0</v>
      </c>
      <c r="D52">
        <v>7.38010729762246E-3</v>
      </c>
    </row>
    <row r="53" spans="1:4" x14ac:dyDescent="0.35">
      <c r="A53" s="1">
        <v>42450</v>
      </c>
      <c r="B53">
        <v>-2.979904462056561E-2</v>
      </c>
      <c r="C53">
        <v>-8.3857933762739589E-3</v>
      </c>
      <c r="D53">
        <v>-4.9140148024289293E-3</v>
      </c>
    </row>
    <row r="54" spans="1:4" x14ac:dyDescent="0.35">
      <c r="A54" s="1">
        <v>42457</v>
      </c>
      <c r="B54">
        <v>-5.3304050482941142E-3</v>
      </c>
      <c r="C54">
        <v>1.6701849617931353E-2</v>
      </c>
      <c r="D54">
        <v>-4.9382816405825663E-3</v>
      </c>
    </row>
    <row r="55" spans="1:4" x14ac:dyDescent="0.35">
      <c r="A55" s="1">
        <v>42464</v>
      </c>
      <c r="B55">
        <v>3.9745115594557651E-2</v>
      </c>
      <c r="C55">
        <v>1.2345835822299362E-2</v>
      </c>
      <c r="D55">
        <v>4.9497127790251873E-2</v>
      </c>
    </row>
    <row r="56" spans="1:4" x14ac:dyDescent="0.35">
      <c r="A56" s="1">
        <v>42471</v>
      </c>
      <c r="B56">
        <v>5.4961725718581711E-2</v>
      </c>
      <c r="C56">
        <v>-2.2751756983416069E-2</v>
      </c>
      <c r="D56">
        <v>-3.5398267051240623E-3</v>
      </c>
    </row>
    <row r="57" spans="1:4" x14ac:dyDescent="0.35">
      <c r="A57" s="1">
        <v>42478</v>
      </c>
      <c r="B57">
        <v>1.6213200713722214E-2</v>
      </c>
      <c r="C57">
        <v>-2.5425098365810056E-2</v>
      </c>
      <c r="D57">
        <v>3.3704526751391253E-2</v>
      </c>
    </row>
    <row r="58" spans="1:4" x14ac:dyDescent="0.35">
      <c r="A58" s="1">
        <v>42492</v>
      </c>
      <c r="B58">
        <v>-2.3835028174973068E-2</v>
      </c>
      <c r="C58">
        <v>1.7021687569430524E-2</v>
      </c>
      <c r="D58">
        <v>-4.8239360308528229E-3</v>
      </c>
    </row>
    <row r="59" spans="1:4" x14ac:dyDescent="0.35">
      <c r="A59" s="1">
        <v>42499</v>
      </c>
      <c r="B59">
        <v>3.5579864600029155E-3</v>
      </c>
      <c r="C59">
        <v>-2.3480267608842472E-2</v>
      </c>
      <c r="D59">
        <v>-1.2652236903709001E-2</v>
      </c>
    </row>
    <row r="60" spans="1:4" x14ac:dyDescent="0.35">
      <c r="A60" s="1">
        <v>42506</v>
      </c>
      <c r="B60">
        <v>6.8321457675771108E-3</v>
      </c>
      <c r="C60">
        <v>1.2875714360045367E-2</v>
      </c>
      <c r="D60">
        <v>4.885207566049341E-3</v>
      </c>
    </row>
    <row r="61" spans="1:4" x14ac:dyDescent="0.35">
      <c r="A61" s="1">
        <v>42520</v>
      </c>
      <c r="B61">
        <v>-1.2160729944239406E-2</v>
      </c>
      <c r="C61">
        <v>-1.7021687569430524E-2</v>
      </c>
      <c r="D61">
        <v>1.6465263015515791E-2</v>
      </c>
    </row>
    <row r="62" spans="1:4" x14ac:dyDescent="0.35">
      <c r="A62" s="1">
        <v>42527</v>
      </c>
      <c r="B62">
        <v>1.4410449678254994E-2</v>
      </c>
      <c r="C62">
        <v>-2.8293508642611976E-2</v>
      </c>
      <c r="D62">
        <v>-8.6831225734607699E-3</v>
      </c>
    </row>
    <row r="63" spans="1:4" x14ac:dyDescent="0.35">
      <c r="A63" s="1">
        <v>42534</v>
      </c>
      <c r="B63">
        <v>-3.6617363238223309E-2</v>
      </c>
      <c r="C63">
        <v>-8.8692377407796601E-3</v>
      </c>
      <c r="D63">
        <v>1.2518218357403138E-2</v>
      </c>
    </row>
    <row r="64" spans="1:4" x14ac:dyDescent="0.35">
      <c r="A64" s="1">
        <v>42548</v>
      </c>
      <c r="B64">
        <v>3.3676364848380792E-3</v>
      </c>
      <c r="C64">
        <v>-3.2186686495901444E-2</v>
      </c>
      <c r="D64">
        <v>-5.5834874257005684E-3</v>
      </c>
    </row>
    <row r="65" spans="1:4" x14ac:dyDescent="0.35">
      <c r="A65" s="1">
        <v>42562</v>
      </c>
      <c r="B65">
        <v>2.7228042438734713E-2</v>
      </c>
      <c r="C65">
        <v>-4.2181614036294675E-2</v>
      </c>
      <c r="D65">
        <v>1.357486909106885E-2</v>
      </c>
    </row>
    <row r="66" spans="1:4" x14ac:dyDescent="0.35">
      <c r="A66" s="1">
        <v>42569</v>
      </c>
      <c r="B66">
        <v>-2.319513942233386E-3</v>
      </c>
      <c r="C66">
        <v>1.3513719166722855E-2</v>
      </c>
      <c r="D66">
        <v>3.315220731690055E-2</v>
      </c>
    </row>
    <row r="67" spans="1:4" x14ac:dyDescent="0.35">
      <c r="A67" s="1">
        <v>42576</v>
      </c>
      <c r="B67">
        <v>9.7491293923416336E-3</v>
      </c>
      <c r="C67">
        <v>-1.1248712535870653E-2</v>
      </c>
      <c r="D67">
        <v>2.3631604533277038E-2</v>
      </c>
    </row>
    <row r="68" spans="1:4" x14ac:dyDescent="0.35">
      <c r="A68" s="1">
        <v>42583</v>
      </c>
      <c r="B68">
        <v>-3.3112613036560315E-3</v>
      </c>
      <c r="C68">
        <v>3.7740327982846898E-2</v>
      </c>
      <c r="D68">
        <v>-8.528836347520323E-3</v>
      </c>
    </row>
    <row r="69" spans="1:4" x14ac:dyDescent="0.35">
      <c r="A69" s="1">
        <v>42590</v>
      </c>
      <c r="B69">
        <v>5.4648874052540741E-3</v>
      </c>
      <c r="C69">
        <v>2.1552558385734281E-2</v>
      </c>
      <c r="D69">
        <v>1.6985546365743807E-2</v>
      </c>
    </row>
    <row r="70" spans="1:4" x14ac:dyDescent="0.35">
      <c r="A70" s="1">
        <v>42597</v>
      </c>
      <c r="B70">
        <v>-2.6522898948902019E-2</v>
      </c>
      <c r="C70">
        <v>0</v>
      </c>
      <c r="D70">
        <v>-1.8056783747242615E-2</v>
      </c>
    </row>
    <row r="71" spans="1:4" x14ac:dyDescent="0.35">
      <c r="A71" s="1">
        <v>42604</v>
      </c>
      <c r="B71">
        <v>6.7273180607424835E-2</v>
      </c>
      <c r="C71">
        <v>-4.2735107773819378E-3</v>
      </c>
      <c r="D71">
        <v>2.9569208122948661E-2</v>
      </c>
    </row>
    <row r="72" spans="1:4" x14ac:dyDescent="0.35">
      <c r="A72" s="1">
        <v>42611</v>
      </c>
      <c r="B72">
        <v>1.1159531140159709E-2</v>
      </c>
      <c r="C72">
        <v>3.9879366231596325E-2</v>
      </c>
      <c r="D72">
        <v>-2.9569208122948609E-2</v>
      </c>
    </row>
    <row r="73" spans="1:4" x14ac:dyDescent="0.35">
      <c r="A73" s="1">
        <v>42618</v>
      </c>
      <c r="B73">
        <v>3.1629546336090913E-2</v>
      </c>
      <c r="C73">
        <v>3.6367644170874791E-2</v>
      </c>
      <c r="D73">
        <v>2.8528083614538031E-2</v>
      </c>
    </row>
    <row r="74" spans="1:4" x14ac:dyDescent="0.35">
      <c r="A74" s="1">
        <v>42632</v>
      </c>
      <c r="B74">
        <v>3.0153038170687457E-2</v>
      </c>
      <c r="C74">
        <v>-2.0811662038246232E-3</v>
      </c>
      <c r="D74">
        <v>-6.5185979884695613E-2</v>
      </c>
    </row>
    <row r="75" spans="1:4" x14ac:dyDescent="0.35">
      <c r="A75" s="1">
        <v>42639</v>
      </c>
      <c r="B75">
        <v>-4.1509799760933996E-2</v>
      </c>
      <c r="C75">
        <v>3.4803922194692097E-2</v>
      </c>
      <c r="D75">
        <v>3.1039859375910123E-3</v>
      </c>
    </row>
    <row r="76" spans="1:4" x14ac:dyDescent="0.35">
      <c r="A76" s="1">
        <v>42646</v>
      </c>
      <c r="B76">
        <v>2.3123990086664367E-2</v>
      </c>
      <c r="C76">
        <v>6.0180723255629448E-3</v>
      </c>
      <c r="D76">
        <v>-2.7226812700214039E-2</v>
      </c>
    </row>
    <row r="77" spans="1:4" x14ac:dyDescent="0.35">
      <c r="A77" s="1">
        <v>42653</v>
      </c>
      <c r="B77">
        <v>-1.3605652055778709E-2</v>
      </c>
      <c r="C77">
        <v>-2.4292692569044587E-2</v>
      </c>
      <c r="D77">
        <v>-1.0672459890771759E-2</v>
      </c>
    </row>
    <row r="78" spans="1:4" x14ac:dyDescent="0.35">
      <c r="A78" s="1">
        <v>42660</v>
      </c>
      <c r="B78">
        <v>1.1451929322611933E-2</v>
      </c>
      <c r="C78">
        <v>6.351340572232593E-2</v>
      </c>
      <c r="D78">
        <v>-4.4988387214781933E-2</v>
      </c>
    </row>
    <row r="79" spans="1:4" x14ac:dyDescent="0.35">
      <c r="A79" s="1">
        <v>42667</v>
      </c>
      <c r="B79">
        <v>5.2415952276730973E-3</v>
      </c>
      <c r="C79">
        <v>9.5694510161506725E-3</v>
      </c>
      <c r="D79">
        <v>1.1217051092001736E-3</v>
      </c>
    </row>
    <row r="80" spans="1:4" x14ac:dyDescent="0.35">
      <c r="A80" s="1">
        <v>42674</v>
      </c>
      <c r="B80">
        <v>-4.4192839233540823E-2</v>
      </c>
      <c r="C80">
        <v>2.6317308317373358E-2</v>
      </c>
      <c r="D80">
        <v>-4.4943895878393264E-3</v>
      </c>
    </row>
    <row r="81" spans="1:4" x14ac:dyDescent="0.35">
      <c r="A81" s="1">
        <v>42681</v>
      </c>
      <c r="B81">
        <v>5.9556780835624393E-2</v>
      </c>
      <c r="C81">
        <v>-1.8570107472127711E-3</v>
      </c>
      <c r="D81">
        <v>1.5642777070453542E-2</v>
      </c>
    </row>
    <row r="82" spans="1:4" x14ac:dyDescent="0.35">
      <c r="A82" s="1">
        <v>42688</v>
      </c>
      <c r="B82">
        <v>-9.6830574853678138E-3</v>
      </c>
      <c r="C82">
        <v>5.9530649494225936E-2</v>
      </c>
      <c r="D82">
        <v>-2.8107527690440611E-2</v>
      </c>
    </row>
    <row r="83" spans="1:4" x14ac:dyDescent="0.35">
      <c r="A83" s="1">
        <v>42695</v>
      </c>
      <c r="B83">
        <v>6.6452715887930142E-2</v>
      </c>
      <c r="C83">
        <v>-8.795131452827289E-3</v>
      </c>
      <c r="D83">
        <v>-5.7175684632034081E-3</v>
      </c>
    </row>
    <row r="84" spans="1:4" x14ac:dyDescent="0.35">
      <c r="A84" s="1">
        <v>42702</v>
      </c>
      <c r="B84">
        <v>-6.0045214181915982E-3</v>
      </c>
      <c r="C84">
        <v>-2.6859269050268413E-2</v>
      </c>
      <c r="D84">
        <v>2.0432038817205934E-2</v>
      </c>
    </row>
    <row r="85" spans="1:4" x14ac:dyDescent="0.35">
      <c r="A85" s="1">
        <v>42730</v>
      </c>
      <c r="B85">
        <v>1.2195273093818206E-2</v>
      </c>
      <c r="C85">
        <v>3.2894766503987053E-3</v>
      </c>
      <c r="D85">
        <v>-3.3351893061383505E-3</v>
      </c>
    </row>
    <row r="86" spans="1:4" x14ac:dyDescent="0.35">
      <c r="A86" s="1">
        <v>42744</v>
      </c>
      <c r="B86">
        <v>-3.4509816210688313E-2</v>
      </c>
      <c r="C86">
        <v>5.6338177182560642E-3</v>
      </c>
      <c r="D86">
        <v>-6.4377904748485299E-3</v>
      </c>
    </row>
    <row r="87" spans="1:4" x14ac:dyDescent="0.35">
      <c r="A87" s="1">
        <v>42751</v>
      </c>
      <c r="B87">
        <v>1.5584418424825499E-2</v>
      </c>
      <c r="C87">
        <v>-5.930877444029415E-2</v>
      </c>
      <c r="D87">
        <v>2.4456295977526715E-2</v>
      </c>
    </row>
    <row r="88" spans="1:4" x14ac:dyDescent="0.35">
      <c r="A88" s="1">
        <v>42758</v>
      </c>
      <c r="B88">
        <v>6.6015130574268388E-2</v>
      </c>
      <c r="C88">
        <v>1.1851990587014548E-2</v>
      </c>
      <c r="D88">
        <v>6.5063593347061868E-2</v>
      </c>
    </row>
    <row r="89" spans="1:4" x14ac:dyDescent="0.35">
      <c r="A89" s="1">
        <v>42765</v>
      </c>
      <c r="B89">
        <v>-2.9033565733355533E-2</v>
      </c>
      <c r="C89">
        <v>2.1850832948108297E-2</v>
      </c>
      <c r="D89">
        <v>4.2395558967685765E-2</v>
      </c>
    </row>
    <row r="90" spans="1:4" x14ac:dyDescent="0.35">
      <c r="A90" s="1">
        <v>42772</v>
      </c>
      <c r="B90">
        <v>-4.8934018014174151E-2</v>
      </c>
      <c r="C90">
        <v>-2.3324672566409004E-2</v>
      </c>
      <c r="D90">
        <v>-3.5529421154486512E-2</v>
      </c>
    </row>
    <row r="91" spans="1:4" x14ac:dyDescent="0.35">
      <c r="A91" s="1">
        <v>42779</v>
      </c>
      <c r="B91">
        <v>-6.0424786265687625E-5</v>
      </c>
      <c r="C91">
        <v>-6.8676865796219372E-2</v>
      </c>
      <c r="D91">
        <v>-1.2789156116321223E-2</v>
      </c>
    </row>
    <row r="92" spans="1:4" x14ac:dyDescent="0.35">
      <c r="A92" s="1">
        <v>42786</v>
      </c>
      <c r="B92">
        <v>1.2084592159701689E-4</v>
      </c>
      <c r="C92">
        <v>2.6501940745506627E-2</v>
      </c>
      <c r="D92">
        <v>-6.9548218733697219E-3</v>
      </c>
    </row>
    <row r="93" spans="1:4" x14ac:dyDescent="0.35">
      <c r="A93" s="1">
        <v>42793</v>
      </c>
      <c r="B93">
        <v>-6.7291333303695113E-3</v>
      </c>
      <c r="C93">
        <v>-4.4032270150503282E-2</v>
      </c>
      <c r="D93">
        <v>-3.4486176071169203E-2</v>
      </c>
    </row>
    <row r="94" spans="1:4" x14ac:dyDescent="0.35">
      <c r="A94" s="1">
        <v>42800</v>
      </c>
      <c r="B94">
        <v>-4.2877024356391881E-2</v>
      </c>
      <c r="C94">
        <v>2.6964361638355201E-2</v>
      </c>
      <c r="D94">
        <v>1.1287959773851355E-2</v>
      </c>
    </row>
    <row r="95" spans="1:4" x14ac:dyDescent="0.35">
      <c r="A95" s="1">
        <v>42814</v>
      </c>
      <c r="B95">
        <v>2.0696535100776455E-2</v>
      </c>
      <c r="C95">
        <v>-7.6628727455691371E-3</v>
      </c>
      <c r="D95">
        <v>-4.0821994520255166E-2</v>
      </c>
    </row>
    <row r="96" spans="1:4" x14ac:dyDescent="0.35">
      <c r="A96" s="1">
        <v>42821</v>
      </c>
      <c r="B96">
        <v>-2.9109110030049078E-2</v>
      </c>
      <c r="C96">
        <v>-3.2841106189242332E-2</v>
      </c>
      <c r="D96">
        <v>-1.0972678669475556E-2</v>
      </c>
    </row>
    <row r="97" spans="1:4" x14ac:dyDescent="0.35">
      <c r="A97" s="1">
        <v>42828</v>
      </c>
      <c r="B97">
        <v>1.0520187908801302E-2</v>
      </c>
      <c r="C97">
        <v>-3.3956374734273591E-2</v>
      </c>
      <c r="D97">
        <v>-2.7454698464409826E-2</v>
      </c>
    </row>
    <row r="98" spans="1:4" x14ac:dyDescent="0.35">
      <c r="A98" s="1">
        <v>42842</v>
      </c>
      <c r="B98">
        <v>6.7052278058137904E-2</v>
      </c>
      <c r="C98">
        <v>-4.8790164169431945E-2</v>
      </c>
      <c r="D98">
        <v>1.0542963549059923E-3</v>
      </c>
    </row>
    <row r="99" spans="1:4" x14ac:dyDescent="0.35">
      <c r="A99" s="1">
        <v>42849</v>
      </c>
      <c r="B99">
        <v>3.4548834675782604E-2</v>
      </c>
      <c r="C99">
        <v>-1.914766941413408E-2</v>
      </c>
      <c r="D99">
        <v>5.6338501641746599E-2</v>
      </c>
    </row>
    <row r="100" spans="1:4" x14ac:dyDescent="0.35">
      <c r="A100" s="1">
        <v>42856</v>
      </c>
      <c r="B100">
        <v>3.6253816143170577E-3</v>
      </c>
      <c r="C100">
        <v>-1.5943650397136001E-2</v>
      </c>
      <c r="D100">
        <v>-1.9105659079585606E-2</v>
      </c>
    </row>
    <row r="101" spans="1:4" x14ac:dyDescent="0.35">
      <c r="A101" s="1">
        <v>42863</v>
      </c>
      <c r="B101">
        <v>1.139442612796833E-2</v>
      </c>
      <c r="C101">
        <v>-4.3802622658392888E-2</v>
      </c>
      <c r="D101">
        <v>-2.0325210249223578E-3</v>
      </c>
    </row>
    <row r="102" spans="1:4" x14ac:dyDescent="0.35">
      <c r="A102" s="1">
        <v>42877</v>
      </c>
      <c r="B102">
        <v>-4.9589915400578138E-2</v>
      </c>
      <c r="C102">
        <v>-2.8710105882431367E-2</v>
      </c>
      <c r="D102">
        <v>-3.3901551675681339E-2</v>
      </c>
    </row>
    <row r="103" spans="1:4" x14ac:dyDescent="0.35">
      <c r="A103" s="1">
        <v>42884</v>
      </c>
      <c r="B103">
        <v>-2.2402144995791396E-2</v>
      </c>
      <c r="C103">
        <v>0</v>
      </c>
      <c r="D103">
        <v>3.4423441909726986E-3</v>
      </c>
    </row>
    <row r="104" spans="1:4" x14ac:dyDescent="0.35">
      <c r="A104" s="1">
        <v>42891</v>
      </c>
      <c r="B104">
        <v>-4.5635542323461932E-2</v>
      </c>
      <c r="C104">
        <v>3.8099846232270383E-2</v>
      </c>
      <c r="D104">
        <v>2.2883305180122159E-3</v>
      </c>
    </row>
    <row r="105" spans="1:4" x14ac:dyDescent="0.35">
      <c r="A105" s="1">
        <v>42898</v>
      </c>
      <c r="B105">
        <v>-5.8283562197908506E-2</v>
      </c>
      <c r="C105">
        <v>-5.770831762064673E-2</v>
      </c>
      <c r="D105">
        <v>-6.3700776905186218E-2</v>
      </c>
    </row>
    <row r="106" spans="1:4" x14ac:dyDescent="0.35">
      <c r="A106" s="1">
        <v>42905</v>
      </c>
      <c r="B106">
        <v>1.7289479779171415E-2</v>
      </c>
      <c r="C106">
        <v>3.8839833316263957E-2</v>
      </c>
      <c r="D106">
        <v>-1.472419239393645E-2</v>
      </c>
    </row>
    <row r="107" spans="1:4" x14ac:dyDescent="0.35">
      <c r="A107" s="1">
        <v>42912</v>
      </c>
      <c r="B107">
        <v>1.028694907975825E-2</v>
      </c>
      <c r="C107">
        <v>-1.7291497110060994E-2</v>
      </c>
      <c r="D107">
        <v>-2.2500949290837791E-2</v>
      </c>
    </row>
    <row r="108" spans="1:4" x14ac:dyDescent="0.35">
      <c r="A108" s="1">
        <v>42919</v>
      </c>
      <c r="B108">
        <v>4.4138146711845593E-2</v>
      </c>
      <c r="C108">
        <v>3.9891329027302025E-2</v>
      </c>
      <c r="D108">
        <v>3.4786116085415389E-2</v>
      </c>
    </row>
    <row r="109" spans="1:4" x14ac:dyDescent="0.35">
      <c r="A109" s="1">
        <v>42926</v>
      </c>
      <c r="B109">
        <v>5.8953157038768307E-2</v>
      </c>
      <c r="C109">
        <v>-3.9891329027301969E-2</v>
      </c>
      <c r="D109">
        <v>3.125254350410453E-2</v>
      </c>
    </row>
    <row r="110" spans="1:4" x14ac:dyDescent="0.35">
      <c r="A110" s="1">
        <v>42933</v>
      </c>
      <c r="B110">
        <v>4.3276729057820278E-3</v>
      </c>
      <c r="C110">
        <v>5.7971176843259146E-3</v>
      </c>
      <c r="D110">
        <v>-3.5566131148471155E-3</v>
      </c>
    </row>
    <row r="111" spans="1:4" x14ac:dyDescent="0.35">
      <c r="A111" s="1">
        <v>42940</v>
      </c>
      <c r="B111">
        <v>2.0153353847960583E-2</v>
      </c>
      <c r="C111">
        <v>-1.553429296218412E-2</v>
      </c>
      <c r="D111">
        <v>2.8104894320108521E-2</v>
      </c>
    </row>
    <row r="112" spans="1:4" x14ac:dyDescent="0.35">
      <c r="A112" s="1">
        <v>42947</v>
      </c>
      <c r="B112">
        <v>2.5842156583848929E-2</v>
      </c>
      <c r="C112">
        <v>4.4026248756490458E-2</v>
      </c>
      <c r="D112">
        <v>-1.5125361070756104E-2</v>
      </c>
    </row>
    <row r="113" spans="1:4" x14ac:dyDescent="0.35">
      <c r="A113" s="1">
        <v>42954</v>
      </c>
      <c r="B113">
        <v>1.3576193070049527E-2</v>
      </c>
      <c r="C113">
        <v>-3.7523496185503527E-3</v>
      </c>
      <c r="D113">
        <v>-7.0588528396246884E-3</v>
      </c>
    </row>
    <row r="114" spans="1:4" x14ac:dyDescent="0.35">
      <c r="A114" s="1">
        <v>42982</v>
      </c>
      <c r="B114">
        <v>1.2068878733676451E-2</v>
      </c>
      <c r="C114">
        <v>-1.5398080111121606E-2</v>
      </c>
      <c r="D114">
        <v>-2.2446698538238618E-3</v>
      </c>
    </row>
    <row r="115" spans="1:4" x14ac:dyDescent="0.35">
      <c r="A115" s="1">
        <v>42989</v>
      </c>
      <c r="B115">
        <v>1.5268287210081411E-2</v>
      </c>
      <c r="C115">
        <v>-1.7256259674698364E-3</v>
      </c>
      <c r="D115">
        <v>-1.3574869091068874E-2</v>
      </c>
    </row>
    <row r="116" spans="1:4" x14ac:dyDescent="0.35">
      <c r="A116" s="1">
        <v>42996</v>
      </c>
      <c r="B116">
        <v>-6.3779116012377228E-3</v>
      </c>
      <c r="C116">
        <v>-3.5153004417896136E-2</v>
      </c>
      <c r="D116">
        <v>1.2450641878787961E-2</v>
      </c>
    </row>
    <row r="117" spans="1:4" x14ac:dyDescent="0.35">
      <c r="A117" s="1">
        <v>43003</v>
      </c>
      <c r="B117">
        <v>2.5167170139379347E-2</v>
      </c>
      <c r="C117">
        <v>3.6878630385365992E-2</v>
      </c>
      <c r="D117">
        <v>-7.9051795071132611E-3</v>
      </c>
    </row>
    <row r="118" spans="1:4" x14ac:dyDescent="0.35">
      <c r="A118" s="1">
        <v>43010</v>
      </c>
      <c r="B118">
        <v>9.469914751070254E-3</v>
      </c>
      <c r="C118">
        <v>-4.4059989794030543E-2</v>
      </c>
      <c r="D118">
        <v>9.0294067193941573E-3</v>
      </c>
    </row>
    <row r="119" spans="1:4" x14ac:dyDescent="0.35">
      <c r="A119" s="1">
        <v>43017</v>
      </c>
      <c r="B119">
        <v>1.1878083540431576E-2</v>
      </c>
      <c r="C119">
        <v>2.3153304974716821E-2</v>
      </c>
      <c r="D119">
        <v>-7.8962621222255051E-3</v>
      </c>
    </row>
    <row r="120" spans="1:4" x14ac:dyDescent="0.35">
      <c r="A120" s="1">
        <v>43024</v>
      </c>
      <c r="B120">
        <v>-1.8025908550513114E-2</v>
      </c>
      <c r="C120">
        <v>-1.5971945566052113E-2</v>
      </c>
      <c r="D120">
        <v>-3.456565311228095E-2</v>
      </c>
    </row>
    <row r="121" spans="1:4" x14ac:dyDescent="0.35">
      <c r="A121" s="1">
        <v>43031</v>
      </c>
      <c r="B121">
        <v>1.5834992330076268E-2</v>
      </c>
      <c r="C121">
        <v>3.5153004417896094E-2</v>
      </c>
      <c r="D121">
        <v>-9.4229201345052607E-3</v>
      </c>
    </row>
    <row r="122" spans="1:4" x14ac:dyDescent="0.35">
      <c r="A122" s="1">
        <v>43038</v>
      </c>
      <c r="B122">
        <v>-1.1543029281674812E-2</v>
      </c>
      <c r="C122">
        <v>5.1679701584425976E-3</v>
      </c>
      <c r="D122">
        <v>-1.0708014272472212E-2</v>
      </c>
    </row>
    <row r="123" spans="1:4" x14ac:dyDescent="0.35">
      <c r="A123" s="1">
        <v>43059</v>
      </c>
      <c r="B123">
        <v>1.0360502681430503E-2</v>
      </c>
      <c r="C123">
        <v>-1.668249995993602E-2</v>
      </c>
      <c r="D123">
        <v>1.0644689511414007E-2</v>
      </c>
    </row>
    <row r="124" spans="1:4" x14ac:dyDescent="0.35">
      <c r="A124" s="1">
        <v>43066</v>
      </c>
      <c r="B124">
        <v>-2.8923039469250476E-2</v>
      </c>
      <c r="C124">
        <v>-7.5047256540676927E-3</v>
      </c>
      <c r="D124">
        <v>-1.6607736399660525E-2</v>
      </c>
    </row>
    <row r="125" spans="1:4" x14ac:dyDescent="0.35">
      <c r="A125" s="1">
        <v>43073</v>
      </c>
      <c r="B125">
        <v>-2.7577494364552E-3</v>
      </c>
      <c r="C125">
        <v>-7.5614727005764749E-3</v>
      </c>
      <c r="D125">
        <v>-2.4214258120594627E-2</v>
      </c>
    </row>
    <row r="126" spans="1:4" x14ac:dyDescent="0.35">
      <c r="A126" s="1">
        <v>43080</v>
      </c>
      <c r="B126">
        <v>2.5212546434708723E-2</v>
      </c>
      <c r="C126">
        <v>3.7248253880618781E-2</v>
      </c>
      <c r="D126">
        <v>3.8466280827796143E-2</v>
      </c>
    </row>
    <row r="127" spans="1:4" x14ac:dyDescent="0.35">
      <c r="A127" s="1">
        <v>43087</v>
      </c>
      <c r="B127">
        <v>-2.272571405413918E-2</v>
      </c>
      <c r="C127">
        <v>2.527210310071511E-2</v>
      </c>
      <c r="D127">
        <v>3.1343250565711335E-2</v>
      </c>
    </row>
    <row r="128" spans="1:4" x14ac:dyDescent="0.35">
      <c r="A128" s="1">
        <v>43094</v>
      </c>
      <c r="B128">
        <v>1.6837223836230465E-2</v>
      </c>
      <c r="C128">
        <v>-2.7101929777791269E-2</v>
      </c>
      <c r="D128">
        <v>2.7059148114005775E-2</v>
      </c>
    </row>
    <row r="129" spans="1:4" x14ac:dyDescent="0.35">
      <c r="A129" s="1">
        <v>43101</v>
      </c>
      <c r="B129">
        <v>5.7799613398280346E-2</v>
      </c>
      <c r="C129">
        <v>-1.8331810816609605E-3</v>
      </c>
      <c r="D129">
        <v>-3.3426214966898373E-3</v>
      </c>
    </row>
    <row r="130" spans="1:4" x14ac:dyDescent="0.35">
      <c r="A130" s="1">
        <v>43108</v>
      </c>
      <c r="B130">
        <v>-3.5688082383160094E-3</v>
      </c>
      <c r="C130">
        <v>4.4850566165351713E-2</v>
      </c>
      <c r="D130">
        <v>-1.6882787038750929E-2</v>
      </c>
    </row>
    <row r="131" spans="1:4" x14ac:dyDescent="0.35">
      <c r="A131" s="1">
        <v>43115</v>
      </c>
      <c r="B131">
        <v>1.9575802125861606E-2</v>
      </c>
      <c r="C131">
        <v>4.2925044717033844E-2</v>
      </c>
      <c r="D131">
        <v>-2.5288703951924195E-2</v>
      </c>
    </row>
    <row r="132" spans="1:4" x14ac:dyDescent="0.35">
      <c r="A132" s="1">
        <v>43122</v>
      </c>
      <c r="B132">
        <v>1.8592833076615925E-2</v>
      </c>
      <c r="C132">
        <v>8.3682496705165792E-3</v>
      </c>
      <c r="D132">
        <v>-1.1648224962930943E-3</v>
      </c>
    </row>
    <row r="133" spans="1:4" x14ac:dyDescent="0.35">
      <c r="A133" s="1">
        <v>43129</v>
      </c>
      <c r="B133">
        <v>4.0932109914822455E-2</v>
      </c>
      <c r="C133">
        <v>-5.1293294387550578E-2</v>
      </c>
      <c r="D133">
        <v>-2.1202207650603051E-2</v>
      </c>
    </row>
    <row r="134" spans="1:4" x14ac:dyDescent="0.35">
      <c r="A134" s="1">
        <v>43136</v>
      </c>
      <c r="B134">
        <v>-2.8419625452167779E-2</v>
      </c>
      <c r="C134">
        <v>-7.0422826254129232E-3</v>
      </c>
      <c r="D134">
        <v>-2.6539555234612263E-2</v>
      </c>
    </row>
    <row r="135" spans="1:4" x14ac:dyDescent="0.35">
      <c r="A135" s="1">
        <v>43143</v>
      </c>
      <c r="B135">
        <v>6.5310383424709101E-2</v>
      </c>
      <c r="C135">
        <v>-7.0922283094917984E-3</v>
      </c>
      <c r="D135">
        <v>-9.8280889362624274E-3</v>
      </c>
    </row>
    <row r="136" spans="1:4" x14ac:dyDescent="0.35">
      <c r="A136" s="1">
        <v>43150</v>
      </c>
      <c r="B136">
        <v>3.8573691985798665E-2</v>
      </c>
      <c r="C136">
        <v>2.6340416614408564E-2</v>
      </c>
      <c r="D136">
        <v>-2.4721891453890368E-3</v>
      </c>
    </row>
    <row r="137" spans="1:4" x14ac:dyDescent="0.35">
      <c r="A137" s="1">
        <v>43157</v>
      </c>
      <c r="B137">
        <v>-1.6313101316179971E-2</v>
      </c>
      <c r="C137">
        <v>-1.7346058122083075E-3</v>
      </c>
      <c r="D137">
        <v>-4.9627893421290139E-3</v>
      </c>
    </row>
    <row r="138" spans="1:4" x14ac:dyDescent="0.35">
      <c r="A138" s="1">
        <v>43164</v>
      </c>
      <c r="B138">
        <v>5.8436981489109214E-3</v>
      </c>
      <c r="C138">
        <v>5.19481687710393E-3</v>
      </c>
      <c r="D138">
        <v>-4.9875415110390512E-3</v>
      </c>
    </row>
    <row r="139" spans="1:4" x14ac:dyDescent="0.35">
      <c r="A139" s="1">
        <v>43171</v>
      </c>
      <c r="B139">
        <v>-6.9552282948659575E-2</v>
      </c>
      <c r="C139">
        <v>-1.5666116744399352E-2</v>
      </c>
      <c r="D139">
        <v>3.742986278834297E-3</v>
      </c>
    </row>
    <row r="140" spans="1:4" x14ac:dyDescent="0.35">
      <c r="A140" s="1">
        <v>43178</v>
      </c>
      <c r="B140">
        <v>2.2581293375885568E-2</v>
      </c>
      <c r="C140">
        <v>1.5666116744399456E-2</v>
      </c>
      <c r="D140">
        <v>-2.9060794263124256E-2</v>
      </c>
    </row>
    <row r="141" spans="1:4" x14ac:dyDescent="0.35">
      <c r="A141" s="1">
        <v>43185</v>
      </c>
      <c r="B141">
        <v>-3.2704584725580833E-2</v>
      </c>
      <c r="C141">
        <v>1.7256259674698574E-3</v>
      </c>
      <c r="D141">
        <v>-1.2903404835907954E-2</v>
      </c>
    </row>
    <row r="142" spans="1:4" x14ac:dyDescent="0.35">
      <c r="A142" s="1">
        <v>43192</v>
      </c>
      <c r="B142">
        <v>1.2501877408061296E-2</v>
      </c>
      <c r="C142">
        <v>1.878791386563327E-2</v>
      </c>
      <c r="D142">
        <v>-1.4388737452099669E-2</v>
      </c>
    </row>
    <row r="143" spans="1:4" x14ac:dyDescent="0.35">
      <c r="A143" s="1">
        <v>43206</v>
      </c>
      <c r="B143">
        <v>5.0765553789119282E-2</v>
      </c>
      <c r="C143">
        <v>8.6580627431145311E-3</v>
      </c>
      <c r="D143">
        <v>6.9979291876446368E-3</v>
      </c>
    </row>
    <row r="144" spans="1:4" x14ac:dyDescent="0.35">
      <c r="A144" s="1">
        <v>43213</v>
      </c>
      <c r="B144">
        <v>4.2900071563173089E-2</v>
      </c>
      <c r="C144">
        <v>6.8728792877620504E-3</v>
      </c>
      <c r="D144">
        <v>2.4794658613216274E-2</v>
      </c>
    </row>
    <row r="145" spans="1:4" x14ac:dyDescent="0.35">
      <c r="A145" s="1">
        <v>43220</v>
      </c>
      <c r="B145">
        <v>1.6543886758217469E-2</v>
      </c>
      <c r="C145">
        <v>1.0221554071538009E-2</v>
      </c>
      <c r="D145">
        <v>1.2170535620255114E-2</v>
      </c>
    </row>
    <row r="146" spans="1:4" x14ac:dyDescent="0.35">
      <c r="A146" s="1">
        <v>43227</v>
      </c>
      <c r="B146">
        <v>3.088965519195918E-2</v>
      </c>
      <c r="C146">
        <v>0</v>
      </c>
      <c r="D146">
        <v>2.6845653706689828E-3</v>
      </c>
    </row>
    <row r="147" spans="1:4" x14ac:dyDescent="0.35">
      <c r="A147" s="1">
        <v>43234</v>
      </c>
      <c r="B147">
        <v>-5.9066782764183041E-2</v>
      </c>
      <c r="C147">
        <v>1.3468217050866611E-2</v>
      </c>
      <c r="D147">
        <v>-1.4855100990924184E-2</v>
      </c>
    </row>
    <row r="148" spans="1:4" x14ac:dyDescent="0.35">
      <c r="A148" s="1">
        <v>43241</v>
      </c>
      <c r="B148">
        <v>-9.9503308531679793E-3</v>
      </c>
      <c r="C148">
        <v>1.6708441648177223E-3</v>
      </c>
      <c r="D148">
        <v>-1.6461277054071962E-2</v>
      </c>
    </row>
    <row r="149" spans="1:4" x14ac:dyDescent="0.35">
      <c r="A149" s="1">
        <v>43248</v>
      </c>
      <c r="B149">
        <v>0</v>
      </c>
      <c r="C149">
        <v>-4.4375881400709832E-2</v>
      </c>
      <c r="D149">
        <v>-4.158010148663677E-3</v>
      </c>
    </row>
    <row r="150" spans="1:4" x14ac:dyDescent="0.35">
      <c r="A150" s="1">
        <v>43255</v>
      </c>
      <c r="B150">
        <v>-3.4215080444514039E-2</v>
      </c>
      <c r="C150">
        <v>3.0930300691358773E-2</v>
      </c>
      <c r="D150">
        <v>2.7739268827252244E-3</v>
      </c>
    </row>
    <row r="151" spans="1:4" x14ac:dyDescent="0.35">
      <c r="A151" s="1">
        <v>43262</v>
      </c>
      <c r="B151">
        <v>-1.5357207685957053E-2</v>
      </c>
      <c r="C151">
        <v>5.0633019565466345E-3</v>
      </c>
      <c r="D151">
        <v>-3.0944803849421599E-2</v>
      </c>
    </row>
    <row r="152" spans="1:4" x14ac:dyDescent="0.35">
      <c r="A152" s="1">
        <v>43269</v>
      </c>
      <c r="B152">
        <v>2.3928086559248857E-2</v>
      </c>
      <c r="C152">
        <v>-2.3851215822179909E-2</v>
      </c>
      <c r="D152">
        <v>-2.4585475472614454E-2</v>
      </c>
    </row>
    <row r="153" spans="1:4" x14ac:dyDescent="0.35">
      <c r="A153" s="1">
        <v>43276</v>
      </c>
      <c r="B153">
        <v>1.6511718007949636E-2</v>
      </c>
      <c r="C153">
        <v>-2.6202372394024072E-2</v>
      </c>
      <c r="D153">
        <v>1.309109604687942E-2</v>
      </c>
    </row>
    <row r="154" spans="1:4" x14ac:dyDescent="0.35">
      <c r="A154" s="1">
        <v>43283</v>
      </c>
      <c r="B154">
        <v>3.9176604911649274E-2</v>
      </c>
      <c r="C154">
        <v>-8.8889474172460393E-3</v>
      </c>
      <c r="D154">
        <v>2.8860048891348514E-3</v>
      </c>
    </row>
    <row r="155" spans="1:4" x14ac:dyDescent="0.35">
      <c r="A155" s="1">
        <v>43290</v>
      </c>
      <c r="B155">
        <v>1.3755254551498786E-2</v>
      </c>
      <c r="C155">
        <v>0</v>
      </c>
      <c r="D155">
        <v>-8.6831225734608809E-3</v>
      </c>
    </row>
    <row r="156" spans="1:4" x14ac:dyDescent="0.35">
      <c r="A156" s="1">
        <v>43304</v>
      </c>
      <c r="B156">
        <v>2.2070395399242521E-2</v>
      </c>
      <c r="C156">
        <v>1.7699577099400857E-2</v>
      </c>
      <c r="D156">
        <v>3.1880731851290346E-2</v>
      </c>
    </row>
    <row r="157" spans="1:4" x14ac:dyDescent="0.35">
      <c r="A157" s="1">
        <v>43311</v>
      </c>
      <c r="B157">
        <v>-3.2548907214881823E-2</v>
      </c>
      <c r="C157">
        <v>-1.7699577099400975E-2</v>
      </c>
      <c r="D157">
        <v>-2.0676132838427303E-2</v>
      </c>
    </row>
    <row r="158" spans="1:4" x14ac:dyDescent="0.35">
      <c r="A158" s="1">
        <v>43325</v>
      </c>
      <c r="B158">
        <v>1.8100041643617937E-2</v>
      </c>
      <c r="C158">
        <v>-3.2670782289548707E-2</v>
      </c>
      <c r="D158">
        <v>-1.413427797146964E-3</v>
      </c>
    </row>
    <row r="159" spans="1:4" x14ac:dyDescent="0.35">
      <c r="A159" s="1">
        <v>43332</v>
      </c>
      <c r="B159">
        <v>-4.9531668242757024E-2</v>
      </c>
      <c r="C159">
        <v>-1.8622512098001798E-2</v>
      </c>
      <c r="D159">
        <v>-2.0000666706669543E-2</v>
      </c>
    </row>
    <row r="160" spans="1:4" x14ac:dyDescent="0.35">
      <c r="A160" s="1">
        <v>43339</v>
      </c>
      <c r="B160">
        <v>8.8855133572084532E-3</v>
      </c>
      <c r="C160">
        <v>2.9631797606371149E-2</v>
      </c>
      <c r="D160">
        <v>1.0050335853501506E-2</v>
      </c>
    </row>
    <row r="161" spans="1:4" x14ac:dyDescent="0.35">
      <c r="A161" s="1">
        <v>43346</v>
      </c>
      <c r="B161">
        <v>-3.9792305052238935E-2</v>
      </c>
      <c r="C161">
        <v>-1.8416726786231151E-2</v>
      </c>
      <c r="D161">
        <v>-1.7291497110060994E-2</v>
      </c>
    </row>
    <row r="162" spans="1:4" x14ac:dyDescent="0.35">
      <c r="A162" s="1">
        <v>43353</v>
      </c>
      <c r="B162">
        <v>7.5997063116447952E-2</v>
      </c>
      <c r="C162">
        <v>-3.4029748586311373E-2</v>
      </c>
      <c r="D162">
        <v>7.2411612565594736E-3</v>
      </c>
    </row>
    <row r="163" spans="1:4" x14ac:dyDescent="0.35">
      <c r="A163" s="1">
        <v>43367</v>
      </c>
      <c r="B163">
        <v>4.9813705712219172E-2</v>
      </c>
      <c r="C163">
        <v>-3.0459207484708459E-2</v>
      </c>
      <c r="D163">
        <v>8.5960414697980377E-3</v>
      </c>
    </row>
    <row r="164" spans="1:4" x14ac:dyDescent="0.35">
      <c r="A164" s="1">
        <v>43381</v>
      </c>
      <c r="B164">
        <v>2.4536252649469736E-2</v>
      </c>
      <c r="C164">
        <v>-3.0459207484708459E-2</v>
      </c>
      <c r="D164">
        <v>-2.1506205220963619E-2</v>
      </c>
    </row>
    <row r="165" spans="1:4" x14ac:dyDescent="0.35">
      <c r="A165" s="1">
        <v>43388</v>
      </c>
      <c r="B165">
        <v>-4.2865606771374618E-2</v>
      </c>
      <c r="C165">
        <v>3.0459207484708439E-2</v>
      </c>
      <c r="D165">
        <v>8.6580627431145311E-3</v>
      </c>
    </row>
    <row r="166" spans="1:4" x14ac:dyDescent="0.35">
      <c r="A166" s="1">
        <v>43395</v>
      </c>
      <c r="B166">
        <v>-1.5351178655761022E-2</v>
      </c>
      <c r="C166">
        <v>2.6317308317373358E-2</v>
      </c>
      <c r="D166">
        <v>-1.885480076362946E-2</v>
      </c>
    </row>
    <row r="167" spans="1:4" x14ac:dyDescent="0.35">
      <c r="A167" s="1">
        <v>43402</v>
      </c>
      <c r="B167">
        <v>6.2118468098199445E-2</v>
      </c>
      <c r="C167">
        <v>3.2414939241710229E-3</v>
      </c>
      <c r="D167">
        <v>2.2440319126226484E-2</v>
      </c>
    </row>
    <row r="168" spans="1:4" x14ac:dyDescent="0.35">
      <c r="A168" s="1">
        <v>43409</v>
      </c>
      <c r="B168">
        <v>1.6222835506887384E-2</v>
      </c>
      <c r="C168">
        <v>-9.7561749453645725E-3</v>
      </c>
      <c r="D168">
        <v>-2.1708522533012291E-2</v>
      </c>
    </row>
    <row r="169" spans="1:4" x14ac:dyDescent="0.35">
      <c r="A169" s="1">
        <v>43416</v>
      </c>
      <c r="B169">
        <v>1.7772169745797668E-2</v>
      </c>
      <c r="C169">
        <v>2.5807883955872503E-2</v>
      </c>
      <c r="D169">
        <v>2.1921820982210511E-3</v>
      </c>
    </row>
    <row r="170" spans="1:4" x14ac:dyDescent="0.35">
      <c r="A170" s="1">
        <v>43423</v>
      </c>
      <c r="B170">
        <v>-9.8850915881404152E-3</v>
      </c>
      <c r="C170">
        <v>3.1796529173798056E-3</v>
      </c>
      <c r="D170">
        <v>-1.2486390651382646E-2</v>
      </c>
    </row>
    <row r="171" spans="1:4" x14ac:dyDescent="0.35">
      <c r="A171" s="1">
        <v>43430</v>
      </c>
      <c r="B171">
        <v>-1.6867253965241635E-2</v>
      </c>
      <c r="C171">
        <v>-2.2472855852058628E-2</v>
      </c>
      <c r="D171">
        <v>-1.4792902105891703E-3</v>
      </c>
    </row>
    <row r="172" spans="1:4" x14ac:dyDescent="0.35">
      <c r="A172" s="1">
        <v>43437</v>
      </c>
      <c r="B172">
        <v>5.1926802368212205E-3</v>
      </c>
      <c r="C172">
        <v>3.2414939241710229E-3</v>
      </c>
      <c r="D172">
        <v>-6.6840204285717143E-3</v>
      </c>
    </row>
    <row r="173" spans="1:4" x14ac:dyDescent="0.35">
      <c r="A173" s="1">
        <v>43444</v>
      </c>
      <c r="B173">
        <v>-5.3073464203364125E-2</v>
      </c>
      <c r="C173">
        <v>-4.6365920557925537E-2</v>
      </c>
      <c r="D173">
        <v>-5.229746697277265E-3</v>
      </c>
    </row>
    <row r="174" spans="1:4" x14ac:dyDescent="0.35">
      <c r="A174" s="1">
        <v>43451</v>
      </c>
      <c r="B174">
        <v>1.0007616074426413E-2</v>
      </c>
      <c r="C174">
        <v>-1.0221554071538139E-2</v>
      </c>
      <c r="D174">
        <v>-1.0542266312024545E-2</v>
      </c>
    </row>
    <row r="175" spans="1:4" x14ac:dyDescent="0.35">
      <c r="A175" s="1">
        <v>43458</v>
      </c>
      <c r="B175">
        <v>-2.6267135636687707E-3</v>
      </c>
      <c r="C175">
        <v>1.3605652055778678E-2</v>
      </c>
      <c r="D175">
        <v>-7.5728894190869108E-4</v>
      </c>
    </row>
    <row r="176" spans="1:4" x14ac:dyDescent="0.35">
      <c r="A176" s="1">
        <v>43465</v>
      </c>
      <c r="B176">
        <v>2.4862793047520322E-2</v>
      </c>
      <c r="C176">
        <v>2.6668247082161273E-2</v>
      </c>
      <c r="D176">
        <v>3.7807228399059311E-3</v>
      </c>
    </row>
    <row r="177" spans="1:4" x14ac:dyDescent="0.35">
      <c r="A177" s="1">
        <v>43472</v>
      </c>
      <c r="B177">
        <v>2.9966913963089838E-2</v>
      </c>
      <c r="C177">
        <v>-6.6006840313520242E-3</v>
      </c>
      <c r="D177">
        <v>2.3126730080018375E-2</v>
      </c>
    </row>
    <row r="178" spans="1:4" x14ac:dyDescent="0.35">
      <c r="A178" s="1">
        <v>43486</v>
      </c>
      <c r="B178">
        <v>1.6935044630998482E-2</v>
      </c>
      <c r="C178">
        <v>5.2185753170570247E-2</v>
      </c>
      <c r="D178">
        <v>1.5460603106378279E-2</v>
      </c>
    </row>
    <row r="179" spans="1:4" x14ac:dyDescent="0.35">
      <c r="A179" s="1">
        <v>43493</v>
      </c>
      <c r="B179">
        <v>2.0033825133197732E-2</v>
      </c>
      <c r="C179">
        <v>1.3468217050866611E-2</v>
      </c>
      <c r="D179">
        <v>-2.4710046494084415E-2</v>
      </c>
    </row>
    <row r="180" spans="1:4" x14ac:dyDescent="0.35">
      <c r="A180" s="1">
        <v>43500</v>
      </c>
      <c r="B180">
        <v>-2.7467043554678182E-2</v>
      </c>
      <c r="C180">
        <v>0</v>
      </c>
      <c r="D180">
        <v>-7.1505187172565246E-4</v>
      </c>
    </row>
    <row r="181" spans="1:4" x14ac:dyDescent="0.35">
      <c r="A181" s="1">
        <v>43507</v>
      </c>
      <c r="B181">
        <v>-1.1614976549214102E-2</v>
      </c>
      <c r="C181">
        <v>0</v>
      </c>
      <c r="D181">
        <v>4.2826617920009493E-3</v>
      </c>
    </row>
    <row r="182" spans="1:4" x14ac:dyDescent="0.35">
      <c r="A182" s="1">
        <v>43514</v>
      </c>
      <c r="B182">
        <v>-1.330933136878038E-2</v>
      </c>
      <c r="C182">
        <v>-6.5653970221436778E-2</v>
      </c>
      <c r="D182">
        <v>-2.8530689824063991E-3</v>
      </c>
    </row>
    <row r="183" spans="1:4" x14ac:dyDescent="0.35">
      <c r="A183" s="1">
        <v>43521</v>
      </c>
      <c r="B183">
        <v>6.2653499107203281E-3</v>
      </c>
      <c r="C183">
        <v>-7.168489478612516E-3</v>
      </c>
      <c r="D183">
        <v>-1.8746042821055221E-2</v>
      </c>
    </row>
    <row r="184" spans="1:4" x14ac:dyDescent="0.35">
      <c r="A184" s="1">
        <v>43528</v>
      </c>
      <c r="B184">
        <v>-1.2619232479690485E-2</v>
      </c>
      <c r="C184">
        <v>2.4868066578013524E-2</v>
      </c>
      <c r="D184">
        <v>-1.3187004281953801E-2</v>
      </c>
    </row>
    <row r="185" spans="1:4" x14ac:dyDescent="0.35">
      <c r="A185" s="1">
        <v>43535</v>
      </c>
      <c r="B185">
        <v>-1.9631908145795289E-3</v>
      </c>
      <c r="C185">
        <v>1.0471299867295437E-2</v>
      </c>
      <c r="D185">
        <v>7.3719133452813436E-4</v>
      </c>
    </row>
    <row r="186" spans="1:4" x14ac:dyDescent="0.35">
      <c r="A186" s="1">
        <v>43542</v>
      </c>
      <c r="B186">
        <v>2.018305593307863E-2</v>
      </c>
      <c r="C186">
        <v>0</v>
      </c>
      <c r="D186">
        <v>7.3421768890805338E-3</v>
      </c>
    </row>
    <row r="187" spans="1:4" x14ac:dyDescent="0.35">
      <c r="A187" s="1">
        <v>43549</v>
      </c>
      <c r="B187">
        <v>3.1841977546027009E-2</v>
      </c>
      <c r="C187">
        <v>-3.47826437632492E-3</v>
      </c>
      <c r="D187">
        <v>0</v>
      </c>
    </row>
    <row r="188" spans="1:4" x14ac:dyDescent="0.35">
      <c r="A188" s="1">
        <v>43556</v>
      </c>
      <c r="B188">
        <v>5.9213529962911494E-2</v>
      </c>
      <c r="C188">
        <v>6.944472352810995E-3</v>
      </c>
      <c r="D188">
        <v>1.3081581897489385E-2</v>
      </c>
    </row>
    <row r="189" spans="1:4" x14ac:dyDescent="0.35">
      <c r="A189" s="1">
        <v>43563</v>
      </c>
      <c r="B189">
        <v>5.1403178459964852E-2</v>
      </c>
      <c r="C189">
        <v>-1.7452449951226166E-2</v>
      </c>
      <c r="D189">
        <v>7.9108647008787995E-3</v>
      </c>
    </row>
    <row r="190" spans="1:4" x14ac:dyDescent="0.35">
      <c r="A190" s="1">
        <v>43570</v>
      </c>
      <c r="B190">
        <v>-2.9233176766405865E-2</v>
      </c>
      <c r="C190">
        <v>-1.4184634991956413E-2</v>
      </c>
      <c r="D190">
        <v>-1.2252405529015889E-2</v>
      </c>
    </row>
    <row r="191" spans="1:4" x14ac:dyDescent="0.35">
      <c r="A191" s="1">
        <v>43577</v>
      </c>
      <c r="B191">
        <v>-4.1341619327008791E-2</v>
      </c>
      <c r="C191">
        <v>0</v>
      </c>
      <c r="D191">
        <v>2.1731265343132582E-3</v>
      </c>
    </row>
    <row r="192" spans="1:4" x14ac:dyDescent="0.35">
      <c r="A192" s="1">
        <v>43584</v>
      </c>
      <c r="B192">
        <v>4.0997622075594681E-2</v>
      </c>
      <c r="C192">
        <v>-7.168489478612516E-3</v>
      </c>
      <c r="D192">
        <v>1.6505577440230998E-2</v>
      </c>
    </row>
    <row r="193" spans="1:4" x14ac:dyDescent="0.35">
      <c r="A193" s="1">
        <v>43591</v>
      </c>
      <c r="B193">
        <v>-2.402622535174723E-2</v>
      </c>
      <c r="C193">
        <v>-1.0850016024065818E-2</v>
      </c>
      <c r="D193">
        <v>7.0922283094918366E-3</v>
      </c>
    </row>
    <row r="194" spans="1:4" x14ac:dyDescent="0.35">
      <c r="A194" s="1">
        <v>43598</v>
      </c>
      <c r="B194">
        <v>-2.6435211855928802E-4</v>
      </c>
      <c r="C194">
        <v>1.8018505502678212E-2</v>
      </c>
      <c r="D194">
        <v>2.1178970147346914E-3</v>
      </c>
    </row>
    <row r="195" spans="1:4" x14ac:dyDescent="0.35">
      <c r="A195" s="1">
        <v>43605</v>
      </c>
      <c r="B195">
        <v>3.2556680172751887E-2</v>
      </c>
      <c r="C195">
        <v>3.5650661644961446E-3</v>
      </c>
      <c r="D195">
        <v>2.8169032711133734E-3</v>
      </c>
    </row>
    <row r="196" spans="1:4" x14ac:dyDescent="0.35">
      <c r="A196" s="1">
        <v>43612</v>
      </c>
      <c r="B196">
        <v>-5.1743791816399893E-3</v>
      </c>
      <c r="C196">
        <v>-3.5650661644962569E-3</v>
      </c>
      <c r="D196">
        <v>2.5686938159599618E-2</v>
      </c>
    </row>
    <row r="197" spans="1:4" x14ac:dyDescent="0.35">
      <c r="A197" s="1">
        <v>43619</v>
      </c>
      <c r="B197">
        <v>6.2489175191496771E-2</v>
      </c>
      <c r="C197">
        <v>2.4692612590371414E-2</v>
      </c>
      <c r="D197">
        <v>-1.3717423275807702E-3</v>
      </c>
    </row>
    <row r="198" spans="1:4" x14ac:dyDescent="0.35">
      <c r="A198" s="1">
        <v>43633</v>
      </c>
      <c r="B198">
        <v>-3.2716777641532812E-3</v>
      </c>
      <c r="C198">
        <v>0</v>
      </c>
      <c r="D198">
        <v>1.3371736965889241E-2</v>
      </c>
    </row>
    <row r="199" spans="1:4" x14ac:dyDescent="0.35">
      <c r="A199" s="1">
        <v>43647</v>
      </c>
      <c r="B199">
        <v>1.778267807485566E-2</v>
      </c>
      <c r="C199">
        <v>1.0050335853501506E-2</v>
      </c>
      <c r="D199">
        <v>1.9204979836050046E-2</v>
      </c>
    </row>
    <row r="200" spans="1:4" x14ac:dyDescent="0.35">
      <c r="A200" s="1">
        <v>43654</v>
      </c>
      <c r="B200">
        <v>-2.4217084276669135E-2</v>
      </c>
      <c r="C200">
        <v>2.9558802241544429E-2</v>
      </c>
      <c r="D200">
        <v>-1.1616119683228556E-2</v>
      </c>
    </row>
    <row r="201" spans="1:4" x14ac:dyDescent="0.35">
      <c r="A201" s="1">
        <v>43661</v>
      </c>
      <c r="B201">
        <v>-1.7750056331916422E-2</v>
      </c>
      <c r="C201">
        <v>-3.9609138095045827E-2</v>
      </c>
      <c r="D201">
        <v>-6.2047768868829815E-3</v>
      </c>
    </row>
    <row r="202" spans="1:4" x14ac:dyDescent="0.35">
      <c r="A202" s="1">
        <v>43668</v>
      </c>
      <c r="B202">
        <v>-9.9267107756716207E-3</v>
      </c>
      <c r="C202">
        <v>-6.7567824628797625E-3</v>
      </c>
      <c r="D202">
        <v>1.7820896570111489E-2</v>
      </c>
    </row>
    <row r="203" spans="1:4" x14ac:dyDescent="0.35">
      <c r="A203" s="1">
        <v>43675</v>
      </c>
      <c r="B203">
        <v>-4.3165155420256396E-2</v>
      </c>
      <c r="C203">
        <v>1.3468217050866611E-2</v>
      </c>
      <c r="D203">
        <v>1.8843087801479915E-2</v>
      </c>
    </row>
    <row r="204" spans="1:4" x14ac:dyDescent="0.35">
      <c r="A204" s="1">
        <v>43682</v>
      </c>
      <c r="B204">
        <v>-6.3423033746905038E-4</v>
      </c>
      <c r="C204">
        <v>-1.6863806052004805E-2</v>
      </c>
      <c r="D204">
        <v>-1.3342230131366103E-3</v>
      </c>
    </row>
    <row r="205" spans="1:4" x14ac:dyDescent="0.35">
      <c r="A205" s="1">
        <v>43689</v>
      </c>
      <c r="B205">
        <v>-2.579781366524378E-2</v>
      </c>
      <c r="C205">
        <v>-3.4071583216141975E-3</v>
      </c>
      <c r="D205">
        <v>-3.2567328662544755E-2</v>
      </c>
    </row>
    <row r="206" spans="1:4" x14ac:dyDescent="0.35">
      <c r="A206" s="1">
        <v>43696</v>
      </c>
      <c r="B206">
        <v>2.0481673285480565E-2</v>
      </c>
      <c r="C206">
        <v>1.3559529785632294E-2</v>
      </c>
      <c r="D206">
        <v>3.456799621884174E-2</v>
      </c>
    </row>
    <row r="207" spans="1:4" x14ac:dyDescent="0.35">
      <c r="A207" s="1">
        <v>43703</v>
      </c>
      <c r="B207">
        <v>2.1186278122833496E-2</v>
      </c>
      <c r="C207">
        <v>6.7114345879867778E-3</v>
      </c>
      <c r="D207">
        <v>2.0442518667074739E-2</v>
      </c>
    </row>
    <row r="208" spans="1:4" x14ac:dyDescent="0.35">
      <c r="A208" s="1">
        <v>43710</v>
      </c>
      <c r="B208">
        <v>2.1270825347133863E-2</v>
      </c>
      <c r="C208">
        <v>6.6666913581892974E-3</v>
      </c>
      <c r="D208">
        <v>2.1311752673717006E-2</v>
      </c>
    </row>
    <row r="209" spans="1:4" x14ac:dyDescent="0.35">
      <c r="A209" s="1">
        <v>43724</v>
      </c>
      <c r="B209">
        <v>-4.3010818993905854E-3</v>
      </c>
      <c r="C209">
        <v>0</v>
      </c>
      <c r="D209">
        <v>-2.3870131392532152E-2</v>
      </c>
    </row>
    <row r="210" spans="1:4" x14ac:dyDescent="0.35">
      <c r="A210" s="1">
        <v>43731</v>
      </c>
      <c r="B210">
        <v>-1.7172468508600502E-2</v>
      </c>
      <c r="C210">
        <v>2.6579637804712102E-2</v>
      </c>
      <c r="D210">
        <v>-2.3303128931847709E-2</v>
      </c>
    </row>
    <row r="211" spans="1:4" x14ac:dyDescent="0.35">
      <c r="A211" s="1">
        <v>43738</v>
      </c>
      <c r="B211">
        <v>-2.3469944436241629E-2</v>
      </c>
      <c r="C211">
        <v>-5.0430853626891967E-2</v>
      </c>
      <c r="D211">
        <v>-2.3859147482990541E-2</v>
      </c>
    </row>
    <row r="212" spans="1:4" x14ac:dyDescent="0.35">
      <c r="A212" s="1">
        <v>43745</v>
      </c>
      <c r="B212">
        <v>3.3331268786449007E-2</v>
      </c>
      <c r="C212">
        <v>4.0546094394350009E-2</v>
      </c>
      <c r="D212">
        <v>2.0402922844313599E-2</v>
      </c>
    </row>
    <row r="213" spans="1:4" x14ac:dyDescent="0.35">
      <c r="A213" s="1">
        <v>43752</v>
      </c>
      <c r="B213">
        <v>2.2496977638133322E-2</v>
      </c>
      <c r="C213">
        <v>-1.3333530869465144E-2</v>
      </c>
      <c r="D213">
        <v>2.4509633836509281E-2</v>
      </c>
    </row>
    <row r="214" spans="1:4" x14ac:dyDescent="0.35">
      <c r="A214" s="1">
        <v>43759</v>
      </c>
      <c r="B214">
        <v>1.871571819594112E-2</v>
      </c>
      <c r="C214">
        <v>-1.6920877488337177E-2</v>
      </c>
      <c r="D214">
        <v>5.3711539246252271E-2</v>
      </c>
    </row>
    <row r="215" spans="1:4" x14ac:dyDescent="0.35">
      <c r="A215" s="1">
        <v>43766</v>
      </c>
      <c r="B215">
        <v>-1.5113637810048184E-2</v>
      </c>
      <c r="C215">
        <v>3.4071583216141346E-3</v>
      </c>
      <c r="D215">
        <v>1.3778702356164255E-2</v>
      </c>
    </row>
    <row r="216" spans="1:4" x14ac:dyDescent="0.35">
      <c r="A216" s="1">
        <v>43773</v>
      </c>
      <c r="B216">
        <v>1.5821720393728457E-2</v>
      </c>
      <c r="C216">
        <v>2.0202707317519469E-2</v>
      </c>
      <c r="D216">
        <v>6.6181906881301183E-2</v>
      </c>
    </row>
    <row r="217" spans="1:4" x14ac:dyDescent="0.35">
      <c r="A217" s="1">
        <v>43780</v>
      </c>
      <c r="B217">
        <v>-7.0808258368028668E-4</v>
      </c>
      <c r="C217">
        <v>-3.3389012655147096E-3</v>
      </c>
      <c r="D217">
        <v>3.4423441909729197E-3</v>
      </c>
    </row>
    <row r="218" spans="1:4" x14ac:dyDescent="0.35">
      <c r="A218" s="1">
        <v>43794</v>
      </c>
      <c r="B218">
        <v>-1.7581101416396221E-2</v>
      </c>
      <c r="C218">
        <v>-1.0118130165584667E-2</v>
      </c>
      <c r="D218">
        <v>-1.6485113798047214E-2</v>
      </c>
    </row>
    <row r="219" spans="1:4" x14ac:dyDescent="0.35">
      <c r="A219" s="1">
        <v>43808</v>
      </c>
      <c r="B219">
        <v>2.5486841923837055E-2</v>
      </c>
      <c r="C219">
        <v>-2.3167059281534303E-2</v>
      </c>
      <c r="D219">
        <v>3.932834226347167E-2</v>
      </c>
    </row>
    <row r="220" spans="1:4" x14ac:dyDescent="0.35">
      <c r="A220" s="1">
        <v>43815</v>
      </c>
      <c r="B220">
        <v>1.440591261716662E-2</v>
      </c>
      <c r="C220">
        <v>2.8243212313395154E-2</v>
      </c>
      <c r="D220">
        <v>6.2995852014577219E-2</v>
      </c>
    </row>
    <row r="221" spans="1:4" x14ac:dyDescent="0.35">
      <c r="A221" s="1">
        <v>43836</v>
      </c>
      <c r="B221">
        <v>1.2432202837178103E-2</v>
      </c>
      <c r="C221">
        <v>-1.7926216268151895E-2</v>
      </c>
      <c r="D221">
        <v>3.5941684101862131E-2</v>
      </c>
    </row>
    <row r="222" spans="1:4" x14ac:dyDescent="0.35">
      <c r="A222" s="1">
        <v>43843</v>
      </c>
      <c r="B222">
        <v>1.6555334036074128E-2</v>
      </c>
      <c r="C222">
        <v>-2.3530497410194272E-2</v>
      </c>
      <c r="D222">
        <v>-4.7937691451450888E-2</v>
      </c>
    </row>
    <row r="223" spans="1:4" x14ac:dyDescent="0.35">
      <c r="A223" s="1">
        <v>43850</v>
      </c>
      <c r="B223">
        <v>1.1326093157551809E-2</v>
      </c>
      <c r="C223">
        <v>-5.1571807131308781E-2</v>
      </c>
      <c r="D223">
        <v>-3.9037625462088242E-2</v>
      </c>
    </row>
    <row r="224" spans="1:4" x14ac:dyDescent="0.35">
      <c r="A224" s="1">
        <v>43864</v>
      </c>
      <c r="B224">
        <v>8.2922488972549599E-3</v>
      </c>
      <c r="C224">
        <v>2.1918685707646275E-2</v>
      </c>
      <c r="D224">
        <v>-3.4619625060491446E-2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DCE0-A8B5-4245-84A3-FCFFC6C84F93}">
  <dimension ref="A1:D43"/>
  <sheetViews>
    <sheetView zoomScale="75" workbookViewId="0">
      <selection activeCell="F17" sqref="F17"/>
    </sheetView>
  </sheetViews>
  <sheetFormatPr defaultRowHeight="14.5" x14ac:dyDescent="0.35"/>
  <cols>
    <col min="1" max="1" width="9.90625" style="1" bestFit="1" customWidth="1"/>
  </cols>
  <sheetData>
    <row r="1" spans="1:4" x14ac:dyDescent="0.35">
      <c r="A1" s="36" t="s">
        <v>8</v>
      </c>
      <c r="B1" s="3" t="s">
        <v>23</v>
      </c>
      <c r="C1" s="3" t="s">
        <v>24</v>
      </c>
      <c r="D1" s="3" t="s">
        <v>25</v>
      </c>
    </row>
    <row r="2" spans="1:4" x14ac:dyDescent="0.35">
      <c r="A2" s="4">
        <v>43773</v>
      </c>
      <c r="B2" s="30">
        <v>1.5821720393728457E-2</v>
      </c>
      <c r="C2" s="30">
        <v>2.0202707317519469E-2</v>
      </c>
      <c r="D2" s="30">
        <v>6.6181906881301183E-2</v>
      </c>
    </row>
    <row r="3" spans="1:4" x14ac:dyDescent="0.35">
      <c r="A3" s="4">
        <v>42758</v>
      </c>
      <c r="B3" s="30">
        <v>6.6015130574268388E-2</v>
      </c>
      <c r="C3" s="30">
        <v>1.1851990587014548E-2</v>
      </c>
      <c r="D3" s="30">
        <v>6.5063593347061868E-2</v>
      </c>
    </row>
    <row r="4" spans="1:4" x14ac:dyDescent="0.35">
      <c r="A4" s="4">
        <v>43815</v>
      </c>
      <c r="B4" s="30">
        <v>1.440591261716662E-2</v>
      </c>
      <c r="C4" s="30">
        <v>2.8243212313395154E-2</v>
      </c>
      <c r="D4" s="30">
        <v>6.2995852014577219E-2</v>
      </c>
    </row>
    <row r="5" spans="1:4" x14ac:dyDescent="0.35">
      <c r="A5" s="4">
        <v>42849</v>
      </c>
      <c r="B5" s="30">
        <v>3.4548834675782604E-2</v>
      </c>
      <c r="C5" s="30">
        <v>-1.914766941413408E-2</v>
      </c>
      <c r="D5" s="30">
        <v>5.6338501641746599E-2</v>
      </c>
    </row>
    <row r="6" spans="1:4" x14ac:dyDescent="0.35">
      <c r="A6" s="4">
        <v>43759</v>
      </c>
      <c r="B6" s="30">
        <v>1.871571819594112E-2</v>
      </c>
      <c r="C6" s="30">
        <v>-1.6920877488337177E-2</v>
      </c>
      <c r="D6" s="30">
        <v>5.3711539246252271E-2</v>
      </c>
    </row>
    <row r="7" spans="1:4" x14ac:dyDescent="0.35">
      <c r="A7" s="4">
        <v>42464</v>
      </c>
      <c r="B7" s="30">
        <v>3.9745115594557651E-2</v>
      </c>
      <c r="C7" s="30">
        <v>1.2345835822299362E-2</v>
      </c>
      <c r="D7" s="30">
        <v>4.9497127790251873E-2</v>
      </c>
    </row>
    <row r="8" spans="1:4" x14ac:dyDescent="0.35">
      <c r="A8" s="4">
        <v>42765</v>
      </c>
      <c r="B8" s="30">
        <v>-2.9033565733355533E-2</v>
      </c>
      <c r="C8" s="30">
        <v>2.1850832948108297E-2</v>
      </c>
      <c r="D8" s="30">
        <v>4.2395558967685765E-2</v>
      </c>
    </row>
    <row r="9" spans="1:4" x14ac:dyDescent="0.35">
      <c r="A9" s="4">
        <v>43808</v>
      </c>
      <c r="B9" s="30">
        <v>2.5486841923837055E-2</v>
      </c>
      <c r="C9" s="30">
        <v>-2.3167059281534303E-2</v>
      </c>
      <c r="D9" s="30">
        <v>3.932834226347167E-2</v>
      </c>
    </row>
    <row r="10" spans="1:4" x14ac:dyDescent="0.35">
      <c r="A10" s="4">
        <v>43080</v>
      </c>
      <c r="B10" s="30">
        <v>2.5212546434708723E-2</v>
      </c>
      <c r="C10" s="30">
        <v>3.7248253880618781E-2</v>
      </c>
      <c r="D10" s="30">
        <v>3.8466280827796143E-2</v>
      </c>
    </row>
    <row r="11" spans="1:4" x14ac:dyDescent="0.35">
      <c r="A11" s="4">
        <v>42219</v>
      </c>
      <c r="B11" s="30">
        <v>2.5940021008615886E-2</v>
      </c>
      <c r="C11" s="30">
        <v>-2.1552558385734191E-2</v>
      </c>
      <c r="D11" s="30">
        <v>3.6589447432291963E-2</v>
      </c>
    </row>
    <row r="12" spans="1:4" x14ac:dyDescent="0.35">
      <c r="A12" s="4">
        <v>42058</v>
      </c>
      <c r="B12" s="30">
        <v>1.5399215757880917E-2</v>
      </c>
      <c r="C12" s="30">
        <v>-1.8237587549780901E-2</v>
      </c>
      <c r="D12" s="30">
        <v>3.6039936483196658E-2</v>
      </c>
    </row>
    <row r="13" spans="1:4" x14ac:dyDescent="0.35">
      <c r="A13" s="4">
        <v>43836</v>
      </c>
      <c r="B13" s="30">
        <v>1.2432202837178103E-2</v>
      </c>
      <c r="C13" s="30">
        <v>-1.7926216268151895E-2</v>
      </c>
      <c r="D13" s="30">
        <v>3.5941684101862131E-2</v>
      </c>
    </row>
    <row r="14" spans="1:4" x14ac:dyDescent="0.35">
      <c r="A14" s="4">
        <v>42919</v>
      </c>
      <c r="B14" s="30">
        <v>4.4138146711845593E-2</v>
      </c>
      <c r="C14" s="30">
        <v>3.9891329027302025E-2</v>
      </c>
      <c r="D14" s="30">
        <v>3.4786116085415389E-2</v>
      </c>
    </row>
    <row r="15" spans="1:4" x14ac:dyDescent="0.35">
      <c r="A15" s="4">
        <v>43696</v>
      </c>
      <c r="B15" s="30">
        <v>2.0481673285480565E-2</v>
      </c>
      <c r="C15" s="30">
        <v>1.3559529785632294E-2</v>
      </c>
      <c r="D15" s="30">
        <v>3.456799621884174E-2</v>
      </c>
    </row>
    <row r="16" spans="1:4" x14ac:dyDescent="0.35">
      <c r="A16" s="4">
        <v>42478</v>
      </c>
      <c r="B16" s="30">
        <v>1.6213200713722214E-2</v>
      </c>
      <c r="C16" s="30">
        <v>-2.5425098365810056E-2</v>
      </c>
      <c r="D16" s="30">
        <v>3.3704526751391253E-2</v>
      </c>
    </row>
    <row r="17" spans="1:4" x14ac:dyDescent="0.35">
      <c r="A17" s="4">
        <v>42569</v>
      </c>
      <c r="B17" s="30">
        <v>-2.319513942233386E-3</v>
      </c>
      <c r="C17" s="30">
        <v>1.3513719166722855E-2</v>
      </c>
      <c r="D17" s="30">
        <v>3.315220731690055E-2</v>
      </c>
    </row>
    <row r="18" spans="1:4" x14ac:dyDescent="0.35">
      <c r="A18" s="4">
        <v>43304</v>
      </c>
      <c r="B18" s="30">
        <v>2.2070395399242521E-2</v>
      </c>
      <c r="C18" s="30">
        <v>1.7699577099400857E-2</v>
      </c>
      <c r="D18" s="30">
        <v>3.1880731851290346E-2</v>
      </c>
    </row>
    <row r="19" spans="1:4" x14ac:dyDescent="0.35">
      <c r="A19" s="4">
        <v>43087</v>
      </c>
      <c r="B19" s="30">
        <v>-2.272571405413918E-2</v>
      </c>
      <c r="C19" s="30">
        <v>2.527210310071511E-2</v>
      </c>
      <c r="D19" s="30">
        <v>3.1343250565711335E-2</v>
      </c>
    </row>
    <row r="20" spans="1:4" x14ac:dyDescent="0.35">
      <c r="A20" s="4">
        <v>42926</v>
      </c>
      <c r="B20" s="30">
        <v>5.8953157038768307E-2</v>
      </c>
      <c r="C20" s="30">
        <v>-3.9891329027301969E-2</v>
      </c>
      <c r="D20" s="30">
        <v>3.125254350410453E-2</v>
      </c>
    </row>
    <row r="21" spans="1:4" x14ac:dyDescent="0.35">
      <c r="A21" s="4">
        <v>42303</v>
      </c>
      <c r="B21" s="30">
        <v>8.8407564604479915E-4</v>
      </c>
      <c r="C21" s="30">
        <v>6.6298585386695818E-3</v>
      </c>
      <c r="D21" s="30">
        <v>3.0771658666753472E-2</v>
      </c>
    </row>
    <row r="22" spans="1:4" x14ac:dyDescent="0.35">
      <c r="A22" s="4">
        <v>42436</v>
      </c>
      <c r="B22" s="30">
        <v>2.4742280663515004E-3</v>
      </c>
      <c r="C22" s="30">
        <v>2.0898649194592365E-3</v>
      </c>
      <c r="D22" s="30">
        <v>3.0077455237277954E-2</v>
      </c>
    </row>
    <row r="23" spans="1:4" x14ac:dyDescent="0.35">
      <c r="A23" s="4">
        <v>42604</v>
      </c>
      <c r="B23" s="30">
        <v>6.7273180607424835E-2</v>
      </c>
      <c r="C23" s="30">
        <v>-4.2735107773819378E-3</v>
      </c>
      <c r="D23" s="30">
        <v>2.9569208122948661E-2</v>
      </c>
    </row>
    <row r="24" spans="1:4" x14ac:dyDescent="0.35">
      <c r="A24" s="4">
        <v>42618</v>
      </c>
      <c r="B24" s="30">
        <v>3.1629546336090913E-2</v>
      </c>
      <c r="C24" s="30">
        <v>3.6367644170874791E-2</v>
      </c>
      <c r="D24" s="30">
        <v>2.8528083614538031E-2</v>
      </c>
    </row>
    <row r="25" spans="1:4" x14ac:dyDescent="0.35">
      <c r="A25" s="4">
        <v>42387</v>
      </c>
      <c r="B25" s="30">
        <v>4.7332211106255691E-2</v>
      </c>
      <c r="C25" s="30">
        <v>-3.2647077836666143E-2</v>
      </c>
      <c r="D25" s="30">
        <v>2.8437935320533625E-2</v>
      </c>
    </row>
    <row r="26" spans="1:4" x14ac:dyDescent="0.35">
      <c r="A26" s="4">
        <v>42940</v>
      </c>
      <c r="B26" s="30">
        <v>2.0153353847960583E-2</v>
      </c>
      <c r="C26" s="30">
        <v>-1.553429296218412E-2</v>
      </c>
      <c r="D26" s="30">
        <v>2.8104894320108521E-2</v>
      </c>
    </row>
    <row r="27" spans="1:4" x14ac:dyDescent="0.35">
      <c r="A27" s="4">
        <v>43094</v>
      </c>
      <c r="B27" s="30">
        <v>1.6837223836230465E-2</v>
      </c>
      <c r="C27" s="30">
        <v>-2.7101929777791269E-2</v>
      </c>
      <c r="D27" s="30">
        <v>2.7059148114005775E-2</v>
      </c>
    </row>
    <row r="28" spans="1:4" x14ac:dyDescent="0.35">
      <c r="A28" s="4">
        <v>42373</v>
      </c>
      <c r="B28" s="30">
        <v>-4.4528076688758376E-2</v>
      </c>
      <c r="C28" s="30">
        <v>6.3446221738962263E-2</v>
      </c>
      <c r="D28" s="30">
        <v>2.6317308317373358E-2</v>
      </c>
    </row>
    <row r="29" spans="1:4" x14ac:dyDescent="0.35">
      <c r="A29" s="4">
        <v>43612</v>
      </c>
      <c r="B29" s="30">
        <v>-5.1743791816399893E-3</v>
      </c>
      <c r="C29" s="30">
        <v>-3.5650661644962569E-3</v>
      </c>
      <c r="D29" s="30">
        <v>2.5686938159599618E-2</v>
      </c>
    </row>
    <row r="30" spans="1:4" x14ac:dyDescent="0.35">
      <c r="A30" s="4">
        <v>43213</v>
      </c>
      <c r="B30" s="30">
        <v>4.2900071563173089E-2</v>
      </c>
      <c r="C30" s="30">
        <v>6.8728792877620504E-3</v>
      </c>
      <c r="D30" s="30">
        <v>2.4794658613216274E-2</v>
      </c>
    </row>
    <row r="31" spans="1:4" x14ac:dyDescent="0.35">
      <c r="A31" s="4">
        <v>43752</v>
      </c>
      <c r="B31" s="30">
        <v>2.2496977638133322E-2</v>
      </c>
      <c r="C31" s="30">
        <v>-1.3333530869465144E-2</v>
      </c>
      <c r="D31" s="30">
        <v>2.4509633836509281E-2</v>
      </c>
    </row>
    <row r="32" spans="1:4" x14ac:dyDescent="0.35">
      <c r="A32" s="4">
        <v>42751</v>
      </c>
      <c r="B32" s="30">
        <v>1.5584418424825499E-2</v>
      </c>
      <c r="C32" s="30">
        <v>-5.930877444029415E-2</v>
      </c>
      <c r="D32" s="30">
        <v>2.4456295977526715E-2</v>
      </c>
    </row>
    <row r="33" spans="1:4" x14ac:dyDescent="0.35">
      <c r="A33" s="4">
        <v>42576</v>
      </c>
      <c r="B33" s="30">
        <v>9.7491293923416336E-3</v>
      </c>
      <c r="C33" s="30">
        <v>-1.1248712535870653E-2</v>
      </c>
      <c r="D33" s="30">
        <v>2.3631604533277038E-2</v>
      </c>
    </row>
    <row r="34" spans="1:4" x14ac:dyDescent="0.35">
      <c r="A34" s="4">
        <v>43472</v>
      </c>
      <c r="B34" s="30">
        <v>2.9966913963089838E-2</v>
      </c>
      <c r="C34" s="30">
        <v>-6.6006840313520242E-3</v>
      </c>
      <c r="D34" s="30">
        <v>2.3126730080018375E-2</v>
      </c>
    </row>
    <row r="35" spans="1:4" x14ac:dyDescent="0.35">
      <c r="A35" s="4">
        <v>42170</v>
      </c>
      <c r="B35" s="30">
        <v>-1.3739720689678365E-2</v>
      </c>
      <c r="C35" s="30">
        <v>4.3956114730381293E-3</v>
      </c>
      <c r="D35" s="30">
        <v>2.2599831917240992E-2</v>
      </c>
    </row>
    <row r="36" spans="1:4" x14ac:dyDescent="0.35">
      <c r="A36" s="4">
        <v>43402</v>
      </c>
      <c r="B36" s="30">
        <v>6.2118468098199445E-2</v>
      </c>
      <c r="C36" s="30">
        <v>3.2414939241710229E-3</v>
      </c>
      <c r="D36" s="30">
        <v>2.2440319126226484E-2</v>
      </c>
    </row>
    <row r="37" spans="1:4" x14ac:dyDescent="0.35">
      <c r="A37" s="4">
        <v>43710</v>
      </c>
      <c r="B37" s="30">
        <v>2.1270825347133863E-2</v>
      </c>
      <c r="C37" s="30">
        <v>6.6666913581892974E-3</v>
      </c>
      <c r="D37" s="30">
        <v>2.1311752673717006E-2</v>
      </c>
    </row>
    <row r="38" spans="1:4" x14ac:dyDescent="0.35">
      <c r="A38" s="4">
        <v>42422</v>
      </c>
      <c r="B38" s="30">
        <v>3.6911634141398281E-2</v>
      </c>
      <c r="C38" s="30">
        <v>-8.602203582663415E-3</v>
      </c>
      <c r="D38" s="30">
        <v>2.0834086902842053E-2</v>
      </c>
    </row>
    <row r="39" spans="1:4" x14ac:dyDescent="0.35">
      <c r="A39" s="4">
        <v>43703</v>
      </c>
      <c r="B39" s="30">
        <v>2.1186278122833496E-2</v>
      </c>
      <c r="C39" s="30">
        <v>6.7114345879867778E-3</v>
      </c>
      <c r="D39" s="30">
        <v>2.0442518667074739E-2</v>
      </c>
    </row>
    <row r="40" spans="1:4" x14ac:dyDescent="0.35">
      <c r="A40" s="4">
        <v>42702</v>
      </c>
      <c r="B40" s="30">
        <v>-6.0045214181915982E-3</v>
      </c>
      <c r="C40" s="30">
        <v>-2.6859269050268413E-2</v>
      </c>
      <c r="D40" s="30">
        <v>2.0432038817205934E-2</v>
      </c>
    </row>
    <row r="41" spans="1:4" x14ac:dyDescent="0.35">
      <c r="A41" s="4">
        <v>43745</v>
      </c>
      <c r="B41" s="30">
        <v>3.3331268786449007E-2</v>
      </c>
      <c r="C41" s="30">
        <v>4.0546094394350009E-2</v>
      </c>
      <c r="D41" s="30">
        <v>2.0402922844313599E-2</v>
      </c>
    </row>
    <row r="42" spans="1:4" x14ac:dyDescent="0.35">
      <c r="A42" s="4">
        <v>43647</v>
      </c>
      <c r="B42" s="30">
        <v>1.778267807485566E-2</v>
      </c>
      <c r="C42" s="30">
        <v>1.0050335853501506E-2</v>
      </c>
      <c r="D42" s="30">
        <v>1.9204979836050046E-2</v>
      </c>
    </row>
    <row r="43" spans="1:4" x14ac:dyDescent="0.35">
      <c r="A43" s="4">
        <v>43675</v>
      </c>
      <c r="B43" s="30">
        <v>-4.3165155420256396E-2</v>
      </c>
      <c r="C43" s="30">
        <v>1.3468217050866611E-2</v>
      </c>
      <c r="D43" s="30">
        <v>1.8843087801479915E-2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14E7-51A0-4D6B-8E8B-6C281A499816}">
  <dimension ref="A1:K224"/>
  <sheetViews>
    <sheetView topLeftCell="E1" zoomScale="68" zoomScaleNormal="80" workbookViewId="0">
      <selection activeCell="I252" sqref="I252"/>
    </sheetView>
  </sheetViews>
  <sheetFormatPr defaultRowHeight="14.5" x14ac:dyDescent="0.35"/>
  <cols>
    <col min="1" max="1" width="12" style="1" customWidth="1"/>
    <col min="6" max="6" width="22" customWidth="1"/>
    <col min="7" max="7" width="17.26953125" customWidth="1"/>
    <col min="8" max="8" width="19.26953125" customWidth="1"/>
    <col min="9" max="9" width="26.36328125" customWidth="1"/>
    <col min="10" max="10" width="16" customWidth="1"/>
  </cols>
  <sheetData>
    <row r="1" spans="1:11" ht="15" thickBot="1" x14ac:dyDescent="0.4">
      <c r="A1" s="20" t="s">
        <v>8</v>
      </c>
      <c r="B1" s="2" t="s">
        <v>23</v>
      </c>
      <c r="C1" s="2" t="s">
        <v>24</v>
      </c>
      <c r="D1" s="2" t="s">
        <v>25</v>
      </c>
    </row>
    <row r="2" spans="1:11" x14ac:dyDescent="0.35">
      <c r="A2" s="1">
        <v>43773</v>
      </c>
      <c r="B2">
        <v>1.5821720393728457E-2</v>
      </c>
      <c r="C2">
        <v>2.0202707317519469E-2</v>
      </c>
      <c r="D2">
        <v>6.6181906881301183E-2</v>
      </c>
      <c r="F2" s="19" t="s">
        <v>23</v>
      </c>
      <c r="G2" s="19"/>
      <c r="H2" s="19" t="s">
        <v>24</v>
      </c>
      <c r="I2" s="19"/>
      <c r="J2" s="19" t="s">
        <v>25</v>
      </c>
      <c r="K2" s="19"/>
    </row>
    <row r="3" spans="1:11" x14ac:dyDescent="0.35">
      <c r="A3" s="1">
        <v>42758</v>
      </c>
      <c r="B3">
        <v>6.6015130574268388E-2</v>
      </c>
      <c r="C3">
        <v>1.1851990587014548E-2</v>
      </c>
      <c r="D3">
        <v>6.5063593347061868E-2</v>
      </c>
      <c r="F3" s="17"/>
      <c r="G3" s="17"/>
      <c r="H3" s="17"/>
      <c r="I3" s="17"/>
      <c r="J3" s="17"/>
      <c r="K3" s="17"/>
    </row>
    <row r="4" spans="1:11" x14ac:dyDescent="0.35">
      <c r="A4" s="1">
        <v>43815</v>
      </c>
      <c r="B4">
        <v>1.440591261716662E-2</v>
      </c>
      <c r="C4">
        <v>2.8243212313395154E-2</v>
      </c>
      <c r="D4">
        <v>6.2995852014577219E-2</v>
      </c>
      <c r="F4" s="17" t="s">
        <v>35</v>
      </c>
      <c r="G4" s="17">
        <v>5.6082405807619156E-3</v>
      </c>
      <c r="H4" s="17" t="s">
        <v>35</v>
      </c>
      <c r="I4" s="17">
        <v>-7.7682817443630451E-4</v>
      </c>
      <c r="J4" s="17" t="s">
        <v>35</v>
      </c>
      <c r="K4" s="17">
        <v>-1.781006535064256E-3</v>
      </c>
    </row>
    <row r="5" spans="1:11" x14ac:dyDescent="0.35">
      <c r="A5" s="1">
        <v>42849</v>
      </c>
      <c r="B5">
        <v>3.4548834675782604E-2</v>
      </c>
      <c r="C5">
        <v>-1.914766941413408E-2</v>
      </c>
      <c r="D5">
        <v>5.6338501641746599E-2</v>
      </c>
      <c r="F5" s="17" t="s">
        <v>36</v>
      </c>
      <c r="G5" s="17">
        <v>2.022123684175977E-3</v>
      </c>
      <c r="H5" s="17" t="s">
        <v>36</v>
      </c>
      <c r="I5" s="17">
        <v>1.7185033689423956E-3</v>
      </c>
      <c r="J5" s="17" t="s">
        <v>36</v>
      </c>
      <c r="K5" s="17">
        <v>1.5507248080686377E-3</v>
      </c>
    </row>
    <row r="6" spans="1:11" x14ac:dyDescent="0.35">
      <c r="A6" s="1">
        <v>43759</v>
      </c>
      <c r="B6">
        <v>1.871571819594112E-2</v>
      </c>
      <c r="C6">
        <v>-1.6920877488337177E-2</v>
      </c>
      <c r="D6">
        <v>5.3711539246252271E-2</v>
      </c>
      <c r="F6" s="17" t="s">
        <v>37</v>
      </c>
      <c r="G6" s="17">
        <v>7.2277031214532635E-3</v>
      </c>
      <c r="H6" s="17" t="s">
        <v>37</v>
      </c>
      <c r="I6" s="17">
        <v>0</v>
      </c>
      <c r="J6" s="17" t="s">
        <v>37</v>
      </c>
      <c r="K6" s="17">
        <v>-3.3351893061383505E-3</v>
      </c>
    </row>
    <row r="7" spans="1:11" x14ac:dyDescent="0.35">
      <c r="A7" s="1">
        <v>42464</v>
      </c>
      <c r="B7">
        <v>3.9745115594557651E-2</v>
      </c>
      <c r="C7">
        <v>1.2345835822299362E-2</v>
      </c>
      <c r="D7">
        <v>4.9497127790251873E-2</v>
      </c>
      <c r="F7" s="17" t="s">
        <v>38</v>
      </c>
      <c r="G7" s="17" t="e">
        <v>#N/A</v>
      </c>
      <c r="H7" s="17" t="s">
        <v>38</v>
      </c>
      <c r="I7" s="17">
        <v>0</v>
      </c>
      <c r="J7" s="17" t="s">
        <v>38</v>
      </c>
      <c r="K7" s="17">
        <v>0</v>
      </c>
    </row>
    <row r="8" spans="1:11" x14ac:dyDescent="0.35">
      <c r="A8" s="1">
        <v>42765</v>
      </c>
      <c r="B8">
        <v>-2.9033565733355533E-2</v>
      </c>
      <c r="C8">
        <v>2.1850832948108297E-2</v>
      </c>
      <c r="D8">
        <v>4.2395558967685765E-2</v>
      </c>
      <c r="F8" s="17" t="s">
        <v>39</v>
      </c>
      <c r="G8" s="17">
        <v>3.0196746104266103E-2</v>
      </c>
      <c r="H8" s="17" t="s">
        <v>39</v>
      </c>
      <c r="I8" s="17">
        <v>2.5662727911930933E-2</v>
      </c>
      <c r="J8" s="17" t="s">
        <v>39</v>
      </c>
      <c r="K8" s="17">
        <v>2.3157259703388295E-2</v>
      </c>
    </row>
    <row r="9" spans="1:11" x14ac:dyDescent="0.35">
      <c r="A9" s="1">
        <v>43808</v>
      </c>
      <c r="B9">
        <v>2.5486841923837055E-2</v>
      </c>
      <c r="C9">
        <v>-2.3167059281534303E-2</v>
      </c>
      <c r="D9">
        <v>3.932834226347167E-2</v>
      </c>
      <c r="F9" s="17" t="s">
        <v>40</v>
      </c>
      <c r="G9" s="17">
        <v>9.1184347528551002E-4</v>
      </c>
      <c r="H9" s="17" t="s">
        <v>40</v>
      </c>
      <c r="I9" s="17">
        <v>6.5857560388179895E-4</v>
      </c>
      <c r="J9" s="17" t="s">
        <v>40</v>
      </c>
      <c r="K9" s="17">
        <v>5.362586769701714E-4</v>
      </c>
    </row>
    <row r="10" spans="1:11" x14ac:dyDescent="0.35">
      <c r="A10" s="1">
        <v>43080</v>
      </c>
      <c r="B10">
        <v>2.5212546434708723E-2</v>
      </c>
      <c r="C10">
        <v>3.7248253880618781E-2</v>
      </c>
      <c r="D10">
        <v>3.8466280827796143E-2</v>
      </c>
      <c r="F10" s="17" t="s">
        <v>41</v>
      </c>
      <c r="G10" s="17">
        <v>-0.1832084540354364</v>
      </c>
      <c r="H10" s="17" t="s">
        <v>41</v>
      </c>
      <c r="I10" s="17">
        <v>-0.16006327274549204</v>
      </c>
      <c r="J10" s="17" t="s">
        <v>41</v>
      </c>
      <c r="K10" s="17">
        <v>0.42023505968353358</v>
      </c>
    </row>
    <row r="11" spans="1:11" x14ac:dyDescent="0.35">
      <c r="A11" s="1">
        <v>42219</v>
      </c>
      <c r="B11">
        <v>2.5940021008615886E-2</v>
      </c>
      <c r="C11">
        <v>-2.1552558385734191E-2</v>
      </c>
      <c r="D11">
        <v>3.6589447432291963E-2</v>
      </c>
      <c r="F11" s="17" t="s">
        <v>42</v>
      </c>
      <c r="G11" s="17">
        <v>-2.6334885670193705E-2</v>
      </c>
      <c r="H11" s="17" t="s">
        <v>42</v>
      </c>
      <c r="I11" s="17">
        <v>2.4592022921084505E-3</v>
      </c>
      <c r="J11" s="17" t="s">
        <v>42</v>
      </c>
      <c r="K11" s="17">
        <v>0.20257812754291346</v>
      </c>
    </row>
    <row r="12" spans="1:11" x14ac:dyDescent="0.35">
      <c r="A12" s="1">
        <v>42058</v>
      </c>
      <c r="B12">
        <v>1.5399215757880917E-2</v>
      </c>
      <c r="C12">
        <v>-1.8237587549780901E-2</v>
      </c>
      <c r="D12">
        <v>3.6039936483196658E-2</v>
      </c>
      <c r="F12" s="17" t="s">
        <v>43</v>
      </c>
      <c r="G12" s="17">
        <v>0.14604463815436181</v>
      </c>
      <c r="H12" s="17" t="s">
        <v>43</v>
      </c>
      <c r="I12" s="17">
        <v>0.13219027151854529</v>
      </c>
      <c r="J12" s="17" t="s">
        <v>43</v>
      </c>
      <c r="K12" s="17">
        <v>0.13136788676599681</v>
      </c>
    </row>
    <row r="13" spans="1:11" x14ac:dyDescent="0.35">
      <c r="A13" s="1">
        <v>43836</v>
      </c>
      <c r="B13">
        <v>1.2432202837178103E-2</v>
      </c>
      <c r="C13">
        <v>-1.7926216268151895E-2</v>
      </c>
      <c r="D13">
        <v>3.5941684101862131E-2</v>
      </c>
      <c r="F13" s="17" t="s">
        <v>44</v>
      </c>
      <c r="G13" s="17">
        <v>-6.9552282948659575E-2</v>
      </c>
      <c r="H13" s="17" t="s">
        <v>44</v>
      </c>
      <c r="I13" s="17">
        <v>-6.8676865796219372E-2</v>
      </c>
      <c r="J13" s="17" t="s">
        <v>44</v>
      </c>
      <c r="K13" s="17">
        <v>-6.5185979884695613E-2</v>
      </c>
    </row>
    <row r="14" spans="1:11" x14ac:dyDescent="0.35">
      <c r="A14" s="1">
        <v>42919</v>
      </c>
      <c r="B14">
        <v>4.4138146711845593E-2</v>
      </c>
      <c r="C14">
        <v>3.9891329027302025E-2</v>
      </c>
      <c r="D14">
        <v>3.4786116085415389E-2</v>
      </c>
      <c r="F14" s="17" t="s">
        <v>45</v>
      </c>
      <c r="G14" s="17">
        <v>7.6492355205702245E-2</v>
      </c>
      <c r="H14" s="17" t="s">
        <v>45</v>
      </c>
      <c r="I14" s="17">
        <v>6.351340572232593E-2</v>
      </c>
      <c r="J14" s="17" t="s">
        <v>45</v>
      </c>
      <c r="K14" s="17">
        <v>6.6181906881301183E-2</v>
      </c>
    </row>
    <row r="15" spans="1:11" x14ac:dyDescent="0.35">
      <c r="A15" s="1">
        <v>43696</v>
      </c>
      <c r="B15">
        <v>2.0481673285480565E-2</v>
      </c>
      <c r="C15">
        <v>1.3559529785632294E-2</v>
      </c>
      <c r="D15">
        <v>3.456799621884174E-2</v>
      </c>
      <c r="F15" s="17" t="s">
        <v>46</v>
      </c>
      <c r="G15" s="17">
        <v>1.2506376495099072</v>
      </c>
      <c r="H15" s="17" t="s">
        <v>46</v>
      </c>
      <c r="I15" s="17">
        <v>-0.17323268289929591</v>
      </c>
      <c r="J15" s="17" t="s">
        <v>46</v>
      </c>
      <c r="K15" s="17">
        <v>-0.39716445731932909</v>
      </c>
    </row>
    <row r="16" spans="1:11" x14ac:dyDescent="0.35">
      <c r="A16" s="1">
        <v>42478</v>
      </c>
      <c r="B16">
        <v>1.6213200713722214E-2</v>
      </c>
      <c r="C16">
        <v>-2.5425098365810056E-2</v>
      </c>
      <c r="D16">
        <v>3.3704526751391253E-2</v>
      </c>
      <c r="F16" s="17" t="s">
        <v>47</v>
      </c>
      <c r="G16" s="17">
        <v>223</v>
      </c>
      <c r="H16" s="17" t="s">
        <v>47</v>
      </c>
      <c r="I16" s="17">
        <v>223</v>
      </c>
      <c r="J16" s="17" t="s">
        <v>47</v>
      </c>
      <c r="K16" s="17">
        <v>223</v>
      </c>
    </row>
    <row r="17" spans="1:11" ht="15" thickBot="1" x14ac:dyDescent="0.4">
      <c r="A17" s="1">
        <v>42569</v>
      </c>
      <c r="B17">
        <v>-2.319513942233386E-3</v>
      </c>
      <c r="C17">
        <v>1.3513719166722855E-2</v>
      </c>
      <c r="D17">
        <v>3.315220731690055E-2</v>
      </c>
      <c r="F17" s="18" t="s">
        <v>48</v>
      </c>
      <c r="G17" s="18">
        <v>3.9850140986581314E-3</v>
      </c>
      <c r="H17" s="18" t="s">
        <v>48</v>
      </c>
      <c r="I17" s="18">
        <v>3.3866672980578014E-3</v>
      </c>
      <c r="J17" s="18" t="s">
        <v>48</v>
      </c>
      <c r="K17" s="18">
        <v>3.0560248473676726E-3</v>
      </c>
    </row>
    <row r="18" spans="1:11" x14ac:dyDescent="0.35">
      <c r="A18" s="1">
        <v>43304</v>
      </c>
      <c r="B18">
        <v>2.2070395399242521E-2</v>
      </c>
      <c r="C18">
        <v>1.7699577099400857E-2</v>
      </c>
      <c r="D18">
        <v>3.1880731851290346E-2</v>
      </c>
    </row>
    <row r="19" spans="1:11" x14ac:dyDescent="0.35">
      <c r="A19" s="1">
        <v>43087</v>
      </c>
      <c r="B19">
        <v>-2.272571405413918E-2</v>
      </c>
      <c r="C19">
        <v>2.527210310071511E-2</v>
      </c>
      <c r="D19">
        <v>3.1343250565711335E-2</v>
      </c>
      <c r="F19" s="2" t="s">
        <v>56</v>
      </c>
      <c r="I19">
        <f>_xlfn.CONFIDENCE.T(0.05,G8,G16)</f>
        <v>3.9850140986581314E-3</v>
      </c>
    </row>
    <row r="20" spans="1:11" x14ac:dyDescent="0.35">
      <c r="A20" s="1">
        <v>42926</v>
      </c>
      <c r="B20">
        <v>5.8953157038768307E-2</v>
      </c>
      <c r="C20">
        <v>-3.9891329027301969E-2</v>
      </c>
      <c r="D20">
        <v>3.125254350410453E-2</v>
      </c>
    </row>
    <row r="21" spans="1:11" x14ac:dyDescent="0.35">
      <c r="A21" s="1">
        <v>42303</v>
      </c>
      <c r="B21">
        <v>8.8407564604479915E-4</v>
      </c>
      <c r="C21">
        <v>6.6298585386695818E-3</v>
      </c>
      <c r="D21">
        <v>3.0771658666753472E-2</v>
      </c>
      <c r="F21" s="2" t="s">
        <v>57</v>
      </c>
      <c r="I21" s="2" t="s">
        <v>63</v>
      </c>
    </row>
    <row r="22" spans="1:11" x14ac:dyDescent="0.35">
      <c r="A22" s="1">
        <v>42436</v>
      </c>
      <c r="B22">
        <v>2.4742280663515004E-3</v>
      </c>
      <c r="C22">
        <v>2.0898649194592365E-3</v>
      </c>
      <c r="D22">
        <v>3.0077455237277954E-2</v>
      </c>
      <c r="F22" t="s">
        <v>58</v>
      </c>
      <c r="G22">
        <f>_xlfn.CHISQ.INV(0.025,G29-1)</f>
        <v>182.62665574036092</v>
      </c>
      <c r="I22" t="s">
        <v>58</v>
      </c>
      <c r="J22">
        <f>_xlfn.CHISQ.INV(0.025,G29-1)</f>
        <v>182.62665574036092</v>
      </c>
    </row>
    <row r="23" spans="1:11" x14ac:dyDescent="0.35">
      <c r="A23" s="1">
        <v>42604</v>
      </c>
      <c r="B23">
        <v>6.7273180607424835E-2</v>
      </c>
      <c r="C23">
        <v>-4.2735107773819378E-3</v>
      </c>
      <c r="D23">
        <v>2.9569208122948661E-2</v>
      </c>
      <c r="F23" t="s">
        <v>59</v>
      </c>
      <c r="G23">
        <f>_xlfn.CHISQ.INV(1-0.025,G29-1)</f>
        <v>265.15949405364876</v>
      </c>
      <c r="I23" t="s">
        <v>59</v>
      </c>
      <c r="J23">
        <f>_xlfn.CHISQ.INV(1-0.025,G29-1)</f>
        <v>265.15949405364876</v>
      </c>
    </row>
    <row r="24" spans="1:11" x14ac:dyDescent="0.35">
      <c r="A24" s="1">
        <v>42618</v>
      </c>
      <c r="B24">
        <v>3.1629546336090913E-2</v>
      </c>
      <c r="C24">
        <v>3.6367644170874791E-2</v>
      </c>
      <c r="D24">
        <v>2.8528083614538031E-2</v>
      </c>
      <c r="F24" t="s">
        <v>60</v>
      </c>
      <c r="G24">
        <f>(G29-1)*G9</f>
        <v>0.20242925151338323</v>
      </c>
      <c r="I24" t="s">
        <v>64</v>
      </c>
      <c r="J24">
        <f>G29-1</f>
        <v>222</v>
      </c>
    </row>
    <row r="25" spans="1:11" x14ac:dyDescent="0.35">
      <c r="A25" s="1">
        <v>42387</v>
      </c>
      <c r="B25">
        <v>4.7332211106255691E-2</v>
      </c>
      <c r="C25">
        <v>-3.2647077836666143E-2</v>
      </c>
      <c r="D25">
        <v>2.8437935320533625E-2</v>
      </c>
      <c r="F25" t="s">
        <v>61</v>
      </c>
      <c r="G25">
        <f>G24/G23</f>
        <v>7.634244899880012E-4</v>
      </c>
      <c r="I25" t="s">
        <v>61</v>
      </c>
      <c r="J25">
        <f>SQRT(G9)*SQRT(J24/J23)</f>
        <v>2.7630137350147237E-2</v>
      </c>
    </row>
    <row r="26" spans="1:11" x14ac:dyDescent="0.35">
      <c r="A26" s="1">
        <v>42940</v>
      </c>
      <c r="B26">
        <v>2.0153353847960583E-2</v>
      </c>
      <c r="C26">
        <v>-1.553429296218412E-2</v>
      </c>
      <c r="D26">
        <v>2.8104894320108521E-2</v>
      </c>
      <c r="F26" t="s">
        <v>62</v>
      </c>
      <c r="G26">
        <f>G24/G22</f>
        <v>1.1084321217663621E-3</v>
      </c>
      <c r="I26" t="s">
        <v>62</v>
      </c>
      <c r="J26">
        <f>SQRT(G9)*SQRT(J24/J22)</f>
        <v>3.3293124241596229E-2</v>
      </c>
    </row>
    <row r="27" spans="1:11" x14ac:dyDescent="0.35">
      <c r="A27" s="1">
        <v>43094</v>
      </c>
      <c r="B27">
        <v>1.6837223836230465E-2</v>
      </c>
      <c r="C27">
        <v>-2.7101929777791269E-2</v>
      </c>
      <c r="D27">
        <v>2.7059148114005775E-2</v>
      </c>
    </row>
    <row r="28" spans="1:11" x14ac:dyDescent="0.35">
      <c r="A28" s="1">
        <v>42373</v>
      </c>
      <c r="B28">
        <v>-4.4528076688758376E-2</v>
      </c>
      <c r="C28">
        <v>6.3446221738962263E-2</v>
      </c>
      <c r="D28">
        <v>2.6317308317373358E-2</v>
      </c>
    </row>
    <row r="29" spans="1:11" x14ac:dyDescent="0.35">
      <c r="A29" s="1">
        <v>43612</v>
      </c>
      <c r="B29">
        <v>-5.1743791816399893E-3</v>
      </c>
      <c r="C29">
        <v>-3.5650661644962569E-3</v>
      </c>
      <c r="D29">
        <v>2.5686938159599618E-2</v>
      </c>
      <c r="F29" t="s">
        <v>65</v>
      </c>
      <c r="G29">
        <v>223</v>
      </c>
    </row>
    <row r="30" spans="1:11" ht="15" thickBot="1" x14ac:dyDescent="0.4">
      <c r="A30" s="1">
        <v>43213</v>
      </c>
      <c r="B30">
        <v>4.2900071563173089E-2</v>
      </c>
      <c r="C30">
        <v>6.8728792877620504E-3</v>
      </c>
      <c r="D30">
        <v>2.4794658613216274E-2</v>
      </c>
    </row>
    <row r="31" spans="1:11" x14ac:dyDescent="0.35">
      <c r="A31" s="1">
        <v>43752</v>
      </c>
      <c r="B31">
        <v>2.2496977638133322E-2</v>
      </c>
      <c r="C31">
        <v>-1.3333530869465144E-2</v>
      </c>
      <c r="D31">
        <v>2.4509633836509281E-2</v>
      </c>
      <c r="F31" s="19"/>
      <c r="G31" s="19" t="s">
        <v>23</v>
      </c>
      <c r="H31" s="19" t="s">
        <v>24</v>
      </c>
      <c r="I31" s="19" t="s">
        <v>25</v>
      </c>
    </row>
    <row r="32" spans="1:11" x14ac:dyDescent="0.35">
      <c r="A32" s="1">
        <v>42751</v>
      </c>
      <c r="B32">
        <v>1.5584418424825499E-2</v>
      </c>
      <c r="C32">
        <v>-5.930877444029415E-2</v>
      </c>
      <c r="D32">
        <v>2.4456295977526715E-2</v>
      </c>
      <c r="F32" s="17" t="s">
        <v>23</v>
      </c>
      <c r="G32" s="17">
        <v>1</v>
      </c>
      <c r="H32" s="17"/>
      <c r="I32" s="17"/>
    </row>
    <row r="33" spans="1:10" x14ac:dyDescent="0.35">
      <c r="A33" s="1">
        <v>42576</v>
      </c>
      <c r="B33">
        <v>9.7491293923416336E-3</v>
      </c>
      <c r="C33">
        <v>-1.1248712535870653E-2</v>
      </c>
      <c r="D33">
        <v>2.3631604533277038E-2</v>
      </c>
      <c r="F33" s="17" t="s">
        <v>24</v>
      </c>
      <c r="G33" s="17">
        <v>3.5661419031190585E-2</v>
      </c>
      <c r="H33" s="17">
        <v>1</v>
      </c>
      <c r="I33" s="17"/>
    </row>
    <row r="34" spans="1:10" ht="15" thickBot="1" x14ac:dyDescent="0.4">
      <c r="A34" s="1">
        <v>43472</v>
      </c>
      <c r="B34">
        <v>2.9966913963089838E-2</v>
      </c>
      <c r="C34">
        <v>-6.6006840313520242E-3</v>
      </c>
      <c r="D34">
        <v>2.3126730080018375E-2</v>
      </c>
      <c r="F34" s="18" t="s">
        <v>25</v>
      </c>
      <c r="G34" s="18">
        <v>0.27930145544495028</v>
      </c>
      <c r="H34" s="18">
        <v>7.668650723526052E-2</v>
      </c>
      <c r="I34" s="18">
        <v>1</v>
      </c>
    </row>
    <row r="35" spans="1:10" x14ac:dyDescent="0.35">
      <c r="A35" s="1">
        <v>42170</v>
      </c>
      <c r="B35">
        <v>-1.3739720689678365E-2</v>
      </c>
      <c r="C35">
        <v>4.3956114730381293E-3</v>
      </c>
      <c r="D35">
        <v>2.2599831917240992E-2</v>
      </c>
    </row>
    <row r="36" spans="1:10" x14ac:dyDescent="0.35">
      <c r="A36" s="1">
        <v>43402</v>
      </c>
      <c r="B36">
        <v>6.2118468098199445E-2</v>
      </c>
      <c r="C36">
        <v>3.2414939241710229E-3</v>
      </c>
      <c r="D36">
        <v>2.2440319126226484E-2</v>
      </c>
      <c r="E36" s="26"/>
      <c r="F36" s="27" t="s">
        <v>66</v>
      </c>
      <c r="G36" s="27" t="s">
        <v>67</v>
      </c>
      <c r="H36" s="27" t="s">
        <v>68</v>
      </c>
      <c r="I36" s="27" t="s">
        <v>69</v>
      </c>
      <c r="J36" s="26"/>
    </row>
    <row r="37" spans="1:10" x14ac:dyDescent="0.35">
      <c r="A37" s="1">
        <v>43710</v>
      </c>
      <c r="B37">
        <v>2.1270825347133863E-2</v>
      </c>
      <c r="C37">
        <v>6.6666913581892974E-3</v>
      </c>
      <c r="D37">
        <v>2.1311752673717006E-2</v>
      </c>
      <c r="E37" s="26"/>
      <c r="F37" s="22">
        <v>3.5661419031190585E-2</v>
      </c>
      <c r="G37" s="22">
        <f>(F37/SQRT(1-F37^2))*SQRT(265)</f>
        <v>0.58089533311028474</v>
      </c>
      <c r="H37" s="22">
        <f>_xlfn.T.INV.2T(0.05,265-1)</f>
        <v>1.9689904969297212</v>
      </c>
      <c r="I37" s="22">
        <f>_xlfn.T.INV.2T(0.01,265-1)</f>
        <v>2.5945800138142205</v>
      </c>
      <c r="J37" s="26"/>
    </row>
    <row r="38" spans="1:10" x14ac:dyDescent="0.35">
      <c r="A38" s="1">
        <v>42422</v>
      </c>
      <c r="B38">
        <v>3.6911634141398281E-2</v>
      </c>
      <c r="C38">
        <v>-8.602203582663415E-3</v>
      </c>
      <c r="D38">
        <v>2.0834086902842053E-2</v>
      </c>
      <c r="E38" s="26"/>
      <c r="F38" s="22">
        <v>0.27930145544495028</v>
      </c>
      <c r="G38" s="22">
        <f>(F38/SQRT(1-F38^2))*SQRT(265)</f>
        <v>4.7351404616548791</v>
      </c>
      <c r="H38" s="22">
        <f>_xlfn.T.INV.2T(0.05,265-1)</f>
        <v>1.9689904969297212</v>
      </c>
      <c r="I38" s="22">
        <f>_xlfn.T.INV.2T(0.01,265-1)</f>
        <v>2.5945800138142205</v>
      </c>
      <c r="J38" s="26"/>
    </row>
    <row r="39" spans="1:10" x14ac:dyDescent="0.35">
      <c r="A39" s="1">
        <v>43703</v>
      </c>
      <c r="B39">
        <v>2.1186278122833496E-2</v>
      </c>
      <c r="C39">
        <v>6.7114345879867778E-3</v>
      </c>
      <c r="D39">
        <v>2.0442518667074739E-2</v>
      </c>
      <c r="E39" s="26"/>
      <c r="F39" s="22">
        <v>7.668650723526052E-2</v>
      </c>
      <c r="G39" s="22">
        <f>(F39/SQRT(1-F39^2))*SQRT(265)</f>
        <v>1.2520528710585115</v>
      </c>
      <c r="H39" s="22">
        <f>_xlfn.T.INV.2T(0.05,265-1)</f>
        <v>1.9689904969297212</v>
      </c>
      <c r="I39" s="22">
        <f>_xlfn.T.INV.2T(0.01,265-1)</f>
        <v>2.5945800138142205</v>
      </c>
      <c r="J39" s="26"/>
    </row>
    <row r="40" spans="1:10" x14ac:dyDescent="0.35">
      <c r="A40" s="1">
        <v>42702</v>
      </c>
      <c r="B40">
        <v>-6.0045214181915982E-3</v>
      </c>
      <c r="C40">
        <v>-2.6859269050268413E-2</v>
      </c>
      <c r="D40">
        <v>2.0432038817205934E-2</v>
      </c>
    </row>
    <row r="41" spans="1:10" x14ac:dyDescent="0.35">
      <c r="A41" s="1">
        <v>43745</v>
      </c>
      <c r="B41">
        <v>3.3331268786449007E-2</v>
      </c>
      <c r="C41">
        <v>4.0546094394350009E-2</v>
      </c>
      <c r="D41">
        <v>2.0402922844313599E-2</v>
      </c>
    </row>
    <row r="42" spans="1:10" x14ac:dyDescent="0.35">
      <c r="A42" s="1">
        <v>43647</v>
      </c>
      <c r="B42">
        <v>1.778267807485566E-2</v>
      </c>
      <c r="C42">
        <v>1.0050335853501506E-2</v>
      </c>
      <c r="D42">
        <v>1.9204979836050046E-2</v>
      </c>
    </row>
    <row r="43" spans="1:10" x14ac:dyDescent="0.35">
      <c r="A43" s="1">
        <v>43675</v>
      </c>
      <c r="B43">
        <v>-4.3165155420256396E-2</v>
      </c>
      <c r="C43">
        <v>1.3468217050866611E-2</v>
      </c>
      <c r="D43">
        <v>1.8843087801479915E-2</v>
      </c>
    </row>
    <row r="44" spans="1:10" x14ac:dyDescent="0.35">
      <c r="A44" s="1">
        <v>42401</v>
      </c>
      <c r="B44">
        <v>7.2277031214532635E-3</v>
      </c>
      <c r="C44">
        <v>-2.1528533611010897E-3</v>
      </c>
      <c r="D44">
        <v>1.8445845790751432E-2</v>
      </c>
    </row>
    <row r="45" spans="1:10" x14ac:dyDescent="0.35">
      <c r="A45" s="1">
        <v>43668</v>
      </c>
      <c r="B45">
        <v>-9.9267107756716207E-3</v>
      </c>
      <c r="C45">
        <v>-6.7567824628797625E-3</v>
      </c>
      <c r="D45">
        <v>1.7820896570111489E-2</v>
      </c>
    </row>
    <row r="46" spans="1:10" x14ac:dyDescent="0.35">
      <c r="A46" s="1">
        <v>42163</v>
      </c>
      <c r="B46">
        <v>2.7104201801941275E-2</v>
      </c>
      <c r="C46">
        <v>4.4150182091166933E-3</v>
      </c>
      <c r="D46">
        <v>1.7291497110061043E-2</v>
      </c>
    </row>
    <row r="47" spans="1:10" x14ac:dyDescent="0.35">
      <c r="A47" s="1">
        <v>42590</v>
      </c>
      <c r="B47">
        <v>5.4648874052540741E-3</v>
      </c>
      <c r="C47">
        <v>2.1552558385734281E-2</v>
      </c>
      <c r="D47">
        <v>1.6985546365743807E-2</v>
      </c>
    </row>
    <row r="48" spans="1:10" x14ac:dyDescent="0.35">
      <c r="A48" s="1">
        <v>43584</v>
      </c>
      <c r="B48">
        <v>4.0997622075594681E-2</v>
      </c>
      <c r="C48">
        <v>-7.168489478612516E-3</v>
      </c>
      <c r="D48">
        <v>1.6505577440230998E-2</v>
      </c>
    </row>
    <row r="49" spans="1:4" x14ac:dyDescent="0.35">
      <c r="A49" s="1">
        <v>42520</v>
      </c>
      <c r="B49">
        <v>-1.2160729944239406E-2</v>
      </c>
      <c r="C49">
        <v>-1.7021687569430524E-2</v>
      </c>
      <c r="D49">
        <v>1.6465263015515791E-2</v>
      </c>
    </row>
    <row r="50" spans="1:4" x14ac:dyDescent="0.35">
      <c r="A50" s="1">
        <v>42681</v>
      </c>
      <c r="B50">
        <v>5.9556780835624393E-2</v>
      </c>
      <c r="C50">
        <v>-1.8570107472127711E-3</v>
      </c>
      <c r="D50">
        <v>1.5642777070453542E-2</v>
      </c>
    </row>
    <row r="51" spans="1:4" x14ac:dyDescent="0.35">
      <c r="A51" s="1">
        <v>43486</v>
      </c>
      <c r="B51">
        <v>1.6935044630998482E-2</v>
      </c>
      <c r="C51">
        <v>5.2185753170570247E-2</v>
      </c>
      <c r="D51">
        <v>1.5460603106378279E-2</v>
      </c>
    </row>
    <row r="52" spans="1:4" x14ac:dyDescent="0.35">
      <c r="A52" s="1">
        <v>43766</v>
      </c>
      <c r="B52">
        <v>-1.5113637810048184E-2</v>
      </c>
      <c r="C52">
        <v>3.4071583216141346E-3</v>
      </c>
      <c r="D52">
        <v>1.3778702356164255E-2</v>
      </c>
    </row>
    <row r="53" spans="1:4" x14ac:dyDescent="0.35">
      <c r="A53" s="1">
        <v>42562</v>
      </c>
      <c r="B53">
        <v>2.7228042438734713E-2</v>
      </c>
      <c r="C53">
        <v>-4.2181614036294675E-2</v>
      </c>
      <c r="D53">
        <v>1.357486909106885E-2</v>
      </c>
    </row>
    <row r="54" spans="1:4" x14ac:dyDescent="0.35">
      <c r="A54" s="1">
        <v>43633</v>
      </c>
      <c r="B54">
        <v>-3.2716777641532812E-3</v>
      </c>
      <c r="C54">
        <v>0</v>
      </c>
      <c r="D54">
        <v>1.3371736965889241E-2</v>
      </c>
    </row>
    <row r="55" spans="1:4" x14ac:dyDescent="0.35">
      <c r="A55" s="1">
        <v>43276</v>
      </c>
      <c r="B55">
        <v>1.6511718007949636E-2</v>
      </c>
      <c r="C55">
        <v>-2.6202372394024072E-2</v>
      </c>
      <c r="D55">
        <v>1.309109604687942E-2</v>
      </c>
    </row>
    <row r="56" spans="1:4" x14ac:dyDescent="0.35">
      <c r="A56" s="1">
        <v>43556</v>
      </c>
      <c r="B56">
        <v>5.9213529962911494E-2</v>
      </c>
      <c r="C56">
        <v>6.944472352810995E-3</v>
      </c>
      <c r="D56">
        <v>1.3081581897489385E-2</v>
      </c>
    </row>
    <row r="57" spans="1:4" x14ac:dyDescent="0.35">
      <c r="A57" s="1">
        <v>42429</v>
      </c>
      <c r="B57">
        <v>2.5555449173096548E-2</v>
      </c>
      <c r="C57">
        <v>3.188367840522198E-2</v>
      </c>
      <c r="D57">
        <v>1.2804272245987749E-2</v>
      </c>
    </row>
    <row r="58" spans="1:4" x14ac:dyDescent="0.35">
      <c r="A58" s="1">
        <v>42534</v>
      </c>
      <c r="B58">
        <v>-3.6617363238223309E-2</v>
      </c>
      <c r="C58">
        <v>-8.8692377407796601E-3</v>
      </c>
      <c r="D58">
        <v>1.2518218357403138E-2</v>
      </c>
    </row>
    <row r="59" spans="1:4" x14ac:dyDescent="0.35">
      <c r="A59" s="1">
        <v>42996</v>
      </c>
      <c r="B59">
        <v>-6.3779116012377228E-3</v>
      </c>
      <c r="C59">
        <v>-3.5153004417896136E-2</v>
      </c>
      <c r="D59">
        <v>1.2450641878787961E-2</v>
      </c>
    </row>
    <row r="60" spans="1:4" x14ac:dyDescent="0.35">
      <c r="A60" s="1">
        <v>43220</v>
      </c>
      <c r="B60">
        <v>1.6543886758217469E-2</v>
      </c>
      <c r="C60">
        <v>1.0221554071538009E-2</v>
      </c>
      <c r="D60">
        <v>1.2170535620255114E-2</v>
      </c>
    </row>
    <row r="61" spans="1:4" x14ac:dyDescent="0.35">
      <c r="A61" s="1">
        <v>42800</v>
      </c>
      <c r="B61">
        <v>-4.2877024356391881E-2</v>
      </c>
      <c r="C61">
        <v>2.6964361638355201E-2</v>
      </c>
      <c r="D61">
        <v>1.1287959773851355E-2</v>
      </c>
    </row>
    <row r="62" spans="1:4" x14ac:dyDescent="0.35">
      <c r="A62" s="1">
        <v>43059</v>
      </c>
      <c r="B62">
        <v>1.0360502681430503E-2</v>
      </c>
      <c r="C62">
        <v>-1.668249995993602E-2</v>
      </c>
      <c r="D62">
        <v>1.0644689511414007E-2</v>
      </c>
    </row>
    <row r="63" spans="1:4" x14ac:dyDescent="0.35">
      <c r="A63" s="1">
        <v>43339</v>
      </c>
      <c r="B63">
        <v>8.8855133572084532E-3</v>
      </c>
      <c r="C63">
        <v>2.9631797606371149E-2</v>
      </c>
      <c r="D63">
        <v>1.0050335853501506E-2</v>
      </c>
    </row>
    <row r="64" spans="1:4" x14ac:dyDescent="0.35">
      <c r="A64" s="1">
        <v>43010</v>
      </c>
      <c r="B64">
        <v>9.469914751070254E-3</v>
      </c>
      <c r="C64">
        <v>-4.4059989794030543E-2</v>
      </c>
      <c r="D64">
        <v>9.0294067193941573E-3</v>
      </c>
    </row>
    <row r="65" spans="1:4" x14ac:dyDescent="0.35">
      <c r="A65" s="1">
        <v>43388</v>
      </c>
      <c r="B65">
        <v>-4.2865606771374618E-2</v>
      </c>
      <c r="C65">
        <v>3.0459207484708439E-2</v>
      </c>
      <c r="D65">
        <v>8.6580627431145311E-3</v>
      </c>
    </row>
    <row r="66" spans="1:4" x14ac:dyDescent="0.35">
      <c r="A66" s="1">
        <v>43367</v>
      </c>
      <c r="B66">
        <v>4.9813705712219172E-2</v>
      </c>
      <c r="C66">
        <v>-3.0459207484708459E-2</v>
      </c>
      <c r="D66">
        <v>8.5960414697980377E-3</v>
      </c>
    </row>
    <row r="67" spans="1:4" x14ac:dyDescent="0.35">
      <c r="A67" s="1">
        <v>43563</v>
      </c>
      <c r="B67">
        <v>5.1403178459964852E-2</v>
      </c>
      <c r="C67">
        <v>-1.7452449951226166E-2</v>
      </c>
      <c r="D67">
        <v>7.9108647008787995E-3</v>
      </c>
    </row>
    <row r="68" spans="1:4" x14ac:dyDescent="0.35">
      <c r="A68" s="1">
        <v>42443</v>
      </c>
      <c r="B68">
        <v>2.833357449201902E-2</v>
      </c>
      <c r="C68">
        <v>0</v>
      </c>
      <c r="D68">
        <v>7.38010729762246E-3</v>
      </c>
    </row>
    <row r="69" spans="1:4" x14ac:dyDescent="0.35">
      <c r="A69" s="1">
        <v>43542</v>
      </c>
      <c r="B69">
        <v>2.018305593307863E-2</v>
      </c>
      <c r="C69">
        <v>0</v>
      </c>
      <c r="D69">
        <v>7.3421768890805338E-3</v>
      </c>
    </row>
    <row r="70" spans="1:4" x14ac:dyDescent="0.35">
      <c r="A70" s="1">
        <v>43353</v>
      </c>
      <c r="B70">
        <v>7.5997063116447952E-2</v>
      </c>
      <c r="C70">
        <v>-3.4029748586311373E-2</v>
      </c>
      <c r="D70">
        <v>7.2411612565594736E-3</v>
      </c>
    </row>
    <row r="71" spans="1:4" x14ac:dyDescent="0.35">
      <c r="A71" s="1">
        <v>43591</v>
      </c>
      <c r="B71">
        <v>-2.402622535174723E-2</v>
      </c>
      <c r="C71">
        <v>-1.0850016024065818E-2</v>
      </c>
      <c r="D71">
        <v>7.0922283094918366E-3</v>
      </c>
    </row>
    <row r="72" spans="1:4" x14ac:dyDescent="0.35">
      <c r="A72" s="1">
        <v>43206</v>
      </c>
      <c r="B72">
        <v>5.0765553789119282E-2</v>
      </c>
      <c r="C72">
        <v>8.6580627431145311E-3</v>
      </c>
      <c r="D72">
        <v>6.9979291876446368E-3</v>
      </c>
    </row>
    <row r="73" spans="1:4" x14ac:dyDescent="0.35">
      <c r="A73" s="1">
        <v>42254</v>
      </c>
      <c r="B73">
        <v>1.8911257831171811E-3</v>
      </c>
      <c r="C73">
        <v>-1.3129291441792736E-2</v>
      </c>
      <c r="D73">
        <v>5.7971176843259146E-3</v>
      </c>
    </row>
    <row r="74" spans="1:4" x14ac:dyDescent="0.35">
      <c r="A74" s="1">
        <v>42142</v>
      </c>
      <c r="B74">
        <v>-9.3708851733068661E-3</v>
      </c>
      <c r="C74">
        <v>2.1436235432513691E-3</v>
      </c>
      <c r="D74">
        <v>5.5401803756153509E-3</v>
      </c>
    </row>
    <row r="75" spans="1:4" x14ac:dyDescent="0.35">
      <c r="A75" s="1">
        <v>42415</v>
      </c>
      <c r="B75">
        <v>7.6492355205702245E-2</v>
      </c>
      <c r="C75">
        <v>2.1436235432513691E-3</v>
      </c>
      <c r="D75">
        <v>5.2770571008438193E-3</v>
      </c>
    </row>
    <row r="76" spans="1:4" x14ac:dyDescent="0.35">
      <c r="A76" s="1">
        <v>42506</v>
      </c>
      <c r="B76">
        <v>6.8321457675771108E-3</v>
      </c>
      <c r="C76">
        <v>1.2875714360045367E-2</v>
      </c>
      <c r="D76">
        <v>4.885207566049341E-3</v>
      </c>
    </row>
    <row r="77" spans="1:4" x14ac:dyDescent="0.35">
      <c r="A77" s="1">
        <v>43507</v>
      </c>
      <c r="B77">
        <v>-1.1614976549214102E-2</v>
      </c>
      <c r="C77">
        <v>0</v>
      </c>
      <c r="D77">
        <v>4.2826617920009493E-3</v>
      </c>
    </row>
    <row r="78" spans="1:4" x14ac:dyDescent="0.35">
      <c r="A78" s="1">
        <v>42394</v>
      </c>
      <c r="B78">
        <v>5.3204036063464667E-2</v>
      </c>
      <c r="C78">
        <v>2.8355225755125005E-2</v>
      </c>
      <c r="D78">
        <v>3.9973404326203938E-3</v>
      </c>
    </row>
    <row r="79" spans="1:4" x14ac:dyDescent="0.35">
      <c r="A79" s="1">
        <v>42352</v>
      </c>
      <c r="B79">
        <v>6.7018934844012617E-3</v>
      </c>
      <c r="C79">
        <v>-1.7391742711869107E-2</v>
      </c>
      <c r="D79">
        <v>3.9920212695374567E-3</v>
      </c>
    </row>
    <row r="80" spans="1:4" x14ac:dyDescent="0.35">
      <c r="A80" s="1">
        <v>43465</v>
      </c>
      <c r="B80">
        <v>2.4862793047520322E-2</v>
      </c>
      <c r="C80">
        <v>2.6668247082161273E-2</v>
      </c>
      <c r="D80">
        <v>3.7807228399059311E-3</v>
      </c>
    </row>
    <row r="81" spans="1:4" x14ac:dyDescent="0.35">
      <c r="A81" s="1">
        <v>43171</v>
      </c>
      <c r="B81">
        <v>-6.9552282948659575E-2</v>
      </c>
      <c r="C81">
        <v>-1.5666116744399352E-2</v>
      </c>
      <c r="D81">
        <v>3.742986278834297E-3</v>
      </c>
    </row>
    <row r="82" spans="1:4" x14ac:dyDescent="0.35">
      <c r="A82" s="1">
        <v>43780</v>
      </c>
      <c r="B82">
        <v>-7.0808258368028668E-4</v>
      </c>
      <c r="C82">
        <v>-3.3389012655147096E-3</v>
      </c>
      <c r="D82">
        <v>3.4423441909729197E-3</v>
      </c>
    </row>
    <row r="83" spans="1:4" x14ac:dyDescent="0.35">
      <c r="A83" s="1">
        <v>42884</v>
      </c>
      <c r="B83">
        <v>-2.2402144995791396E-2</v>
      </c>
      <c r="C83">
        <v>0</v>
      </c>
      <c r="D83">
        <v>3.4423441909726986E-3</v>
      </c>
    </row>
    <row r="84" spans="1:4" x14ac:dyDescent="0.35">
      <c r="A84" s="1">
        <v>42639</v>
      </c>
      <c r="B84">
        <v>-4.1509799760933996E-2</v>
      </c>
      <c r="C84">
        <v>3.4803922194692097E-2</v>
      </c>
      <c r="D84">
        <v>3.1039859375910123E-3</v>
      </c>
    </row>
    <row r="85" spans="1:4" x14ac:dyDescent="0.35">
      <c r="A85" s="1">
        <v>43283</v>
      </c>
      <c r="B85">
        <v>3.9176604911649274E-2</v>
      </c>
      <c r="C85">
        <v>-8.8889474172460393E-3</v>
      </c>
      <c r="D85">
        <v>2.8860048891348514E-3</v>
      </c>
    </row>
    <row r="86" spans="1:4" x14ac:dyDescent="0.35">
      <c r="A86" s="1">
        <v>43605</v>
      </c>
      <c r="B86">
        <v>3.2556680172751887E-2</v>
      </c>
      <c r="C86">
        <v>3.5650661644961446E-3</v>
      </c>
      <c r="D86">
        <v>2.8169032711133734E-3</v>
      </c>
    </row>
    <row r="87" spans="1:4" x14ac:dyDescent="0.35">
      <c r="A87" s="1">
        <v>43255</v>
      </c>
      <c r="B87">
        <v>-3.4215080444514039E-2</v>
      </c>
      <c r="C87">
        <v>3.0930300691358773E-2</v>
      </c>
      <c r="D87">
        <v>2.7739268827252244E-3</v>
      </c>
    </row>
    <row r="88" spans="1:4" x14ac:dyDescent="0.35">
      <c r="A88" s="1">
        <v>43227</v>
      </c>
      <c r="B88">
        <v>3.088965519195918E-2</v>
      </c>
      <c r="C88">
        <v>0</v>
      </c>
      <c r="D88">
        <v>2.6845653706689828E-3</v>
      </c>
    </row>
    <row r="89" spans="1:4" x14ac:dyDescent="0.35">
      <c r="A89" s="1">
        <v>42891</v>
      </c>
      <c r="B89">
        <v>-4.5635542323461932E-2</v>
      </c>
      <c r="C89">
        <v>3.8099846232270383E-2</v>
      </c>
      <c r="D89">
        <v>2.2883305180122159E-3</v>
      </c>
    </row>
    <row r="90" spans="1:4" x14ac:dyDescent="0.35">
      <c r="A90" s="1">
        <v>43416</v>
      </c>
      <c r="B90">
        <v>1.7772169745797668E-2</v>
      </c>
      <c r="C90">
        <v>2.5807883955872503E-2</v>
      </c>
      <c r="D90">
        <v>2.1921820982210511E-3</v>
      </c>
    </row>
    <row r="91" spans="1:4" x14ac:dyDescent="0.35">
      <c r="A91" s="1">
        <v>43577</v>
      </c>
      <c r="B91">
        <v>-4.1341619327008791E-2</v>
      </c>
      <c r="C91">
        <v>0</v>
      </c>
      <c r="D91">
        <v>2.1731265343132582E-3</v>
      </c>
    </row>
    <row r="92" spans="1:4" x14ac:dyDescent="0.35">
      <c r="A92" s="1">
        <v>43598</v>
      </c>
      <c r="B92">
        <v>-2.6435211855928802E-4</v>
      </c>
      <c r="C92">
        <v>1.8018505502678212E-2</v>
      </c>
      <c r="D92">
        <v>2.1178970147346914E-3</v>
      </c>
    </row>
    <row r="93" spans="1:4" x14ac:dyDescent="0.35">
      <c r="A93" s="1">
        <v>42667</v>
      </c>
      <c r="B93">
        <v>5.2415952276730973E-3</v>
      </c>
      <c r="C93">
        <v>9.5694510161506725E-3</v>
      </c>
      <c r="D93">
        <v>1.1217051092001736E-3</v>
      </c>
    </row>
    <row r="94" spans="1:4" x14ac:dyDescent="0.35">
      <c r="A94" s="1">
        <v>42842</v>
      </c>
      <c r="B94">
        <v>6.7052278058137904E-2</v>
      </c>
      <c r="C94">
        <v>-4.8790164169431945E-2</v>
      </c>
      <c r="D94">
        <v>1.0542963549059923E-3</v>
      </c>
    </row>
    <row r="95" spans="1:4" x14ac:dyDescent="0.35">
      <c r="A95" s="1">
        <v>43535</v>
      </c>
      <c r="B95">
        <v>-1.9631908145795289E-3</v>
      </c>
      <c r="C95">
        <v>1.0471299867295437E-2</v>
      </c>
      <c r="D95">
        <v>7.3719133452813436E-4</v>
      </c>
    </row>
    <row r="96" spans="1:4" x14ac:dyDescent="0.35">
      <c r="A96" s="1">
        <v>42198</v>
      </c>
      <c r="B96">
        <v>6.0872931244364104E-2</v>
      </c>
      <c r="C96">
        <v>5.0727523509658222E-2</v>
      </c>
      <c r="D96">
        <v>0</v>
      </c>
    </row>
    <row r="97" spans="1:4" x14ac:dyDescent="0.35">
      <c r="A97" s="1">
        <v>42289</v>
      </c>
      <c r="B97">
        <v>3.1559220180518877E-2</v>
      </c>
      <c r="C97">
        <v>3.3522692038643644E-2</v>
      </c>
      <c r="D97">
        <v>0</v>
      </c>
    </row>
    <row r="98" spans="1:4" x14ac:dyDescent="0.35">
      <c r="A98" s="1">
        <v>42310</v>
      </c>
      <c r="B98">
        <v>3.8570483531325341E-2</v>
      </c>
      <c r="C98">
        <v>3.2505570404931308E-2</v>
      </c>
      <c r="D98">
        <v>0</v>
      </c>
    </row>
    <row r="99" spans="1:4" x14ac:dyDescent="0.35">
      <c r="A99" s="1">
        <v>43549</v>
      </c>
      <c r="B99">
        <v>3.1841977546027009E-2</v>
      </c>
      <c r="C99">
        <v>-3.47826437632492E-3</v>
      </c>
      <c r="D99">
        <v>0</v>
      </c>
    </row>
    <row r="100" spans="1:4" x14ac:dyDescent="0.35">
      <c r="A100" s="1">
        <v>42366</v>
      </c>
      <c r="B100">
        <v>-7.8973350600052743E-4</v>
      </c>
      <c r="C100">
        <v>-4.3573053689558126E-3</v>
      </c>
      <c r="D100">
        <v>0</v>
      </c>
    </row>
    <row r="101" spans="1:4" x14ac:dyDescent="0.35">
      <c r="A101" s="1">
        <v>42233</v>
      </c>
      <c r="B101">
        <v>-6.3365846993133537E-2</v>
      </c>
      <c r="C101">
        <v>-6.5430985889359475E-3</v>
      </c>
      <c r="D101">
        <v>0</v>
      </c>
    </row>
    <row r="102" spans="1:4" x14ac:dyDescent="0.35">
      <c r="A102" s="1">
        <v>43500</v>
      </c>
      <c r="B102">
        <v>-2.7467043554678182E-2</v>
      </c>
      <c r="C102">
        <v>0</v>
      </c>
      <c r="D102">
        <v>-7.1505187172565246E-4</v>
      </c>
    </row>
    <row r="103" spans="1:4" x14ac:dyDescent="0.35">
      <c r="A103" s="1">
        <v>43458</v>
      </c>
      <c r="B103">
        <v>-2.6267135636687707E-3</v>
      </c>
      <c r="C103">
        <v>1.3605652055778678E-2</v>
      </c>
      <c r="D103">
        <v>-7.5728894190869108E-4</v>
      </c>
    </row>
    <row r="104" spans="1:4" x14ac:dyDescent="0.35">
      <c r="A104" s="1">
        <v>43122</v>
      </c>
      <c r="B104">
        <v>1.8592833076615925E-2</v>
      </c>
      <c r="C104">
        <v>8.3682496705165792E-3</v>
      </c>
      <c r="D104">
        <v>-1.1648224962930943E-3</v>
      </c>
    </row>
    <row r="105" spans="1:4" x14ac:dyDescent="0.35">
      <c r="A105" s="1">
        <v>43682</v>
      </c>
      <c r="B105">
        <v>-6.3423033746905038E-4</v>
      </c>
      <c r="C105">
        <v>-1.6863806052004805E-2</v>
      </c>
      <c r="D105">
        <v>-1.3342230131366103E-3</v>
      </c>
    </row>
    <row r="106" spans="1:4" x14ac:dyDescent="0.35">
      <c r="A106" s="1">
        <v>43619</v>
      </c>
      <c r="B106">
        <v>6.2489175191496771E-2</v>
      </c>
      <c r="C106">
        <v>2.4692612590371414E-2</v>
      </c>
      <c r="D106">
        <v>-1.3717423275807702E-3</v>
      </c>
    </row>
    <row r="107" spans="1:4" x14ac:dyDescent="0.35">
      <c r="A107" s="1">
        <v>43325</v>
      </c>
      <c r="B107">
        <v>1.8100041643617937E-2</v>
      </c>
      <c r="C107">
        <v>-3.2670782289548707E-2</v>
      </c>
      <c r="D107">
        <v>-1.413427797146964E-3</v>
      </c>
    </row>
    <row r="108" spans="1:4" x14ac:dyDescent="0.35">
      <c r="A108" s="1">
        <v>43430</v>
      </c>
      <c r="B108">
        <v>-1.6867253965241635E-2</v>
      </c>
      <c r="C108">
        <v>-2.2472855852058628E-2</v>
      </c>
      <c r="D108">
        <v>-1.4792902105891703E-3</v>
      </c>
    </row>
    <row r="109" spans="1:4" x14ac:dyDescent="0.35">
      <c r="A109" s="1">
        <v>42863</v>
      </c>
      <c r="B109">
        <v>1.139442612796833E-2</v>
      </c>
      <c r="C109">
        <v>-4.3802622658392888E-2</v>
      </c>
      <c r="D109">
        <v>-2.0325210249223578E-3</v>
      </c>
    </row>
    <row r="110" spans="1:4" x14ac:dyDescent="0.35">
      <c r="A110" s="1">
        <v>42982</v>
      </c>
      <c r="B110">
        <v>1.2068878733676451E-2</v>
      </c>
      <c r="C110">
        <v>-1.5398080111121606E-2</v>
      </c>
      <c r="D110">
        <v>-2.2446698538238618E-3</v>
      </c>
    </row>
    <row r="111" spans="1:4" x14ac:dyDescent="0.35">
      <c r="A111" s="1">
        <v>43150</v>
      </c>
      <c r="B111">
        <v>3.8573691985798665E-2</v>
      </c>
      <c r="C111">
        <v>2.6340416614408564E-2</v>
      </c>
      <c r="D111">
        <v>-2.4721891453890368E-3</v>
      </c>
    </row>
    <row r="112" spans="1:4" x14ac:dyDescent="0.35">
      <c r="A112" s="1">
        <v>43514</v>
      </c>
      <c r="B112">
        <v>-1.330933136878038E-2</v>
      </c>
      <c r="C112">
        <v>-6.5653970221436778E-2</v>
      </c>
      <c r="D112">
        <v>-2.8530689824063991E-3</v>
      </c>
    </row>
    <row r="113" spans="1:4" x14ac:dyDescent="0.35">
      <c r="A113" s="1">
        <v>42730</v>
      </c>
      <c r="B113">
        <v>1.2195273093818206E-2</v>
      </c>
      <c r="C113">
        <v>3.2894766503987053E-3</v>
      </c>
      <c r="D113">
        <v>-3.3351893061383505E-3</v>
      </c>
    </row>
    <row r="114" spans="1:4" x14ac:dyDescent="0.35">
      <c r="A114" s="1">
        <v>43101</v>
      </c>
      <c r="B114">
        <v>5.7799613398280346E-2</v>
      </c>
      <c r="C114">
        <v>-1.8331810816609605E-3</v>
      </c>
      <c r="D114">
        <v>-3.3426214966898373E-3</v>
      </c>
    </row>
    <row r="115" spans="1:4" x14ac:dyDescent="0.35">
      <c r="A115" s="1">
        <v>42471</v>
      </c>
      <c r="B115">
        <v>5.4961725718581711E-2</v>
      </c>
      <c r="C115">
        <v>-2.2751756983416069E-2</v>
      </c>
      <c r="D115">
        <v>-3.5398267051240623E-3</v>
      </c>
    </row>
    <row r="116" spans="1:4" x14ac:dyDescent="0.35">
      <c r="A116" s="1">
        <v>42933</v>
      </c>
      <c r="B116">
        <v>4.3276729057820278E-3</v>
      </c>
      <c r="C116">
        <v>5.7971176843259146E-3</v>
      </c>
      <c r="D116">
        <v>-3.5566131148471155E-3</v>
      </c>
    </row>
    <row r="117" spans="1:4" x14ac:dyDescent="0.35">
      <c r="A117" s="1">
        <v>42345</v>
      </c>
      <c r="B117">
        <v>-4.8717386613997875E-2</v>
      </c>
      <c r="C117">
        <v>3.7325957612686346E-2</v>
      </c>
      <c r="D117">
        <v>-3.9920212695374498E-3</v>
      </c>
    </row>
    <row r="118" spans="1:4" x14ac:dyDescent="0.35">
      <c r="A118" s="1">
        <v>42359</v>
      </c>
      <c r="B118">
        <v>2.5282385840892256E-2</v>
      </c>
      <c r="C118">
        <v>8.7336799687546315E-3</v>
      </c>
      <c r="D118">
        <v>-3.9920212695374498E-3</v>
      </c>
    </row>
    <row r="119" spans="1:4" x14ac:dyDescent="0.35">
      <c r="A119" s="1">
        <v>43248</v>
      </c>
      <c r="B119">
        <v>0</v>
      </c>
      <c r="C119">
        <v>-4.4375881400709832E-2</v>
      </c>
      <c r="D119">
        <v>-4.158010148663677E-3</v>
      </c>
    </row>
    <row r="120" spans="1:4" x14ac:dyDescent="0.35">
      <c r="A120" s="1">
        <v>42674</v>
      </c>
      <c r="B120">
        <v>-4.4192839233540823E-2</v>
      </c>
      <c r="C120">
        <v>2.6317308317373358E-2</v>
      </c>
      <c r="D120">
        <v>-4.4943895878393264E-3</v>
      </c>
    </row>
    <row r="121" spans="1:4" x14ac:dyDescent="0.35">
      <c r="A121" s="1">
        <v>42492</v>
      </c>
      <c r="B121">
        <v>-2.3835028174973068E-2</v>
      </c>
      <c r="C121">
        <v>1.7021687569430524E-2</v>
      </c>
      <c r="D121">
        <v>-4.8239360308528229E-3</v>
      </c>
    </row>
    <row r="122" spans="1:4" x14ac:dyDescent="0.35">
      <c r="A122" s="1">
        <v>42450</v>
      </c>
      <c r="B122">
        <v>-2.979904462056561E-2</v>
      </c>
      <c r="C122">
        <v>-8.3857933762739589E-3</v>
      </c>
      <c r="D122">
        <v>-4.9140148024289293E-3</v>
      </c>
    </row>
    <row r="123" spans="1:4" x14ac:dyDescent="0.35">
      <c r="A123" s="1">
        <v>42457</v>
      </c>
      <c r="B123">
        <v>-5.3304050482941142E-3</v>
      </c>
      <c r="C123">
        <v>1.6701849617931353E-2</v>
      </c>
      <c r="D123">
        <v>-4.9382816405825663E-3</v>
      </c>
    </row>
    <row r="124" spans="1:4" x14ac:dyDescent="0.35">
      <c r="A124" s="1">
        <v>43157</v>
      </c>
      <c r="B124">
        <v>-1.6313101316179971E-2</v>
      </c>
      <c r="C124">
        <v>-1.7346058122083075E-3</v>
      </c>
      <c r="D124">
        <v>-4.9627893421290139E-3</v>
      </c>
    </row>
    <row r="125" spans="1:4" x14ac:dyDescent="0.35">
      <c r="A125" s="1">
        <v>43164</v>
      </c>
      <c r="B125">
        <v>5.8436981489109214E-3</v>
      </c>
      <c r="C125">
        <v>5.19481687710393E-3</v>
      </c>
      <c r="D125">
        <v>-4.9875415110390512E-3</v>
      </c>
    </row>
    <row r="126" spans="1:4" x14ac:dyDescent="0.35">
      <c r="A126" s="1">
        <v>42107</v>
      </c>
      <c r="B126">
        <v>1.3889112160667093E-2</v>
      </c>
      <c r="C126">
        <v>-4.3017385083690816E-2</v>
      </c>
      <c r="D126">
        <v>-5.0377940299571808E-3</v>
      </c>
    </row>
    <row r="127" spans="1:4" x14ac:dyDescent="0.35">
      <c r="A127" s="1">
        <v>43444</v>
      </c>
      <c r="B127">
        <v>-5.3073464203364125E-2</v>
      </c>
      <c r="C127">
        <v>-4.6365920557925537E-2</v>
      </c>
      <c r="D127">
        <v>-5.229746697277265E-3</v>
      </c>
    </row>
    <row r="128" spans="1:4" x14ac:dyDescent="0.35">
      <c r="A128" s="1">
        <v>42128</v>
      </c>
      <c r="B128">
        <v>-1.8373220256619294E-2</v>
      </c>
      <c r="C128">
        <v>-2.8049303809899555E-2</v>
      </c>
      <c r="D128">
        <v>-5.449604767564703E-3</v>
      </c>
    </row>
    <row r="129" spans="1:4" x14ac:dyDescent="0.35">
      <c r="A129" s="1">
        <v>42548</v>
      </c>
      <c r="B129">
        <v>3.3676364848380792E-3</v>
      </c>
      <c r="C129">
        <v>-3.2186686495901444E-2</v>
      </c>
      <c r="D129">
        <v>-5.5834874257005684E-3</v>
      </c>
    </row>
    <row r="130" spans="1:4" x14ac:dyDescent="0.35">
      <c r="A130" s="1">
        <v>42695</v>
      </c>
      <c r="B130">
        <v>6.6452715887930142E-2</v>
      </c>
      <c r="C130">
        <v>-8.795131452827289E-3</v>
      </c>
      <c r="D130">
        <v>-5.7175684632034081E-3</v>
      </c>
    </row>
    <row r="131" spans="1:4" x14ac:dyDescent="0.35">
      <c r="A131" s="1">
        <v>42226</v>
      </c>
      <c r="B131">
        <v>3.0949361984845243E-3</v>
      </c>
      <c r="C131">
        <v>2.17627942259567E-3</v>
      </c>
      <c r="D131">
        <v>-6.0060240602119218E-3</v>
      </c>
    </row>
    <row r="132" spans="1:4" x14ac:dyDescent="0.35">
      <c r="A132" s="1">
        <v>43661</v>
      </c>
      <c r="B132">
        <v>-1.7750056331916422E-2</v>
      </c>
      <c r="C132">
        <v>-3.9609138095045827E-2</v>
      </c>
      <c r="D132">
        <v>-6.2047768868829815E-3</v>
      </c>
    </row>
    <row r="133" spans="1:4" x14ac:dyDescent="0.35">
      <c r="A133" s="1">
        <v>42296</v>
      </c>
      <c r="B133">
        <v>2.1568696658455202E-2</v>
      </c>
      <c r="C133">
        <v>-8.8300794482720369E-3</v>
      </c>
      <c r="D133">
        <v>-6.2305497506360864E-3</v>
      </c>
    </row>
    <row r="134" spans="1:4" x14ac:dyDescent="0.35">
      <c r="A134" s="1">
        <v>42744</v>
      </c>
      <c r="B134">
        <v>-3.4509816210688313E-2</v>
      </c>
      <c r="C134">
        <v>5.6338177182560642E-3</v>
      </c>
      <c r="D134">
        <v>-6.4377904748485299E-3</v>
      </c>
    </row>
    <row r="135" spans="1:4" x14ac:dyDescent="0.35">
      <c r="A135" s="1">
        <v>43437</v>
      </c>
      <c r="B135">
        <v>5.1926802368212205E-3</v>
      </c>
      <c r="C135">
        <v>3.2414939241710229E-3</v>
      </c>
      <c r="D135">
        <v>-6.6840204285717143E-3</v>
      </c>
    </row>
    <row r="136" spans="1:4" x14ac:dyDescent="0.35">
      <c r="A136" s="1">
        <v>42786</v>
      </c>
      <c r="B136">
        <v>1.2084592159701689E-4</v>
      </c>
      <c r="C136">
        <v>2.6501940745506627E-2</v>
      </c>
      <c r="D136">
        <v>-6.9548218733697219E-3</v>
      </c>
    </row>
    <row r="137" spans="1:4" x14ac:dyDescent="0.35">
      <c r="A137" s="1">
        <v>42954</v>
      </c>
      <c r="B137">
        <v>1.3576193070049527E-2</v>
      </c>
      <c r="C137">
        <v>-3.7523496185503527E-3</v>
      </c>
      <c r="D137">
        <v>-7.0588528396246884E-3</v>
      </c>
    </row>
    <row r="138" spans="1:4" x14ac:dyDescent="0.35">
      <c r="A138" s="1">
        <v>43017</v>
      </c>
      <c r="B138">
        <v>1.1878083540431576E-2</v>
      </c>
      <c r="C138">
        <v>2.3153304974716821E-2</v>
      </c>
      <c r="D138">
        <v>-7.8962621222255051E-3</v>
      </c>
    </row>
    <row r="139" spans="1:4" x14ac:dyDescent="0.35">
      <c r="A139" s="1">
        <v>43003</v>
      </c>
      <c r="B139">
        <v>2.5167170139379347E-2</v>
      </c>
      <c r="C139">
        <v>3.6878630385365992E-2</v>
      </c>
      <c r="D139">
        <v>-7.9051795071132611E-3</v>
      </c>
    </row>
    <row r="140" spans="1:4" x14ac:dyDescent="0.35">
      <c r="A140" s="1">
        <v>42583</v>
      </c>
      <c r="B140">
        <v>-3.3112613036560315E-3</v>
      </c>
      <c r="C140">
        <v>3.7740327982846898E-2</v>
      </c>
      <c r="D140">
        <v>-8.528836347520323E-3</v>
      </c>
    </row>
    <row r="141" spans="1:4" x14ac:dyDescent="0.35">
      <c r="A141" s="1">
        <v>42527</v>
      </c>
      <c r="B141">
        <v>1.4410449678254994E-2</v>
      </c>
      <c r="C141">
        <v>-2.8293508642611976E-2</v>
      </c>
      <c r="D141">
        <v>-8.6831225734607699E-3</v>
      </c>
    </row>
    <row r="142" spans="1:4" x14ac:dyDescent="0.35">
      <c r="A142" s="1">
        <v>43290</v>
      </c>
      <c r="B142">
        <v>1.3755254551498786E-2</v>
      </c>
      <c r="C142">
        <v>0</v>
      </c>
      <c r="D142">
        <v>-8.6831225734608809E-3</v>
      </c>
    </row>
    <row r="143" spans="1:4" x14ac:dyDescent="0.35">
      <c r="A143" s="1">
        <v>43031</v>
      </c>
      <c r="B143">
        <v>1.5834992330076268E-2</v>
      </c>
      <c r="C143">
        <v>3.5153004417896094E-2</v>
      </c>
      <c r="D143">
        <v>-9.4229201345052607E-3</v>
      </c>
    </row>
    <row r="144" spans="1:4" x14ac:dyDescent="0.35">
      <c r="A144" s="1">
        <v>43143</v>
      </c>
      <c r="B144">
        <v>6.5310383424709101E-2</v>
      </c>
      <c r="C144">
        <v>-7.0922283094917984E-3</v>
      </c>
      <c r="D144">
        <v>-9.8280889362624274E-3</v>
      </c>
    </row>
    <row r="145" spans="1:4" x14ac:dyDescent="0.35">
      <c r="A145" s="1">
        <v>43451</v>
      </c>
      <c r="B145">
        <v>1.0007616074426413E-2</v>
      </c>
      <c r="C145">
        <v>-1.0221554071538139E-2</v>
      </c>
      <c r="D145">
        <v>-1.0542266312024545E-2</v>
      </c>
    </row>
    <row r="146" spans="1:4" x14ac:dyDescent="0.35">
      <c r="A146" s="1">
        <v>42653</v>
      </c>
      <c r="B146">
        <v>-1.3605652055778709E-2</v>
      </c>
      <c r="C146">
        <v>-2.4292692569044587E-2</v>
      </c>
      <c r="D146">
        <v>-1.0672459890771759E-2</v>
      </c>
    </row>
    <row r="147" spans="1:4" x14ac:dyDescent="0.35">
      <c r="A147" s="1">
        <v>43038</v>
      </c>
      <c r="B147">
        <v>-1.1543029281674812E-2</v>
      </c>
      <c r="C147">
        <v>5.1679701584425976E-3</v>
      </c>
      <c r="D147">
        <v>-1.0708014272472212E-2</v>
      </c>
    </row>
    <row r="148" spans="1:4" x14ac:dyDescent="0.35">
      <c r="A148" s="1">
        <v>42821</v>
      </c>
      <c r="B148">
        <v>-2.9109110030049078E-2</v>
      </c>
      <c r="C148">
        <v>-3.2841106189242332E-2</v>
      </c>
      <c r="D148">
        <v>-1.0972678669475556E-2</v>
      </c>
    </row>
    <row r="149" spans="1:4" x14ac:dyDescent="0.35">
      <c r="A149" s="1">
        <v>43654</v>
      </c>
      <c r="B149">
        <v>-2.4217084276669135E-2</v>
      </c>
      <c r="C149">
        <v>2.9558802241544429E-2</v>
      </c>
      <c r="D149">
        <v>-1.1616119683228556E-2</v>
      </c>
    </row>
    <row r="150" spans="1:4" x14ac:dyDescent="0.35">
      <c r="A150" s="1">
        <v>42261</v>
      </c>
      <c r="B150">
        <v>1.8717123952937991E-2</v>
      </c>
      <c r="C150">
        <v>-2.0022915875107704E-2</v>
      </c>
      <c r="D150">
        <v>-1.1628037995119099E-2</v>
      </c>
    </row>
    <row r="151" spans="1:4" x14ac:dyDescent="0.35">
      <c r="A151" s="1">
        <v>42205</v>
      </c>
      <c r="B151">
        <v>-6.9494283492555972E-2</v>
      </c>
      <c r="C151">
        <v>-2.8355225755125009E-2</v>
      </c>
      <c r="D151">
        <v>-1.212136053234485E-2</v>
      </c>
    </row>
    <row r="152" spans="1:4" x14ac:dyDescent="0.35">
      <c r="A152" s="1">
        <v>43570</v>
      </c>
      <c r="B152">
        <v>-2.9233176766405865E-2</v>
      </c>
      <c r="C152">
        <v>-1.4184634991956413E-2</v>
      </c>
      <c r="D152">
        <v>-1.2252405529015889E-2</v>
      </c>
    </row>
    <row r="153" spans="1:4" x14ac:dyDescent="0.35">
      <c r="A153" s="1">
        <v>43423</v>
      </c>
      <c r="B153">
        <v>-9.8850915881404152E-3</v>
      </c>
      <c r="C153">
        <v>3.1796529173798056E-3</v>
      </c>
      <c r="D153">
        <v>-1.2486390651382646E-2</v>
      </c>
    </row>
    <row r="154" spans="1:4" x14ac:dyDescent="0.35">
      <c r="A154" s="1">
        <v>42499</v>
      </c>
      <c r="B154">
        <v>3.5579864600029155E-3</v>
      </c>
      <c r="C154">
        <v>-2.3480267608842472E-2</v>
      </c>
      <c r="D154">
        <v>-1.2652236903709001E-2</v>
      </c>
    </row>
    <row r="155" spans="1:4" x14ac:dyDescent="0.35">
      <c r="A155" s="1">
        <v>42779</v>
      </c>
      <c r="B155">
        <v>-6.0424786265687625E-5</v>
      </c>
      <c r="C155">
        <v>-6.8676865796219372E-2</v>
      </c>
      <c r="D155">
        <v>-1.2789156116321223E-2</v>
      </c>
    </row>
    <row r="156" spans="1:4" x14ac:dyDescent="0.35">
      <c r="A156" s="1">
        <v>43185</v>
      </c>
      <c r="B156">
        <v>-3.2704584725580833E-2</v>
      </c>
      <c r="C156">
        <v>1.7256259674698574E-3</v>
      </c>
      <c r="D156">
        <v>-1.2903404835907954E-2</v>
      </c>
    </row>
    <row r="157" spans="1:4" x14ac:dyDescent="0.35">
      <c r="A157" s="1">
        <v>42408</v>
      </c>
      <c r="B157">
        <v>-2.4474015085370251E-2</v>
      </c>
      <c r="C157">
        <v>4.3010818993907017E-3</v>
      </c>
      <c r="D157">
        <v>-1.3140793561058368E-2</v>
      </c>
    </row>
    <row r="158" spans="1:4" x14ac:dyDescent="0.35">
      <c r="A158" s="1">
        <v>43528</v>
      </c>
      <c r="B158">
        <v>-1.2619232479690485E-2</v>
      </c>
      <c r="C158">
        <v>2.4868066578013524E-2</v>
      </c>
      <c r="D158">
        <v>-1.3187004281953801E-2</v>
      </c>
    </row>
    <row r="159" spans="1:4" x14ac:dyDescent="0.35">
      <c r="A159" s="1">
        <v>42023</v>
      </c>
      <c r="B159">
        <v>3.8916647671368348E-2</v>
      </c>
      <c r="C159">
        <v>6.7189502487447882E-3</v>
      </c>
      <c r="D159">
        <v>-1.3544225107757149E-2</v>
      </c>
    </row>
    <row r="160" spans="1:4" x14ac:dyDescent="0.35">
      <c r="A160" s="1">
        <v>42989</v>
      </c>
      <c r="B160">
        <v>1.5268287210081411E-2</v>
      </c>
      <c r="C160">
        <v>-1.7256259674698364E-3</v>
      </c>
      <c r="D160">
        <v>-1.3574869091068874E-2</v>
      </c>
    </row>
    <row r="161" spans="1:4" x14ac:dyDescent="0.35">
      <c r="A161" s="1">
        <v>43192</v>
      </c>
      <c r="B161">
        <v>1.2501877408061296E-2</v>
      </c>
      <c r="C161">
        <v>1.878791386563327E-2</v>
      </c>
      <c r="D161">
        <v>-1.4388737452099669E-2</v>
      </c>
    </row>
    <row r="162" spans="1:4" x14ac:dyDescent="0.35">
      <c r="A162" s="1">
        <v>42905</v>
      </c>
      <c r="B162">
        <v>1.7289479779171415E-2</v>
      </c>
      <c r="C162">
        <v>3.8839833316263957E-2</v>
      </c>
      <c r="D162">
        <v>-1.472419239393645E-2</v>
      </c>
    </row>
    <row r="163" spans="1:4" x14ac:dyDescent="0.35">
      <c r="A163" s="1">
        <v>43234</v>
      </c>
      <c r="B163">
        <v>-5.9066782764183041E-2</v>
      </c>
      <c r="C163">
        <v>1.3468217050866611E-2</v>
      </c>
      <c r="D163">
        <v>-1.4855100990924184E-2</v>
      </c>
    </row>
    <row r="164" spans="1:4" x14ac:dyDescent="0.35">
      <c r="A164" s="1">
        <v>42947</v>
      </c>
      <c r="B164">
        <v>2.5842156583848929E-2</v>
      </c>
      <c r="C164">
        <v>4.4026248756490458E-2</v>
      </c>
      <c r="D164">
        <v>-1.5125361070756104E-2</v>
      </c>
    </row>
    <row r="165" spans="1:4" x14ac:dyDescent="0.35">
      <c r="A165" s="1">
        <v>43241</v>
      </c>
      <c r="B165">
        <v>-9.9503308531679793E-3</v>
      </c>
      <c r="C165">
        <v>1.6708441648177223E-3</v>
      </c>
      <c r="D165">
        <v>-1.6461277054071962E-2</v>
      </c>
    </row>
    <row r="166" spans="1:4" x14ac:dyDescent="0.35">
      <c r="A166" s="1">
        <v>43794</v>
      </c>
      <c r="B166">
        <v>-1.7581101416396221E-2</v>
      </c>
      <c r="C166">
        <v>-1.0118130165584667E-2</v>
      </c>
      <c r="D166">
        <v>-1.6485113798047214E-2</v>
      </c>
    </row>
    <row r="167" spans="1:4" x14ac:dyDescent="0.35">
      <c r="A167" s="1">
        <v>42135</v>
      </c>
      <c r="B167">
        <v>-5.9780981755080667E-3</v>
      </c>
      <c r="C167">
        <v>1.9502243231441101E-2</v>
      </c>
      <c r="D167">
        <v>-1.6529301951210582E-2</v>
      </c>
    </row>
    <row r="168" spans="1:4" x14ac:dyDescent="0.35">
      <c r="A168" s="1">
        <v>43066</v>
      </c>
      <c r="B168">
        <v>-2.8923039469250476E-2</v>
      </c>
      <c r="C168">
        <v>-7.5047256540676927E-3</v>
      </c>
      <c r="D168">
        <v>-1.6607736399660525E-2</v>
      </c>
    </row>
    <row r="169" spans="1:4" x14ac:dyDescent="0.35">
      <c r="A169" s="1">
        <v>42149</v>
      </c>
      <c r="B169">
        <v>-1.1498266687373023E-2</v>
      </c>
      <c r="C169">
        <v>-2.6031838717946981E-2</v>
      </c>
      <c r="D169">
        <v>-1.6713480973740667E-2</v>
      </c>
    </row>
    <row r="170" spans="1:4" x14ac:dyDescent="0.35">
      <c r="A170" s="1">
        <v>43108</v>
      </c>
      <c r="B170">
        <v>-3.5688082383160094E-3</v>
      </c>
      <c r="C170">
        <v>4.4850566165351713E-2</v>
      </c>
      <c r="D170">
        <v>-1.6882787038750929E-2</v>
      </c>
    </row>
    <row r="171" spans="1:4" x14ac:dyDescent="0.35">
      <c r="A171" s="1">
        <v>42338</v>
      </c>
      <c r="B171">
        <v>-1.4451118538174598E-2</v>
      </c>
      <c r="C171">
        <v>-6.6889881507965401E-3</v>
      </c>
      <c r="D171">
        <v>-1.7116941940697752E-2</v>
      </c>
    </row>
    <row r="172" spans="1:4" x14ac:dyDescent="0.35">
      <c r="A172" s="1">
        <v>43346</v>
      </c>
      <c r="B172">
        <v>-3.9792305052238935E-2</v>
      </c>
      <c r="C172">
        <v>-1.8416726786231151E-2</v>
      </c>
      <c r="D172">
        <v>-1.7291497110060994E-2</v>
      </c>
    </row>
    <row r="173" spans="1:4" x14ac:dyDescent="0.35">
      <c r="A173" s="1">
        <v>42191</v>
      </c>
      <c r="B173">
        <v>5.5034358901180185E-3</v>
      </c>
      <c r="C173">
        <v>-1.7937700686667207E-2</v>
      </c>
      <c r="D173">
        <v>-1.7910926566530219E-2</v>
      </c>
    </row>
    <row r="174" spans="1:4" x14ac:dyDescent="0.35">
      <c r="A174" s="1">
        <v>42597</v>
      </c>
      <c r="B174">
        <v>-2.6522898948902019E-2</v>
      </c>
      <c r="C174">
        <v>0</v>
      </c>
      <c r="D174">
        <v>-1.8056783747242615E-2</v>
      </c>
    </row>
    <row r="175" spans="1:4" x14ac:dyDescent="0.35">
      <c r="A175" s="1">
        <v>42275</v>
      </c>
      <c r="B175">
        <v>-1.5729301908543918E-2</v>
      </c>
      <c r="C175">
        <v>6.7340321813441194E-3</v>
      </c>
      <c r="D175">
        <v>-1.8237587549780901E-2</v>
      </c>
    </row>
    <row r="176" spans="1:4" x14ac:dyDescent="0.35">
      <c r="A176" s="1">
        <v>42212</v>
      </c>
      <c r="B176">
        <v>2.5920890820029612E-2</v>
      </c>
      <c r="C176">
        <v>3.6920588614048074E-2</v>
      </c>
      <c r="D176">
        <v>-1.8462062839735331E-2</v>
      </c>
    </row>
    <row r="177" spans="1:4" x14ac:dyDescent="0.35">
      <c r="A177" s="1">
        <v>43521</v>
      </c>
      <c r="B177">
        <v>6.2653499107203281E-3</v>
      </c>
      <c r="C177">
        <v>-7.168489478612516E-3</v>
      </c>
      <c r="D177">
        <v>-1.8746042821055221E-2</v>
      </c>
    </row>
    <row r="178" spans="1:4" x14ac:dyDescent="0.35">
      <c r="A178" s="1">
        <v>43395</v>
      </c>
      <c r="B178">
        <v>-1.5351178655761022E-2</v>
      </c>
      <c r="C178">
        <v>2.6317308317373358E-2</v>
      </c>
      <c r="D178">
        <v>-1.885480076362946E-2</v>
      </c>
    </row>
    <row r="179" spans="1:4" x14ac:dyDescent="0.35">
      <c r="A179" s="1">
        <v>42856</v>
      </c>
      <c r="B179">
        <v>3.6253816143170577E-3</v>
      </c>
      <c r="C179">
        <v>-1.5943650397136001E-2</v>
      </c>
      <c r="D179">
        <v>-1.9105659079585606E-2</v>
      </c>
    </row>
    <row r="180" spans="1:4" x14ac:dyDescent="0.35">
      <c r="A180" s="1">
        <v>42093</v>
      </c>
      <c r="B180">
        <v>7.1176278467894954E-2</v>
      </c>
      <c r="C180">
        <v>-6.0913893934018172E-3</v>
      </c>
      <c r="D180">
        <v>-1.9802627296179754E-2</v>
      </c>
    </row>
    <row r="181" spans="1:4" x14ac:dyDescent="0.35">
      <c r="A181" s="1">
        <v>43332</v>
      </c>
      <c r="B181">
        <v>-4.9531668242757024E-2</v>
      </c>
      <c r="C181">
        <v>-1.8622512098001798E-2</v>
      </c>
      <c r="D181">
        <v>-2.0000666706669543E-2</v>
      </c>
    </row>
    <row r="182" spans="1:4" x14ac:dyDescent="0.35">
      <c r="A182" s="1">
        <v>43311</v>
      </c>
      <c r="B182">
        <v>-3.2548907214881823E-2</v>
      </c>
      <c r="C182">
        <v>-1.7699577099400975E-2</v>
      </c>
      <c r="D182">
        <v>-2.0676132838427303E-2</v>
      </c>
    </row>
    <row r="183" spans="1:4" x14ac:dyDescent="0.35">
      <c r="A183" s="1">
        <v>43129</v>
      </c>
      <c r="B183">
        <v>4.0932109914822455E-2</v>
      </c>
      <c r="C183">
        <v>-5.1293294387550578E-2</v>
      </c>
      <c r="D183">
        <v>-2.1202207650603051E-2</v>
      </c>
    </row>
    <row r="184" spans="1:4" x14ac:dyDescent="0.35">
      <c r="A184" s="1">
        <v>43381</v>
      </c>
      <c r="B184">
        <v>2.4536252649469736E-2</v>
      </c>
      <c r="C184">
        <v>-3.0459207484708459E-2</v>
      </c>
      <c r="D184">
        <v>-2.1506205220963619E-2</v>
      </c>
    </row>
    <row r="185" spans="1:4" x14ac:dyDescent="0.35">
      <c r="A185" s="1">
        <v>43409</v>
      </c>
      <c r="B185">
        <v>1.6222835506887384E-2</v>
      </c>
      <c r="C185">
        <v>-9.7561749453645725E-3</v>
      </c>
      <c r="D185">
        <v>-2.1708522533012291E-2</v>
      </c>
    </row>
    <row r="186" spans="1:4" x14ac:dyDescent="0.35">
      <c r="A186" s="1">
        <v>42912</v>
      </c>
      <c r="B186">
        <v>1.028694907975825E-2</v>
      </c>
      <c r="C186">
        <v>-1.7291497110060994E-2</v>
      </c>
      <c r="D186">
        <v>-2.2500949290837791E-2</v>
      </c>
    </row>
    <row r="187" spans="1:4" x14ac:dyDescent="0.35">
      <c r="A187" s="1">
        <v>42177</v>
      </c>
      <c r="B187">
        <v>-1.3506114141322108E-2</v>
      </c>
      <c r="C187">
        <v>8.7336799687546315E-3</v>
      </c>
      <c r="D187">
        <v>-2.2599831917240919E-2</v>
      </c>
    </row>
    <row r="188" spans="1:4" x14ac:dyDescent="0.35">
      <c r="A188" s="1">
        <v>43731</v>
      </c>
      <c r="B188">
        <v>-1.7172468508600502E-2</v>
      </c>
      <c r="C188">
        <v>2.6579637804712102E-2</v>
      </c>
      <c r="D188">
        <v>-2.3303128931847709E-2</v>
      </c>
    </row>
    <row r="189" spans="1:4" x14ac:dyDescent="0.35">
      <c r="A189" s="1">
        <v>42037</v>
      </c>
      <c r="B189">
        <v>4.4677965334299567E-2</v>
      </c>
      <c r="C189">
        <v>-6.2047768868828696E-3</v>
      </c>
      <c r="D189">
        <v>-2.3420274208098613E-2</v>
      </c>
    </row>
    <row r="190" spans="1:4" x14ac:dyDescent="0.35">
      <c r="A190" s="1">
        <v>43738</v>
      </c>
      <c r="B190">
        <v>-2.3469944436241629E-2</v>
      </c>
      <c r="C190">
        <v>-5.0430853626891967E-2</v>
      </c>
      <c r="D190">
        <v>-2.3859147482990541E-2</v>
      </c>
    </row>
    <row r="191" spans="1:4" x14ac:dyDescent="0.35">
      <c r="A191" s="1">
        <v>43724</v>
      </c>
      <c r="B191">
        <v>-4.3010818993905854E-3</v>
      </c>
      <c r="C191">
        <v>0</v>
      </c>
      <c r="D191">
        <v>-2.3870131392532152E-2</v>
      </c>
    </row>
    <row r="192" spans="1:4" x14ac:dyDescent="0.35">
      <c r="A192" s="1">
        <v>43073</v>
      </c>
      <c r="B192">
        <v>-2.7577494364552E-3</v>
      </c>
      <c r="C192">
        <v>-7.5614727005764749E-3</v>
      </c>
      <c r="D192">
        <v>-2.4214258120594627E-2</v>
      </c>
    </row>
    <row r="193" spans="1:4" x14ac:dyDescent="0.35">
      <c r="A193" s="1">
        <v>43269</v>
      </c>
      <c r="B193">
        <v>2.3928086559248857E-2</v>
      </c>
      <c r="C193">
        <v>-2.3851215822179909E-2</v>
      </c>
      <c r="D193">
        <v>-2.4585475472614454E-2</v>
      </c>
    </row>
    <row r="194" spans="1:4" x14ac:dyDescent="0.35">
      <c r="A194" s="1">
        <v>43493</v>
      </c>
      <c r="B194">
        <v>2.0033825133197732E-2</v>
      </c>
      <c r="C194">
        <v>1.3468217050866611E-2</v>
      </c>
      <c r="D194">
        <v>-2.4710046494084415E-2</v>
      </c>
    </row>
    <row r="195" spans="1:4" x14ac:dyDescent="0.35">
      <c r="A195" s="1">
        <v>43115</v>
      </c>
      <c r="B195">
        <v>1.9575802125861606E-2</v>
      </c>
      <c r="C195">
        <v>4.2925044717033844E-2</v>
      </c>
      <c r="D195">
        <v>-2.5288703951924195E-2</v>
      </c>
    </row>
    <row r="196" spans="1:4" x14ac:dyDescent="0.35">
      <c r="A196" s="1">
        <v>43136</v>
      </c>
      <c r="B196">
        <v>-2.8419625452167779E-2</v>
      </c>
      <c r="C196">
        <v>-7.0422826254129232E-3</v>
      </c>
      <c r="D196">
        <v>-2.6539555234612263E-2</v>
      </c>
    </row>
    <row r="197" spans="1:4" x14ac:dyDescent="0.35">
      <c r="A197" s="1">
        <v>42646</v>
      </c>
      <c r="B197">
        <v>2.3123990086664367E-2</v>
      </c>
      <c r="C197">
        <v>6.0180723255629448E-3</v>
      </c>
      <c r="D197">
        <v>-2.7226812700214039E-2</v>
      </c>
    </row>
    <row r="198" spans="1:4" x14ac:dyDescent="0.35">
      <c r="A198" s="1">
        <v>42828</v>
      </c>
      <c r="B198">
        <v>1.0520187908801302E-2</v>
      </c>
      <c r="C198">
        <v>-3.3956374734273591E-2</v>
      </c>
      <c r="D198">
        <v>-2.7454698464409826E-2</v>
      </c>
    </row>
    <row r="199" spans="1:4" x14ac:dyDescent="0.35">
      <c r="A199" s="1">
        <v>42688</v>
      </c>
      <c r="B199">
        <v>-9.6830574853678138E-3</v>
      </c>
      <c r="C199">
        <v>5.9530649494225936E-2</v>
      </c>
      <c r="D199">
        <v>-2.8107527690440611E-2</v>
      </c>
    </row>
    <row r="200" spans="1:4" x14ac:dyDescent="0.35">
      <c r="A200" s="1">
        <v>43178</v>
      </c>
      <c r="B200">
        <v>2.2581293375885568E-2</v>
      </c>
      <c r="C200">
        <v>1.5666116744399456E-2</v>
      </c>
      <c r="D200">
        <v>-2.9060794263124256E-2</v>
      </c>
    </row>
    <row r="201" spans="1:4" x14ac:dyDescent="0.35">
      <c r="A201" s="1">
        <v>42611</v>
      </c>
      <c r="B201">
        <v>1.1159531140159709E-2</v>
      </c>
      <c r="C201">
        <v>3.9879366231596325E-2</v>
      </c>
      <c r="D201">
        <v>-2.9569208122948609E-2</v>
      </c>
    </row>
    <row r="202" spans="1:4" x14ac:dyDescent="0.35">
      <c r="A202" s="1">
        <v>42268</v>
      </c>
      <c r="B202">
        <v>-7.0446227400083189E-3</v>
      </c>
      <c r="C202">
        <v>-2.2497197340154416E-3</v>
      </c>
      <c r="D202">
        <v>-2.9675768146116666E-2</v>
      </c>
    </row>
    <row r="203" spans="1:4" x14ac:dyDescent="0.35">
      <c r="A203" s="1">
        <v>42114</v>
      </c>
      <c r="B203">
        <v>4.385188252884941E-2</v>
      </c>
      <c r="C203">
        <v>5.3488684950986222E-2</v>
      </c>
      <c r="D203">
        <v>-3.077165866675366E-2</v>
      </c>
    </row>
    <row r="204" spans="1:4" x14ac:dyDescent="0.35">
      <c r="A204" s="1">
        <v>43262</v>
      </c>
      <c r="B204">
        <v>-1.5357207685957053E-2</v>
      </c>
      <c r="C204">
        <v>5.0633019565466345E-3</v>
      </c>
      <c r="D204">
        <v>-3.0944803849421599E-2</v>
      </c>
    </row>
    <row r="205" spans="1:4" x14ac:dyDescent="0.35">
      <c r="A205" s="1">
        <v>43689</v>
      </c>
      <c r="B205">
        <v>-2.579781366524378E-2</v>
      </c>
      <c r="C205">
        <v>-3.4071583216141975E-3</v>
      </c>
      <c r="D205">
        <v>-3.2567328662544755E-2</v>
      </c>
    </row>
    <row r="206" spans="1:4" x14ac:dyDescent="0.35">
      <c r="A206" s="1">
        <v>42877</v>
      </c>
      <c r="B206">
        <v>-4.9589915400578138E-2</v>
      </c>
      <c r="C206">
        <v>-2.8710105882431367E-2</v>
      </c>
      <c r="D206">
        <v>-3.3901551675681339E-2</v>
      </c>
    </row>
    <row r="207" spans="1:4" x14ac:dyDescent="0.35">
      <c r="A207" s="1">
        <v>42156</v>
      </c>
      <c r="B207">
        <v>-4.0113628690535509E-2</v>
      </c>
      <c r="C207">
        <v>-6.6152391187192048E-3</v>
      </c>
      <c r="D207">
        <v>-3.4289073478632193E-2</v>
      </c>
    </row>
    <row r="208" spans="1:4" x14ac:dyDescent="0.35">
      <c r="A208" s="1">
        <v>42793</v>
      </c>
      <c r="B208">
        <v>-6.7291333303695113E-3</v>
      </c>
      <c r="C208">
        <v>-4.4032270150503282E-2</v>
      </c>
      <c r="D208">
        <v>-3.4486176071169203E-2</v>
      </c>
    </row>
    <row r="209" spans="1:4" x14ac:dyDescent="0.35">
      <c r="A209" s="1">
        <v>43024</v>
      </c>
      <c r="B209">
        <v>-1.8025908550513114E-2</v>
      </c>
      <c r="C209">
        <v>-1.5971945566052113E-2</v>
      </c>
      <c r="D209">
        <v>-3.456565311228095E-2</v>
      </c>
    </row>
    <row r="210" spans="1:4" x14ac:dyDescent="0.35">
      <c r="A210" s="1">
        <v>43864</v>
      </c>
      <c r="B210">
        <v>8.2922488972549599E-3</v>
      </c>
      <c r="C210">
        <v>2.1918685707646275E-2</v>
      </c>
      <c r="D210">
        <v>-3.4619625060491446E-2</v>
      </c>
    </row>
    <row r="211" spans="1:4" x14ac:dyDescent="0.35">
      <c r="A211" s="1">
        <v>42184</v>
      </c>
      <c r="B211">
        <v>9.9101020356674578E-4</v>
      </c>
      <c r="C211">
        <v>-2.197890671877523E-2</v>
      </c>
      <c r="D211">
        <v>-3.4887259000440665E-2</v>
      </c>
    </row>
    <row r="212" spans="1:4" x14ac:dyDescent="0.35">
      <c r="A212" s="1">
        <v>42772</v>
      </c>
      <c r="B212">
        <v>-4.8934018014174151E-2</v>
      </c>
      <c r="C212">
        <v>-2.3324672566409004E-2</v>
      </c>
      <c r="D212">
        <v>-3.5529421154486512E-2</v>
      </c>
    </row>
    <row r="213" spans="1:4" x14ac:dyDescent="0.35">
      <c r="A213" s="1">
        <v>42065</v>
      </c>
      <c r="B213">
        <v>-3.5670180131500077E-2</v>
      </c>
      <c r="C213">
        <v>-3.3267100982939057E-2</v>
      </c>
      <c r="D213">
        <v>-3.6039936483196693E-2</v>
      </c>
    </row>
    <row r="214" spans="1:4" x14ac:dyDescent="0.35">
      <c r="A214" s="1">
        <v>43850</v>
      </c>
      <c r="B214">
        <v>1.1326093157551809E-2</v>
      </c>
      <c r="C214">
        <v>-5.1571807131308781E-2</v>
      </c>
      <c r="D214">
        <v>-3.9037625462088242E-2</v>
      </c>
    </row>
    <row r="215" spans="1:4" x14ac:dyDescent="0.35">
      <c r="A215" s="1">
        <v>42247</v>
      </c>
      <c r="B215">
        <v>-1.1560822401075971E-2</v>
      </c>
      <c r="C215">
        <v>1.092907053219023E-2</v>
      </c>
      <c r="D215">
        <v>-3.9891329027301969E-2</v>
      </c>
    </row>
    <row r="216" spans="1:4" x14ac:dyDescent="0.35">
      <c r="A216" s="1">
        <v>42814</v>
      </c>
      <c r="B216">
        <v>2.0696535100776455E-2</v>
      </c>
      <c r="C216">
        <v>-7.6628727455691371E-3</v>
      </c>
      <c r="D216">
        <v>-4.0821994520255166E-2</v>
      </c>
    </row>
    <row r="217" spans="1:4" x14ac:dyDescent="0.35">
      <c r="A217" s="1">
        <v>42121</v>
      </c>
      <c r="B217">
        <v>1.5067432122119926E-2</v>
      </c>
      <c r="C217">
        <v>-2.1053409197832381E-2</v>
      </c>
      <c r="D217">
        <v>-4.2559614418795889E-2</v>
      </c>
    </row>
    <row r="218" spans="1:4" x14ac:dyDescent="0.35">
      <c r="A218" s="1">
        <v>42660</v>
      </c>
      <c r="B218">
        <v>1.1451929322611933E-2</v>
      </c>
      <c r="C218">
        <v>6.351340572232593E-2</v>
      </c>
      <c r="D218">
        <v>-4.4988387214781933E-2</v>
      </c>
    </row>
    <row r="219" spans="1:4" x14ac:dyDescent="0.35">
      <c r="A219" s="1">
        <v>42317</v>
      </c>
      <c r="B219">
        <v>-7.3604257838773418E-3</v>
      </c>
      <c r="C219">
        <v>3.9712637406867833E-2</v>
      </c>
      <c r="D219">
        <v>-4.7155137917277719E-2</v>
      </c>
    </row>
    <row r="220" spans="1:4" x14ac:dyDescent="0.35">
      <c r="A220" s="1">
        <v>43843</v>
      </c>
      <c r="B220">
        <v>1.6555334036074128E-2</v>
      </c>
      <c r="C220">
        <v>-2.3530497410194272E-2</v>
      </c>
      <c r="D220">
        <v>-4.7937691451450888E-2</v>
      </c>
    </row>
    <row r="221" spans="1:4" x14ac:dyDescent="0.35">
      <c r="A221" s="1">
        <v>42331</v>
      </c>
      <c r="B221">
        <v>-2.5963223762010212E-2</v>
      </c>
      <c r="C221">
        <v>-4.1355185681913945E-2</v>
      </c>
      <c r="D221">
        <v>-5.4616747317900463E-2</v>
      </c>
    </row>
    <row r="222" spans="1:4" x14ac:dyDescent="0.35">
      <c r="A222" s="1">
        <v>42016</v>
      </c>
      <c r="B222">
        <v>-1.7747687833339434E-2</v>
      </c>
      <c r="C222">
        <v>3.4289073478632165E-2</v>
      </c>
      <c r="D222">
        <v>-5.666003356549127E-2</v>
      </c>
    </row>
    <row r="223" spans="1:4" x14ac:dyDescent="0.35">
      <c r="A223" s="1">
        <v>42898</v>
      </c>
      <c r="B223">
        <v>-5.8283562197908506E-2</v>
      </c>
      <c r="C223">
        <v>-5.770831762064673E-2</v>
      </c>
      <c r="D223">
        <v>-6.3700776905186218E-2</v>
      </c>
    </row>
    <row r="224" spans="1:4" x14ac:dyDescent="0.35">
      <c r="A224" s="1">
        <v>42632</v>
      </c>
      <c r="B224">
        <v>3.0153038170687457E-2</v>
      </c>
      <c r="C224">
        <v>-2.0811662038246232E-3</v>
      </c>
      <c r="D224">
        <v>-6.5185979884695613E-2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B645-7F5E-462F-9EA6-5722AB3CFEA1}">
  <dimension ref="A1:I224"/>
  <sheetViews>
    <sheetView zoomScale="81" workbookViewId="0">
      <selection activeCell="I4" sqref="I4"/>
    </sheetView>
  </sheetViews>
  <sheetFormatPr defaultRowHeight="14.5" x14ac:dyDescent="0.35"/>
  <sheetData>
    <row r="1" spans="1:9" x14ac:dyDescent="0.35">
      <c r="A1" s="2" t="s">
        <v>8</v>
      </c>
      <c r="B1" s="2" t="s">
        <v>23</v>
      </c>
      <c r="C1" s="2" t="s">
        <v>24</v>
      </c>
      <c r="D1" s="2" t="s">
        <v>25</v>
      </c>
    </row>
    <row r="2" spans="1:9" x14ac:dyDescent="0.35">
      <c r="A2">
        <v>43773</v>
      </c>
      <c r="B2">
        <v>1.5821720393728457E-2</v>
      </c>
      <c r="C2">
        <v>2.0202707317519469E-2</v>
      </c>
      <c r="D2">
        <v>6.6181906881301183E-2</v>
      </c>
      <c r="F2" s="2" t="s">
        <v>70</v>
      </c>
      <c r="G2">
        <f>COUNT(B2:B224)</f>
        <v>223</v>
      </c>
    </row>
    <row r="3" spans="1:9" x14ac:dyDescent="0.35">
      <c r="A3">
        <v>42758</v>
      </c>
      <c r="B3">
        <v>6.6015130574268388E-2</v>
      </c>
      <c r="C3">
        <v>1.1851990587014548E-2</v>
      </c>
      <c r="D3">
        <v>6.5063593347061868E-2</v>
      </c>
      <c r="F3" s="2" t="s">
        <v>71</v>
      </c>
      <c r="G3">
        <f>1+INT(3.222*LOG10(G2))</f>
        <v>8</v>
      </c>
    </row>
    <row r="4" spans="1:9" x14ac:dyDescent="0.35">
      <c r="A4">
        <v>43815</v>
      </c>
      <c r="B4">
        <v>1.440591261716662E-2</v>
      </c>
      <c r="C4">
        <v>2.8243212313395154E-2</v>
      </c>
      <c r="D4">
        <v>6.2995852014577219E-2</v>
      </c>
      <c r="F4" s="2" t="s">
        <v>72</v>
      </c>
      <c r="G4">
        <f>MIN(B2:B224)</f>
        <v>-6.9552282948659575E-2</v>
      </c>
      <c r="I4" s="28" t="s">
        <v>79</v>
      </c>
    </row>
    <row r="5" spans="1:9" x14ac:dyDescent="0.35">
      <c r="A5">
        <v>42849</v>
      </c>
      <c r="B5">
        <v>3.4548834675782604E-2</v>
      </c>
      <c r="C5">
        <v>-1.914766941413408E-2</v>
      </c>
      <c r="D5">
        <v>5.6338501641746599E-2</v>
      </c>
      <c r="F5" s="2" t="s">
        <v>73</v>
      </c>
      <c r="G5">
        <f>MAX(B2:B224)</f>
        <v>7.6492355205702245E-2</v>
      </c>
    </row>
    <row r="6" spans="1:9" x14ac:dyDescent="0.35">
      <c r="A6">
        <v>43759</v>
      </c>
      <c r="B6">
        <v>1.871571819594112E-2</v>
      </c>
      <c r="C6">
        <v>-1.6920877488337177E-2</v>
      </c>
      <c r="D6">
        <v>5.3711539246252271E-2</v>
      </c>
      <c r="F6" s="2" t="s">
        <v>74</v>
      </c>
      <c r="G6">
        <f>(G5-G4)/G3</f>
        <v>1.8255579769295226E-2</v>
      </c>
    </row>
    <row r="7" spans="1:9" x14ac:dyDescent="0.35">
      <c r="A7">
        <v>42464</v>
      </c>
      <c r="B7">
        <v>3.9745115594557651E-2</v>
      </c>
      <c r="C7">
        <v>1.2345835822299362E-2</v>
      </c>
      <c r="D7">
        <v>4.9497127790251873E-2</v>
      </c>
    </row>
    <row r="8" spans="1:9" x14ac:dyDescent="0.35">
      <c r="A8">
        <v>42765</v>
      </c>
      <c r="B8">
        <v>-2.9033565733355533E-2</v>
      </c>
      <c r="C8">
        <v>2.1850832948108297E-2</v>
      </c>
      <c r="D8">
        <v>4.2395558967685765E-2</v>
      </c>
      <c r="F8" s="2" t="s">
        <v>75</v>
      </c>
      <c r="G8" s="2" t="s">
        <v>76</v>
      </c>
      <c r="H8" s="2" t="s">
        <v>77</v>
      </c>
      <c r="I8" s="2" t="s">
        <v>78</v>
      </c>
    </row>
    <row r="9" spans="1:9" x14ac:dyDescent="0.35">
      <c r="A9">
        <v>43808</v>
      </c>
      <c r="B9">
        <v>2.5486841923837055E-2</v>
      </c>
      <c r="C9">
        <v>-2.3167059281534303E-2</v>
      </c>
      <c r="D9">
        <v>3.932834226347167E-2</v>
      </c>
      <c r="F9" s="2">
        <v>1</v>
      </c>
      <c r="G9" s="28">
        <v>-5.1499999999999997E-2</v>
      </c>
      <c r="H9">
        <f>G9+$G$6</f>
        <v>-3.3244420230704771E-2</v>
      </c>
      <c r="I9">
        <f t="array" ref="I9:I16">FREQUENCY(B2:B251,H9:H16)</f>
        <v>24</v>
      </c>
    </row>
    <row r="10" spans="1:9" x14ac:dyDescent="0.35">
      <c r="A10">
        <v>43080</v>
      </c>
      <c r="B10">
        <v>2.5212546434708723E-2</v>
      </c>
      <c r="C10">
        <v>3.7248253880618781E-2</v>
      </c>
      <c r="D10">
        <v>3.8466280827796143E-2</v>
      </c>
      <c r="F10" s="2">
        <v>2</v>
      </c>
      <c r="G10">
        <f>G9+$G$6</f>
        <v>-3.3244420230704771E-2</v>
      </c>
      <c r="H10">
        <f>G10+$G$6</f>
        <v>-1.4988840461409546E-2</v>
      </c>
      <c r="I10">
        <v>31</v>
      </c>
    </row>
    <row r="11" spans="1:9" x14ac:dyDescent="0.35">
      <c r="A11">
        <v>42219</v>
      </c>
      <c r="B11">
        <v>2.5940021008615886E-2</v>
      </c>
      <c r="C11">
        <v>-2.1552558385734191E-2</v>
      </c>
      <c r="D11">
        <v>3.6589447432291963E-2</v>
      </c>
      <c r="F11" s="2">
        <v>3</v>
      </c>
      <c r="G11">
        <v>-2.41E-2</v>
      </c>
      <c r="H11">
        <f>G11+G6</f>
        <v>-5.8444202307047742E-3</v>
      </c>
      <c r="I11">
        <v>22</v>
      </c>
    </row>
    <row r="12" spans="1:9" x14ac:dyDescent="0.35">
      <c r="A12">
        <v>42058</v>
      </c>
      <c r="B12">
        <v>1.5399215757880917E-2</v>
      </c>
      <c r="C12">
        <v>-1.8237587549780901E-2</v>
      </c>
      <c r="D12">
        <v>3.6039936483196658E-2</v>
      </c>
      <c r="F12" s="2">
        <v>4</v>
      </c>
      <c r="G12">
        <v>-1.04E-2</v>
      </c>
      <c r="H12">
        <f>H11+G6</f>
        <v>1.2411159538590451E-2</v>
      </c>
      <c r="I12">
        <v>50</v>
      </c>
    </row>
    <row r="13" spans="1:9" x14ac:dyDescent="0.35">
      <c r="A13">
        <v>43836</v>
      </c>
      <c r="B13">
        <v>1.2432202837178103E-2</v>
      </c>
      <c r="C13">
        <v>-1.7926216268151895E-2</v>
      </c>
      <c r="D13">
        <v>3.5941684101862131E-2</v>
      </c>
      <c r="F13" s="2">
        <v>5</v>
      </c>
      <c r="G13">
        <v>3.2910000000000001E-3</v>
      </c>
      <c r="H13">
        <f>H12+G6</f>
        <v>3.0666739307885677E-2</v>
      </c>
      <c r="I13">
        <v>56</v>
      </c>
    </row>
    <row r="14" spans="1:9" x14ac:dyDescent="0.35">
      <c r="A14">
        <v>42919</v>
      </c>
      <c r="B14">
        <v>4.4138146711845593E-2</v>
      </c>
      <c r="C14">
        <v>3.9891329027302025E-2</v>
      </c>
      <c r="D14">
        <v>3.4786116085415389E-2</v>
      </c>
      <c r="F14" s="2">
        <v>6</v>
      </c>
      <c r="G14">
        <v>0.16986000000000001</v>
      </c>
      <c r="H14">
        <f>G6+H13</f>
        <v>4.8922319077180906E-2</v>
      </c>
      <c r="I14">
        <v>20</v>
      </c>
    </row>
    <row r="15" spans="1:9" x14ac:dyDescent="0.35">
      <c r="A15">
        <v>43696</v>
      </c>
      <c r="B15">
        <v>2.0481673285480565E-2</v>
      </c>
      <c r="C15">
        <v>1.3559529785632294E-2</v>
      </c>
      <c r="D15">
        <v>3.456799621884174E-2</v>
      </c>
      <c r="F15" s="2">
        <v>7</v>
      </c>
      <c r="G15">
        <v>3.0861E-2</v>
      </c>
      <c r="H15">
        <f>H14+G6</f>
        <v>6.7177898846476125E-2</v>
      </c>
      <c r="I15">
        <v>16</v>
      </c>
    </row>
    <row r="16" spans="1:9" x14ac:dyDescent="0.35">
      <c r="A16">
        <v>42478</v>
      </c>
      <c r="B16">
        <v>1.6213200713722214E-2</v>
      </c>
      <c r="C16">
        <v>-2.5425098365810056E-2</v>
      </c>
      <c r="D16">
        <v>3.3704526751391253E-2</v>
      </c>
      <c r="F16" s="2">
        <v>8</v>
      </c>
      <c r="G16">
        <v>4.4377E-2</v>
      </c>
      <c r="H16">
        <f>H15+G6</f>
        <v>8.5433478615771358E-2</v>
      </c>
      <c r="I16">
        <v>4</v>
      </c>
    </row>
    <row r="17" spans="1:9" x14ac:dyDescent="0.35">
      <c r="A17">
        <v>42569</v>
      </c>
      <c r="B17">
        <v>-2.319513942233386E-3</v>
      </c>
      <c r="C17">
        <v>1.3513719166722855E-2</v>
      </c>
      <c r="D17">
        <v>3.315220731690055E-2</v>
      </c>
      <c r="I17">
        <f>SUM(I9:I16)</f>
        <v>223</v>
      </c>
    </row>
    <row r="18" spans="1:9" x14ac:dyDescent="0.35">
      <c r="A18">
        <v>43304</v>
      </c>
      <c r="B18">
        <v>2.2070395399242521E-2</v>
      </c>
      <c r="C18">
        <v>1.7699577099400857E-2</v>
      </c>
      <c r="D18">
        <v>3.1880731851290346E-2</v>
      </c>
    </row>
    <row r="19" spans="1:9" x14ac:dyDescent="0.35">
      <c r="A19">
        <v>43087</v>
      </c>
      <c r="B19">
        <v>-2.272571405413918E-2</v>
      </c>
      <c r="C19">
        <v>2.527210310071511E-2</v>
      </c>
      <c r="D19">
        <v>3.1343250565711335E-2</v>
      </c>
    </row>
    <row r="20" spans="1:9" x14ac:dyDescent="0.35">
      <c r="A20">
        <v>42926</v>
      </c>
      <c r="B20">
        <v>5.8953157038768307E-2</v>
      </c>
      <c r="C20">
        <v>-3.9891329027301969E-2</v>
      </c>
      <c r="D20">
        <v>3.125254350410453E-2</v>
      </c>
    </row>
    <row r="21" spans="1:9" x14ac:dyDescent="0.35">
      <c r="A21">
        <v>42303</v>
      </c>
      <c r="B21">
        <v>8.8407564604479915E-4</v>
      </c>
      <c r="C21">
        <v>6.6298585386695818E-3</v>
      </c>
      <c r="D21">
        <v>3.0771658666753472E-2</v>
      </c>
    </row>
    <row r="22" spans="1:9" x14ac:dyDescent="0.35">
      <c r="A22">
        <v>42436</v>
      </c>
      <c r="B22">
        <v>2.4742280663515004E-3</v>
      </c>
      <c r="C22">
        <v>2.0898649194592365E-3</v>
      </c>
      <c r="D22">
        <v>3.0077455237277954E-2</v>
      </c>
    </row>
    <row r="23" spans="1:9" x14ac:dyDescent="0.35">
      <c r="A23">
        <v>42604</v>
      </c>
      <c r="B23">
        <v>6.7273180607424835E-2</v>
      </c>
      <c r="C23">
        <v>-4.2735107773819378E-3</v>
      </c>
      <c r="D23">
        <v>2.9569208122948661E-2</v>
      </c>
    </row>
    <row r="24" spans="1:9" x14ac:dyDescent="0.35">
      <c r="A24">
        <v>42618</v>
      </c>
      <c r="B24">
        <v>3.1629546336090913E-2</v>
      </c>
      <c r="C24">
        <v>3.6367644170874791E-2</v>
      </c>
      <c r="D24">
        <v>2.8528083614538031E-2</v>
      </c>
    </row>
    <row r="25" spans="1:9" x14ac:dyDescent="0.35">
      <c r="A25">
        <v>42387</v>
      </c>
      <c r="B25">
        <v>4.7332211106255691E-2</v>
      </c>
      <c r="C25">
        <v>-3.2647077836666143E-2</v>
      </c>
      <c r="D25">
        <v>2.8437935320533625E-2</v>
      </c>
    </row>
    <row r="26" spans="1:9" x14ac:dyDescent="0.35">
      <c r="A26">
        <v>42940</v>
      </c>
      <c r="B26">
        <v>2.0153353847960583E-2</v>
      </c>
      <c r="C26">
        <v>-1.553429296218412E-2</v>
      </c>
      <c r="D26">
        <v>2.8104894320108521E-2</v>
      </c>
    </row>
    <row r="27" spans="1:9" x14ac:dyDescent="0.35">
      <c r="A27">
        <v>43094</v>
      </c>
      <c r="B27">
        <v>1.6837223836230465E-2</v>
      </c>
      <c r="C27">
        <v>-2.7101929777791269E-2</v>
      </c>
      <c r="D27">
        <v>2.7059148114005775E-2</v>
      </c>
    </row>
    <row r="28" spans="1:9" x14ac:dyDescent="0.35">
      <c r="A28">
        <v>42373</v>
      </c>
      <c r="B28">
        <v>-4.4528076688758376E-2</v>
      </c>
      <c r="C28">
        <v>6.3446221738962263E-2</v>
      </c>
      <c r="D28">
        <v>2.6317308317373358E-2</v>
      </c>
    </row>
    <row r="29" spans="1:9" x14ac:dyDescent="0.35">
      <c r="A29">
        <v>43612</v>
      </c>
      <c r="B29">
        <v>-5.1743791816399893E-3</v>
      </c>
      <c r="C29">
        <v>-3.5650661644962569E-3</v>
      </c>
      <c r="D29">
        <v>2.5686938159599618E-2</v>
      </c>
    </row>
    <row r="30" spans="1:9" x14ac:dyDescent="0.35">
      <c r="A30">
        <v>43213</v>
      </c>
      <c r="B30">
        <v>4.2900071563173089E-2</v>
      </c>
      <c r="C30">
        <v>6.8728792877620504E-3</v>
      </c>
      <c r="D30">
        <v>2.4794658613216274E-2</v>
      </c>
    </row>
    <row r="31" spans="1:9" x14ac:dyDescent="0.35">
      <c r="A31">
        <v>43752</v>
      </c>
      <c r="B31">
        <v>2.2496977638133322E-2</v>
      </c>
      <c r="C31">
        <v>-1.3333530869465144E-2</v>
      </c>
      <c r="D31">
        <v>2.4509633836509281E-2</v>
      </c>
    </row>
    <row r="32" spans="1:9" x14ac:dyDescent="0.35">
      <c r="A32">
        <v>42751</v>
      </c>
      <c r="B32">
        <v>1.5584418424825499E-2</v>
      </c>
      <c r="C32">
        <v>-5.930877444029415E-2</v>
      </c>
      <c r="D32">
        <v>2.4456295977526715E-2</v>
      </c>
    </row>
    <row r="33" spans="1:4" x14ac:dyDescent="0.35">
      <c r="A33">
        <v>42576</v>
      </c>
      <c r="B33">
        <v>9.7491293923416336E-3</v>
      </c>
      <c r="C33">
        <v>-1.1248712535870653E-2</v>
      </c>
      <c r="D33">
        <v>2.3631604533277038E-2</v>
      </c>
    </row>
    <row r="34" spans="1:4" x14ac:dyDescent="0.35">
      <c r="A34">
        <v>43472</v>
      </c>
      <c r="B34">
        <v>2.9966913963089838E-2</v>
      </c>
      <c r="C34">
        <v>-6.6006840313520242E-3</v>
      </c>
      <c r="D34">
        <v>2.3126730080018375E-2</v>
      </c>
    </row>
    <row r="35" spans="1:4" x14ac:dyDescent="0.35">
      <c r="A35">
        <v>42170</v>
      </c>
      <c r="B35">
        <v>-1.3739720689678365E-2</v>
      </c>
      <c r="C35">
        <v>4.3956114730381293E-3</v>
      </c>
      <c r="D35">
        <v>2.2599831917240992E-2</v>
      </c>
    </row>
    <row r="36" spans="1:4" x14ac:dyDescent="0.35">
      <c r="A36">
        <v>43402</v>
      </c>
      <c r="B36">
        <v>6.2118468098199445E-2</v>
      </c>
      <c r="C36">
        <v>3.2414939241710229E-3</v>
      </c>
      <c r="D36">
        <v>2.2440319126226484E-2</v>
      </c>
    </row>
    <row r="37" spans="1:4" x14ac:dyDescent="0.35">
      <c r="A37">
        <v>43710</v>
      </c>
      <c r="B37">
        <v>2.1270825347133863E-2</v>
      </c>
      <c r="C37">
        <v>6.6666913581892974E-3</v>
      </c>
      <c r="D37">
        <v>2.1311752673717006E-2</v>
      </c>
    </row>
    <row r="38" spans="1:4" x14ac:dyDescent="0.35">
      <c r="A38">
        <v>42422</v>
      </c>
      <c r="B38">
        <v>3.6911634141398281E-2</v>
      </c>
      <c r="C38">
        <v>-8.602203582663415E-3</v>
      </c>
      <c r="D38">
        <v>2.0834086902842053E-2</v>
      </c>
    </row>
    <row r="39" spans="1:4" x14ac:dyDescent="0.35">
      <c r="A39">
        <v>43703</v>
      </c>
      <c r="B39">
        <v>2.1186278122833496E-2</v>
      </c>
      <c r="C39">
        <v>6.7114345879867778E-3</v>
      </c>
      <c r="D39">
        <v>2.0442518667074739E-2</v>
      </c>
    </row>
    <row r="40" spans="1:4" x14ac:dyDescent="0.35">
      <c r="A40">
        <v>42702</v>
      </c>
      <c r="B40">
        <v>-6.0045214181915982E-3</v>
      </c>
      <c r="C40">
        <v>-2.6859269050268413E-2</v>
      </c>
      <c r="D40">
        <v>2.0432038817205934E-2</v>
      </c>
    </row>
    <row r="41" spans="1:4" x14ac:dyDescent="0.35">
      <c r="A41">
        <v>43745</v>
      </c>
      <c r="B41">
        <v>3.3331268786449007E-2</v>
      </c>
      <c r="C41">
        <v>4.0546094394350009E-2</v>
      </c>
      <c r="D41">
        <v>2.0402922844313599E-2</v>
      </c>
    </row>
    <row r="42" spans="1:4" x14ac:dyDescent="0.35">
      <c r="A42">
        <v>43647</v>
      </c>
      <c r="B42">
        <v>1.778267807485566E-2</v>
      </c>
      <c r="C42">
        <v>1.0050335853501506E-2</v>
      </c>
      <c r="D42">
        <v>1.9204979836050046E-2</v>
      </c>
    </row>
    <row r="43" spans="1:4" x14ac:dyDescent="0.35">
      <c r="A43">
        <v>43675</v>
      </c>
      <c r="B43">
        <v>-4.3165155420256396E-2</v>
      </c>
      <c r="C43">
        <v>1.3468217050866611E-2</v>
      </c>
      <c r="D43">
        <v>1.8843087801479915E-2</v>
      </c>
    </row>
    <row r="44" spans="1:4" x14ac:dyDescent="0.35">
      <c r="A44">
        <v>42401</v>
      </c>
      <c r="B44">
        <v>7.2277031214532635E-3</v>
      </c>
      <c r="C44">
        <v>-2.1528533611010897E-3</v>
      </c>
      <c r="D44">
        <v>1.8445845790751432E-2</v>
      </c>
    </row>
    <row r="45" spans="1:4" x14ac:dyDescent="0.35">
      <c r="A45">
        <v>43668</v>
      </c>
      <c r="B45">
        <v>-9.9267107756716207E-3</v>
      </c>
      <c r="C45">
        <v>-6.7567824628797625E-3</v>
      </c>
      <c r="D45">
        <v>1.7820896570111489E-2</v>
      </c>
    </row>
    <row r="46" spans="1:4" x14ac:dyDescent="0.35">
      <c r="A46">
        <v>42163</v>
      </c>
      <c r="B46">
        <v>2.7104201801941275E-2</v>
      </c>
      <c r="C46">
        <v>4.4150182091166933E-3</v>
      </c>
      <c r="D46">
        <v>1.7291497110061043E-2</v>
      </c>
    </row>
    <row r="47" spans="1:4" x14ac:dyDescent="0.35">
      <c r="A47">
        <v>42590</v>
      </c>
      <c r="B47">
        <v>5.4648874052540741E-3</v>
      </c>
      <c r="C47">
        <v>2.1552558385734281E-2</v>
      </c>
      <c r="D47">
        <v>1.6985546365743807E-2</v>
      </c>
    </row>
    <row r="48" spans="1:4" x14ac:dyDescent="0.35">
      <c r="A48">
        <v>43584</v>
      </c>
      <c r="B48">
        <v>4.0997622075594681E-2</v>
      </c>
      <c r="C48">
        <v>-7.168489478612516E-3</v>
      </c>
      <c r="D48">
        <v>1.6505577440230998E-2</v>
      </c>
    </row>
    <row r="49" spans="1:4" x14ac:dyDescent="0.35">
      <c r="A49">
        <v>42520</v>
      </c>
      <c r="B49">
        <v>-1.2160729944239406E-2</v>
      </c>
      <c r="C49">
        <v>-1.7021687569430524E-2</v>
      </c>
      <c r="D49">
        <v>1.6465263015515791E-2</v>
      </c>
    </row>
    <row r="50" spans="1:4" x14ac:dyDescent="0.35">
      <c r="A50">
        <v>42681</v>
      </c>
      <c r="B50">
        <v>5.9556780835624393E-2</v>
      </c>
      <c r="C50">
        <v>-1.8570107472127711E-3</v>
      </c>
      <c r="D50">
        <v>1.5642777070453542E-2</v>
      </c>
    </row>
    <row r="51" spans="1:4" x14ac:dyDescent="0.35">
      <c r="A51">
        <v>43486</v>
      </c>
      <c r="B51">
        <v>1.6935044630998482E-2</v>
      </c>
      <c r="C51">
        <v>5.2185753170570247E-2</v>
      </c>
      <c r="D51">
        <v>1.5460603106378279E-2</v>
      </c>
    </row>
    <row r="52" spans="1:4" x14ac:dyDescent="0.35">
      <c r="A52">
        <v>43766</v>
      </c>
      <c r="B52">
        <v>-1.5113637810048184E-2</v>
      </c>
      <c r="C52">
        <v>3.4071583216141346E-3</v>
      </c>
      <c r="D52">
        <v>1.3778702356164255E-2</v>
      </c>
    </row>
    <row r="53" spans="1:4" x14ac:dyDescent="0.35">
      <c r="A53">
        <v>42562</v>
      </c>
      <c r="B53">
        <v>2.7228042438734713E-2</v>
      </c>
      <c r="C53">
        <v>-4.2181614036294675E-2</v>
      </c>
      <c r="D53">
        <v>1.357486909106885E-2</v>
      </c>
    </row>
    <row r="54" spans="1:4" x14ac:dyDescent="0.35">
      <c r="A54">
        <v>43633</v>
      </c>
      <c r="B54">
        <v>-3.2716777641532812E-3</v>
      </c>
      <c r="C54">
        <v>0</v>
      </c>
      <c r="D54">
        <v>1.3371736965889241E-2</v>
      </c>
    </row>
    <row r="55" spans="1:4" x14ac:dyDescent="0.35">
      <c r="A55">
        <v>43276</v>
      </c>
      <c r="B55">
        <v>1.6511718007949636E-2</v>
      </c>
      <c r="C55">
        <v>-2.6202372394024072E-2</v>
      </c>
      <c r="D55">
        <v>1.309109604687942E-2</v>
      </c>
    </row>
    <row r="56" spans="1:4" x14ac:dyDescent="0.35">
      <c r="A56">
        <v>43556</v>
      </c>
      <c r="B56">
        <v>5.9213529962911494E-2</v>
      </c>
      <c r="C56">
        <v>6.944472352810995E-3</v>
      </c>
      <c r="D56">
        <v>1.3081581897489385E-2</v>
      </c>
    </row>
    <row r="57" spans="1:4" x14ac:dyDescent="0.35">
      <c r="A57">
        <v>42429</v>
      </c>
      <c r="B57">
        <v>2.5555449173096548E-2</v>
      </c>
      <c r="C57">
        <v>3.188367840522198E-2</v>
      </c>
      <c r="D57">
        <v>1.2804272245987749E-2</v>
      </c>
    </row>
    <row r="58" spans="1:4" x14ac:dyDescent="0.35">
      <c r="A58">
        <v>42534</v>
      </c>
      <c r="B58">
        <v>-3.6617363238223309E-2</v>
      </c>
      <c r="C58">
        <v>-8.8692377407796601E-3</v>
      </c>
      <c r="D58">
        <v>1.2518218357403138E-2</v>
      </c>
    </row>
    <row r="59" spans="1:4" x14ac:dyDescent="0.35">
      <c r="A59">
        <v>42996</v>
      </c>
      <c r="B59">
        <v>-6.3779116012377228E-3</v>
      </c>
      <c r="C59">
        <v>-3.5153004417896136E-2</v>
      </c>
      <c r="D59">
        <v>1.2450641878787961E-2</v>
      </c>
    </row>
    <row r="60" spans="1:4" x14ac:dyDescent="0.35">
      <c r="A60">
        <v>43220</v>
      </c>
      <c r="B60">
        <v>1.6543886758217469E-2</v>
      </c>
      <c r="C60">
        <v>1.0221554071538009E-2</v>
      </c>
      <c r="D60">
        <v>1.2170535620255114E-2</v>
      </c>
    </row>
    <row r="61" spans="1:4" x14ac:dyDescent="0.35">
      <c r="A61">
        <v>42800</v>
      </c>
      <c r="B61">
        <v>-4.2877024356391881E-2</v>
      </c>
      <c r="C61">
        <v>2.6964361638355201E-2</v>
      </c>
      <c r="D61">
        <v>1.1287959773851355E-2</v>
      </c>
    </row>
    <row r="62" spans="1:4" x14ac:dyDescent="0.35">
      <c r="A62">
        <v>43059</v>
      </c>
      <c r="B62">
        <v>1.0360502681430503E-2</v>
      </c>
      <c r="C62">
        <v>-1.668249995993602E-2</v>
      </c>
      <c r="D62">
        <v>1.0644689511414007E-2</v>
      </c>
    </row>
    <row r="63" spans="1:4" x14ac:dyDescent="0.35">
      <c r="A63">
        <v>43339</v>
      </c>
      <c r="B63">
        <v>8.8855133572084532E-3</v>
      </c>
      <c r="C63">
        <v>2.9631797606371149E-2</v>
      </c>
      <c r="D63">
        <v>1.0050335853501506E-2</v>
      </c>
    </row>
    <row r="64" spans="1:4" x14ac:dyDescent="0.35">
      <c r="A64">
        <v>43010</v>
      </c>
      <c r="B64">
        <v>9.469914751070254E-3</v>
      </c>
      <c r="C64">
        <v>-4.4059989794030543E-2</v>
      </c>
      <c r="D64">
        <v>9.0294067193941573E-3</v>
      </c>
    </row>
    <row r="65" spans="1:4" x14ac:dyDescent="0.35">
      <c r="A65">
        <v>43388</v>
      </c>
      <c r="B65">
        <v>-4.2865606771374618E-2</v>
      </c>
      <c r="C65">
        <v>3.0459207484708439E-2</v>
      </c>
      <c r="D65">
        <v>8.6580627431145311E-3</v>
      </c>
    </row>
    <row r="66" spans="1:4" x14ac:dyDescent="0.35">
      <c r="A66">
        <v>43367</v>
      </c>
      <c r="B66">
        <v>4.9813705712219172E-2</v>
      </c>
      <c r="C66">
        <v>-3.0459207484708459E-2</v>
      </c>
      <c r="D66">
        <v>8.5960414697980377E-3</v>
      </c>
    </row>
    <row r="67" spans="1:4" x14ac:dyDescent="0.35">
      <c r="A67">
        <v>43563</v>
      </c>
      <c r="B67">
        <v>5.1403178459964852E-2</v>
      </c>
      <c r="C67">
        <v>-1.7452449951226166E-2</v>
      </c>
      <c r="D67">
        <v>7.9108647008787995E-3</v>
      </c>
    </row>
    <row r="68" spans="1:4" x14ac:dyDescent="0.35">
      <c r="A68">
        <v>42443</v>
      </c>
      <c r="B68">
        <v>2.833357449201902E-2</v>
      </c>
      <c r="C68">
        <v>0</v>
      </c>
      <c r="D68">
        <v>7.38010729762246E-3</v>
      </c>
    </row>
    <row r="69" spans="1:4" x14ac:dyDescent="0.35">
      <c r="A69">
        <v>43542</v>
      </c>
      <c r="B69">
        <v>2.018305593307863E-2</v>
      </c>
      <c r="C69">
        <v>0</v>
      </c>
      <c r="D69">
        <v>7.3421768890805338E-3</v>
      </c>
    </row>
    <row r="70" spans="1:4" x14ac:dyDescent="0.35">
      <c r="A70">
        <v>43353</v>
      </c>
      <c r="B70">
        <v>7.5997063116447952E-2</v>
      </c>
      <c r="C70">
        <v>-3.4029748586311373E-2</v>
      </c>
      <c r="D70">
        <v>7.2411612565594736E-3</v>
      </c>
    </row>
    <row r="71" spans="1:4" x14ac:dyDescent="0.35">
      <c r="A71">
        <v>43591</v>
      </c>
      <c r="B71">
        <v>-2.402622535174723E-2</v>
      </c>
      <c r="C71">
        <v>-1.0850016024065818E-2</v>
      </c>
      <c r="D71">
        <v>7.0922283094918366E-3</v>
      </c>
    </row>
    <row r="72" spans="1:4" x14ac:dyDescent="0.35">
      <c r="A72">
        <v>43206</v>
      </c>
      <c r="B72">
        <v>5.0765553789119282E-2</v>
      </c>
      <c r="C72">
        <v>8.6580627431145311E-3</v>
      </c>
      <c r="D72">
        <v>6.9979291876446368E-3</v>
      </c>
    </row>
    <row r="73" spans="1:4" x14ac:dyDescent="0.35">
      <c r="A73">
        <v>42254</v>
      </c>
      <c r="B73">
        <v>1.8911257831171811E-3</v>
      </c>
      <c r="C73">
        <v>-1.3129291441792736E-2</v>
      </c>
      <c r="D73">
        <v>5.7971176843259146E-3</v>
      </c>
    </row>
    <row r="74" spans="1:4" x14ac:dyDescent="0.35">
      <c r="A74">
        <v>42142</v>
      </c>
      <c r="B74">
        <v>-9.3708851733068661E-3</v>
      </c>
      <c r="C74">
        <v>2.1436235432513691E-3</v>
      </c>
      <c r="D74">
        <v>5.5401803756153509E-3</v>
      </c>
    </row>
    <row r="75" spans="1:4" x14ac:dyDescent="0.35">
      <c r="A75">
        <v>42415</v>
      </c>
      <c r="B75">
        <v>7.6492355205702245E-2</v>
      </c>
      <c r="C75">
        <v>2.1436235432513691E-3</v>
      </c>
      <c r="D75">
        <v>5.2770571008438193E-3</v>
      </c>
    </row>
    <row r="76" spans="1:4" x14ac:dyDescent="0.35">
      <c r="A76">
        <v>42506</v>
      </c>
      <c r="B76">
        <v>6.8321457675771108E-3</v>
      </c>
      <c r="C76">
        <v>1.2875714360045367E-2</v>
      </c>
      <c r="D76">
        <v>4.885207566049341E-3</v>
      </c>
    </row>
    <row r="77" spans="1:4" x14ac:dyDescent="0.35">
      <c r="A77">
        <v>43507</v>
      </c>
      <c r="B77">
        <v>-1.1614976549214102E-2</v>
      </c>
      <c r="C77">
        <v>0</v>
      </c>
      <c r="D77">
        <v>4.2826617920009493E-3</v>
      </c>
    </row>
    <row r="78" spans="1:4" x14ac:dyDescent="0.35">
      <c r="A78">
        <v>42394</v>
      </c>
      <c r="B78">
        <v>5.3204036063464667E-2</v>
      </c>
      <c r="C78">
        <v>2.8355225755125005E-2</v>
      </c>
      <c r="D78">
        <v>3.9973404326203938E-3</v>
      </c>
    </row>
    <row r="79" spans="1:4" x14ac:dyDescent="0.35">
      <c r="A79">
        <v>42352</v>
      </c>
      <c r="B79">
        <v>6.7018934844012617E-3</v>
      </c>
      <c r="C79">
        <v>-1.7391742711869107E-2</v>
      </c>
      <c r="D79">
        <v>3.9920212695374567E-3</v>
      </c>
    </row>
    <row r="80" spans="1:4" x14ac:dyDescent="0.35">
      <c r="A80">
        <v>43465</v>
      </c>
      <c r="B80">
        <v>2.4862793047520322E-2</v>
      </c>
      <c r="C80">
        <v>2.6668247082161273E-2</v>
      </c>
      <c r="D80">
        <v>3.7807228399059311E-3</v>
      </c>
    </row>
    <row r="81" spans="1:4" x14ac:dyDescent="0.35">
      <c r="A81">
        <v>43171</v>
      </c>
      <c r="B81">
        <v>-6.9552282948659575E-2</v>
      </c>
      <c r="C81">
        <v>-1.5666116744399352E-2</v>
      </c>
      <c r="D81">
        <v>3.742986278834297E-3</v>
      </c>
    </row>
    <row r="82" spans="1:4" x14ac:dyDescent="0.35">
      <c r="A82">
        <v>43780</v>
      </c>
      <c r="B82">
        <v>-7.0808258368028668E-4</v>
      </c>
      <c r="C82">
        <v>-3.3389012655147096E-3</v>
      </c>
      <c r="D82">
        <v>3.4423441909729197E-3</v>
      </c>
    </row>
    <row r="83" spans="1:4" x14ac:dyDescent="0.35">
      <c r="A83">
        <v>42884</v>
      </c>
      <c r="B83">
        <v>-2.2402144995791396E-2</v>
      </c>
      <c r="C83">
        <v>0</v>
      </c>
      <c r="D83">
        <v>3.4423441909726986E-3</v>
      </c>
    </row>
    <row r="84" spans="1:4" x14ac:dyDescent="0.35">
      <c r="A84">
        <v>42639</v>
      </c>
      <c r="B84">
        <v>-4.1509799760933996E-2</v>
      </c>
      <c r="C84">
        <v>3.4803922194692097E-2</v>
      </c>
      <c r="D84">
        <v>3.1039859375910123E-3</v>
      </c>
    </row>
    <row r="85" spans="1:4" x14ac:dyDescent="0.35">
      <c r="A85">
        <v>43283</v>
      </c>
      <c r="B85">
        <v>3.9176604911649274E-2</v>
      </c>
      <c r="C85">
        <v>-8.8889474172460393E-3</v>
      </c>
      <c r="D85">
        <v>2.8860048891348514E-3</v>
      </c>
    </row>
    <row r="86" spans="1:4" x14ac:dyDescent="0.35">
      <c r="A86">
        <v>43605</v>
      </c>
      <c r="B86">
        <v>3.2556680172751887E-2</v>
      </c>
      <c r="C86">
        <v>3.5650661644961446E-3</v>
      </c>
      <c r="D86">
        <v>2.8169032711133734E-3</v>
      </c>
    </row>
    <row r="87" spans="1:4" x14ac:dyDescent="0.35">
      <c r="A87">
        <v>43255</v>
      </c>
      <c r="B87">
        <v>-3.4215080444514039E-2</v>
      </c>
      <c r="C87">
        <v>3.0930300691358773E-2</v>
      </c>
      <c r="D87">
        <v>2.7739268827252244E-3</v>
      </c>
    </row>
    <row r="88" spans="1:4" x14ac:dyDescent="0.35">
      <c r="A88">
        <v>43227</v>
      </c>
      <c r="B88">
        <v>3.088965519195918E-2</v>
      </c>
      <c r="C88">
        <v>0</v>
      </c>
      <c r="D88">
        <v>2.6845653706689828E-3</v>
      </c>
    </row>
    <row r="89" spans="1:4" x14ac:dyDescent="0.35">
      <c r="A89">
        <v>42891</v>
      </c>
      <c r="B89">
        <v>-4.5635542323461932E-2</v>
      </c>
      <c r="C89">
        <v>3.8099846232270383E-2</v>
      </c>
      <c r="D89">
        <v>2.2883305180122159E-3</v>
      </c>
    </row>
    <row r="90" spans="1:4" x14ac:dyDescent="0.35">
      <c r="A90">
        <v>43416</v>
      </c>
      <c r="B90">
        <v>1.7772169745797668E-2</v>
      </c>
      <c r="C90">
        <v>2.5807883955872503E-2</v>
      </c>
      <c r="D90">
        <v>2.1921820982210511E-3</v>
      </c>
    </row>
    <row r="91" spans="1:4" x14ac:dyDescent="0.35">
      <c r="A91">
        <v>43577</v>
      </c>
      <c r="B91">
        <v>-4.1341619327008791E-2</v>
      </c>
      <c r="C91">
        <v>0</v>
      </c>
      <c r="D91">
        <v>2.1731265343132582E-3</v>
      </c>
    </row>
    <row r="92" spans="1:4" x14ac:dyDescent="0.35">
      <c r="A92">
        <v>43598</v>
      </c>
      <c r="B92">
        <v>-2.6435211855928802E-4</v>
      </c>
      <c r="C92">
        <v>1.8018505502678212E-2</v>
      </c>
      <c r="D92">
        <v>2.1178970147346914E-3</v>
      </c>
    </row>
    <row r="93" spans="1:4" x14ac:dyDescent="0.35">
      <c r="A93">
        <v>42667</v>
      </c>
      <c r="B93">
        <v>5.2415952276730973E-3</v>
      </c>
      <c r="C93">
        <v>9.5694510161506725E-3</v>
      </c>
      <c r="D93">
        <v>1.1217051092001736E-3</v>
      </c>
    </row>
    <row r="94" spans="1:4" x14ac:dyDescent="0.35">
      <c r="A94">
        <v>42842</v>
      </c>
      <c r="B94">
        <v>6.7052278058137904E-2</v>
      </c>
      <c r="C94">
        <v>-4.8790164169431945E-2</v>
      </c>
      <c r="D94">
        <v>1.0542963549059923E-3</v>
      </c>
    </row>
    <row r="95" spans="1:4" x14ac:dyDescent="0.35">
      <c r="A95">
        <v>43535</v>
      </c>
      <c r="B95">
        <v>-1.9631908145795289E-3</v>
      </c>
      <c r="C95">
        <v>1.0471299867295437E-2</v>
      </c>
      <c r="D95">
        <v>7.3719133452813436E-4</v>
      </c>
    </row>
    <row r="96" spans="1:4" x14ac:dyDescent="0.35">
      <c r="A96">
        <v>42198</v>
      </c>
      <c r="B96">
        <v>6.0872931244364104E-2</v>
      </c>
      <c r="C96">
        <v>5.0727523509658222E-2</v>
      </c>
      <c r="D96">
        <v>0</v>
      </c>
    </row>
    <row r="97" spans="1:4" x14ac:dyDescent="0.35">
      <c r="A97">
        <v>42289</v>
      </c>
      <c r="B97">
        <v>3.1559220180518877E-2</v>
      </c>
      <c r="C97">
        <v>3.3522692038643644E-2</v>
      </c>
      <c r="D97">
        <v>0</v>
      </c>
    </row>
    <row r="98" spans="1:4" x14ac:dyDescent="0.35">
      <c r="A98">
        <v>42310</v>
      </c>
      <c r="B98">
        <v>3.8570483531325341E-2</v>
      </c>
      <c r="C98">
        <v>3.2505570404931308E-2</v>
      </c>
      <c r="D98">
        <v>0</v>
      </c>
    </row>
    <row r="99" spans="1:4" x14ac:dyDescent="0.35">
      <c r="A99">
        <v>43549</v>
      </c>
      <c r="B99">
        <v>3.1841977546027009E-2</v>
      </c>
      <c r="C99">
        <v>-3.47826437632492E-3</v>
      </c>
      <c r="D99">
        <v>0</v>
      </c>
    </row>
    <row r="100" spans="1:4" x14ac:dyDescent="0.35">
      <c r="A100">
        <v>42366</v>
      </c>
      <c r="B100">
        <v>-7.8973350600052743E-4</v>
      </c>
      <c r="C100">
        <v>-4.3573053689558126E-3</v>
      </c>
      <c r="D100">
        <v>0</v>
      </c>
    </row>
    <row r="101" spans="1:4" x14ac:dyDescent="0.35">
      <c r="A101">
        <v>42233</v>
      </c>
      <c r="B101">
        <v>-6.3365846993133537E-2</v>
      </c>
      <c r="C101">
        <v>-6.5430985889359475E-3</v>
      </c>
      <c r="D101">
        <v>0</v>
      </c>
    </row>
    <row r="102" spans="1:4" x14ac:dyDescent="0.35">
      <c r="A102">
        <v>43500</v>
      </c>
      <c r="B102">
        <v>-2.7467043554678182E-2</v>
      </c>
      <c r="C102">
        <v>0</v>
      </c>
      <c r="D102">
        <v>-7.1505187172565246E-4</v>
      </c>
    </row>
    <row r="103" spans="1:4" x14ac:dyDescent="0.35">
      <c r="A103">
        <v>43458</v>
      </c>
      <c r="B103">
        <v>-2.6267135636687707E-3</v>
      </c>
      <c r="C103">
        <v>1.3605652055778678E-2</v>
      </c>
      <c r="D103">
        <v>-7.5728894190869108E-4</v>
      </c>
    </row>
    <row r="104" spans="1:4" x14ac:dyDescent="0.35">
      <c r="A104">
        <v>43122</v>
      </c>
      <c r="B104">
        <v>1.8592833076615925E-2</v>
      </c>
      <c r="C104">
        <v>8.3682496705165792E-3</v>
      </c>
      <c r="D104">
        <v>-1.1648224962930943E-3</v>
      </c>
    </row>
    <row r="105" spans="1:4" x14ac:dyDescent="0.35">
      <c r="A105">
        <v>43682</v>
      </c>
      <c r="B105">
        <v>-6.3423033746905038E-4</v>
      </c>
      <c r="C105">
        <v>-1.6863806052004805E-2</v>
      </c>
      <c r="D105">
        <v>-1.3342230131366103E-3</v>
      </c>
    </row>
    <row r="106" spans="1:4" x14ac:dyDescent="0.35">
      <c r="A106">
        <v>43619</v>
      </c>
      <c r="B106">
        <v>6.2489175191496771E-2</v>
      </c>
      <c r="C106">
        <v>2.4692612590371414E-2</v>
      </c>
      <c r="D106">
        <v>-1.3717423275807702E-3</v>
      </c>
    </row>
    <row r="107" spans="1:4" x14ac:dyDescent="0.35">
      <c r="A107">
        <v>43325</v>
      </c>
      <c r="B107">
        <v>1.8100041643617937E-2</v>
      </c>
      <c r="C107">
        <v>-3.2670782289548707E-2</v>
      </c>
      <c r="D107">
        <v>-1.413427797146964E-3</v>
      </c>
    </row>
    <row r="108" spans="1:4" x14ac:dyDescent="0.35">
      <c r="A108">
        <v>43430</v>
      </c>
      <c r="B108">
        <v>-1.6867253965241635E-2</v>
      </c>
      <c r="C108">
        <v>-2.2472855852058628E-2</v>
      </c>
      <c r="D108">
        <v>-1.4792902105891703E-3</v>
      </c>
    </row>
    <row r="109" spans="1:4" x14ac:dyDescent="0.35">
      <c r="A109">
        <v>42863</v>
      </c>
      <c r="B109">
        <v>1.139442612796833E-2</v>
      </c>
      <c r="C109">
        <v>-4.3802622658392888E-2</v>
      </c>
      <c r="D109">
        <v>-2.0325210249223578E-3</v>
      </c>
    </row>
    <row r="110" spans="1:4" x14ac:dyDescent="0.35">
      <c r="A110">
        <v>42982</v>
      </c>
      <c r="B110">
        <v>1.2068878733676451E-2</v>
      </c>
      <c r="C110">
        <v>-1.5398080111121606E-2</v>
      </c>
      <c r="D110">
        <v>-2.2446698538238618E-3</v>
      </c>
    </row>
    <row r="111" spans="1:4" x14ac:dyDescent="0.35">
      <c r="A111">
        <v>43150</v>
      </c>
      <c r="B111">
        <v>3.8573691985798665E-2</v>
      </c>
      <c r="C111">
        <v>2.6340416614408564E-2</v>
      </c>
      <c r="D111">
        <v>-2.4721891453890368E-3</v>
      </c>
    </row>
    <row r="112" spans="1:4" x14ac:dyDescent="0.35">
      <c r="A112">
        <v>43514</v>
      </c>
      <c r="B112">
        <v>-1.330933136878038E-2</v>
      </c>
      <c r="C112">
        <v>-6.5653970221436778E-2</v>
      </c>
      <c r="D112">
        <v>-2.8530689824063991E-3</v>
      </c>
    </row>
    <row r="113" spans="1:4" x14ac:dyDescent="0.35">
      <c r="A113">
        <v>42730</v>
      </c>
      <c r="B113">
        <v>1.2195273093818206E-2</v>
      </c>
      <c r="C113">
        <v>3.2894766503987053E-3</v>
      </c>
      <c r="D113">
        <v>-3.3351893061383505E-3</v>
      </c>
    </row>
    <row r="114" spans="1:4" x14ac:dyDescent="0.35">
      <c r="A114">
        <v>43101</v>
      </c>
      <c r="B114">
        <v>5.7799613398280346E-2</v>
      </c>
      <c r="C114">
        <v>-1.8331810816609605E-3</v>
      </c>
      <c r="D114">
        <v>-3.3426214966898373E-3</v>
      </c>
    </row>
    <row r="115" spans="1:4" x14ac:dyDescent="0.35">
      <c r="A115">
        <v>42471</v>
      </c>
      <c r="B115">
        <v>5.4961725718581711E-2</v>
      </c>
      <c r="C115">
        <v>-2.2751756983416069E-2</v>
      </c>
      <c r="D115">
        <v>-3.5398267051240623E-3</v>
      </c>
    </row>
    <row r="116" spans="1:4" x14ac:dyDescent="0.35">
      <c r="A116">
        <v>42933</v>
      </c>
      <c r="B116">
        <v>4.3276729057820278E-3</v>
      </c>
      <c r="C116">
        <v>5.7971176843259146E-3</v>
      </c>
      <c r="D116">
        <v>-3.5566131148471155E-3</v>
      </c>
    </row>
    <row r="117" spans="1:4" x14ac:dyDescent="0.35">
      <c r="A117">
        <v>42345</v>
      </c>
      <c r="B117">
        <v>-4.8717386613997875E-2</v>
      </c>
      <c r="C117">
        <v>3.7325957612686346E-2</v>
      </c>
      <c r="D117">
        <v>-3.9920212695374498E-3</v>
      </c>
    </row>
    <row r="118" spans="1:4" x14ac:dyDescent="0.35">
      <c r="A118">
        <v>42359</v>
      </c>
      <c r="B118">
        <v>2.5282385840892256E-2</v>
      </c>
      <c r="C118">
        <v>8.7336799687546315E-3</v>
      </c>
      <c r="D118">
        <v>-3.9920212695374498E-3</v>
      </c>
    </row>
    <row r="119" spans="1:4" x14ac:dyDescent="0.35">
      <c r="A119">
        <v>43248</v>
      </c>
      <c r="B119">
        <v>0</v>
      </c>
      <c r="C119">
        <v>-4.4375881400709832E-2</v>
      </c>
      <c r="D119">
        <v>-4.158010148663677E-3</v>
      </c>
    </row>
    <row r="120" spans="1:4" x14ac:dyDescent="0.35">
      <c r="A120">
        <v>42674</v>
      </c>
      <c r="B120">
        <v>-4.4192839233540823E-2</v>
      </c>
      <c r="C120">
        <v>2.6317308317373358E-2</v>
      </c>
      <c r="D120">
        <v>-4.4943895878393264E-3</v>
      </c>
    </row>
    <row r="121" spans="1:4" x14ac:dyDescent="0.35">
      <c r="A121">
        <v>42492</v>
      </c>
      <c r="B121">
        <v>-2.3835028174973068E-2</v>
      </c>
      <c r="C121">
        <v>1.7021687569430524E-2</v>
      </c>
      <c r="D121">
        <v>-4.8239360308528229E-3</v>
      </c>
    </row>
    <row r="122" spans="1:4" x14ac:dyDescent="0.35">
      <c r="A122">
        <v>42450</v>
      </c>
      <c r="B122">
        <v>-2.979904462056561E-2</v>
      </c>
      <c r="C122">
        <v>-8.3857933762739589E-3</v>
      </c>
      <c r="D122">
        <v>-4.9140148024289293E-3</v>
      </c>
    </row>
    <row r="123" spans="1:4" x14ac:dyDescent="0.35">
      <c r="A123">
        <v>42457</v>
      </c>
      <c r="B123">
        <v>-5.3304050482941142E-3</v>
      </c>
      <c r="C123">
        <v>1.6701849617931353E-2</v>
      </c>
      <c r="D123">
        <v>-4.9382816405825663E-3</v>
      </c>
    </row>
    <row r="124" spans="1:4" x14ac:dyDescent="0.35">
      <c r="A124">
        <v>43157</v>
      </c>
      <c r="B124">
        <v>-1.6313101316179971E-2</v>
      </c>
      <c r="C124">
        <v>-1.7346058122083075E-3</v>
      </c>
      <c r="D124">
        <v>-4.9627893421290139E-3</v>
      </c>
    </row>
    <row r="125" spans="1:4" x14ac:dyDescent="0.35">
      <c r="A125">
        <v>43164</v>
      </c>
      <c r="B125">
        <v>5.8436981489109214E-3</v>
      </c>
      <c r="C125">
        <v>5.19481687710393E-3</v>
      </c>
      <c r="D125">
        <v>-4.9875415110390512E-3</v>
      </c>
    </row>
    <row r="126" spans="1:4" x14ac:dyDescent="0.35">
      <c r="A126">
        <v>42107</v>
      </c>
      <c r="B126">
        <v>1.3889112160667093E-2</v>
      </c>
      <c r="C126">
        <v>-4.3017385083690816E-2</v>
      </c>
      <c r="D126">
        <v>-5.0377940299571808E-3</v>
      </c>
    </row>
    <row r="127" spans="1:4" x14ac:dyDescent="0.35">
      <c r="A127">
        <v>43444</v>
      </c>
      <c r="B127">
        <v>-5.3073464203364125E-2</v>
      </c>
      <c r="C127">
        <v>-4.6365920557925537E-2</v>
      </c>
      <c r="D127">
        <v>-5.229746697277265E-3</v>
      </c>
    </row>
    <row r="128" spans="1:4" x14ac:dyDescent="0.35">
      <c r="A128">
        <v>42128</v>
      </c>
      <c r="B128">
        <v>-1.8373220256619294E-2</v>
      </c>
      <c r="C128">
        <v>-2.8049303809899555E-2</v>
      </c>
      <c r="D128">
        <v>-5.449604767564703E-3</v>
      </c>
    </row>
    <row r="129" spans="1:4" x14ac:dyDescent="0.35">
      <c r="A129">
        <v>42548</v>
      </c>
      <c r="B129">
        <v>3.3676364848380792E-3</v>
      </c>
      <c r="C129">
        <v>-3.2186686495901444E-2</v>
      </c>
      <c r="D129">
        <v>-5.5834874257005684E-3</v>
      </c>
    </row>
    <row r="130" spans="1:4" x14ac:dyDescent="0.35">
      <c r="A130">
        <v>42695</v>
      </c>
      <c r="B130">
        <v>6.6452715887930142E-2</v>
      </c>
      <c r="C130">
        <v>-8.795131452827289E-3</v>
      </c>
      <c r="D130">
        <v>-5.7175684632034081E-3</v>
      </c>
    </row>
    <row r="131" spans="1:4" x14ac:dyDescent="0.35">
      <c r="A131">
        <v>42226</v>
      </c>
      <c r="B131">
        <v>3.0949361984845243E-3</v>
      </c>
      <c r="C131">
        <v>2.17627942259567E-3</v>
      </c>
      <c r="D131">
        <v>-6.0060240602119218E-3</v>
      </c>
    </row>
    <row r="132" spans="1:4" x14ac:dyDescent="0.35">
      <c r="A132">
        <v>43661</v>
      </c>
      <c r="B132">
        <v>-1.7750056331916422E-2</v>
      </c>
      <c r="C132">
        <v>-3.9609138095045827E-2</v>
      </c>
      <c r="D132">
        <v>-6.2047768868829815E-3</v>
      </c>
    </row>
    <row r="133" spans="1:4" x14ac:dyDescent="0.35">
      <c r="A133">
        <v>42296</v>
      </c>
      <c r="B133">
        <v>2.1568696658455202E-2</v>
      </c>
      <c r="C133">
        <v>-8.8300794482720369E-3</v>
      </c>
      <c r="D133">
        <v>-6.2305497506360864E-3</v>
      </c>
    </row>
    <row r="134" spans="1:4" x14ac:dyDescent="0.35">
      <c r="A134">
        <v>42744</v>
      </c>
      <c r="B134">
        <v>-3.4509816210688313E-2</v>
      </c>
      <c r="C134">
        <v>5.6338177182560642E-3</v>
      </c>
      <c r="D134">
        <v>-6.4377904748485299E-3</v>
      </c>
    </row>
    <row r="135" spans="1:4" x14ac:dyDescent="0.35">
      <c r="A135">
        <v>43437</v>
      </c>
      <c r="B135">
        <v>5.1926802368212205E-3</v>
      </c>
      <c r="C135">
        <v>3.2414939241710229E-3</v>
      </c>
      <c r="D135">
        <v>-6.6840204285717143E-3</v>
      </c>
    </row>
    <row r="136" spans="1:4" x14ac:dyDescent="0.35">
      <c r="A136">
        <v>42786</v>
      </c>
      <c r="B136">
        <v>1.2084592159701689E-4</v>
      </c>
      <c r="C136">
        <v>2.6501940745506627E-2</v>
      </c>
      <c r="D136">
        <v>-6.9548218733697219E-3</v>
      </c>
    </row>
    <row r="137" spans="1:4" x14ac:dyDescent="0.35">
      <c r="A137">
        <v>42954</v>
      </c>
      <c r="B137">
        <v>1.3576193070049527E-2</v>
      </c>
      <c r="C137">
        <v>-3.7523496185503527E-3</v>
      </c>
      <c r="D137">
        <v>-7.0588528396246884E-3</v>
      </c>
    </row>
    <row r="138" spans="1:4" x14ac:dyDescent="0.35">
      <c r="A138">
        <v>43017</v>
      </c>
      <c r="B138">
        <v>1.1878083540431576E-2</v>
      </c>
      <c r="C138">
        <v>2.3153304974716821E-2</v>
      </c>
      <c r="D138">
        <v>-7.8962621222255051E-3</v>
      </c>
    </row>
    <row r="139" spans="1:4" x14ac:dyDescent="0.35">
      <c r="A139">
        <v>43003</v>
      </c>
      <c r="B139">
        <v>2.5167170139379347E-2</v>
      </c>
      <c r="C139">
        <v>3.6878630385365992E-2</v>
      </c>
      <c r="D139">
        <v>-7.9051795071132611E-3</v>
      </c>
    </row>
    <row r="140" spans="1:4" x14ac:dyDescent="0.35">
      <c r="A140">
        <v>42583</v>
      </c>
      <c r="B140">
        <v>-3.3112613036560315E-3</v>
      </c>
      <c r="C140">
        <v>3.7740327982846898E-2</v>
      </c>
      <c r="D140">
        <v>-8.528836347520323E-3</v>
      </c>
    </row>
    <row r="141" spans="1:4" x14ac:dyDescent="0.35">
      <c r="A141">
        <v>42527</v>
      </c>
      <c r="B141">
        <v>1.4410449678254994E-2</v>
      </c>
      <c r="C141">
        <v>-2.8293508642611976E-2</v>
      </c>
      <c r="D141">
        <v>-8.6831225734607699E-3</v>
      </c>
    </row>
    <row r="142" spans="1:4" x14ac:dyDescent="0.35">
      <c r="A142">
        <v>43290</v>
      </c>
      <c r="B142">
        <v>1.3755254551498786E-2</v>
      </c>
      <c r="C142">
        <v>0</v>
      </c>
      <c r="D142">
        <v>-8.6831225734608809E-3</v>
      </c>
    </row>
    <row r="143" spans="1:4" x14ac:dyDescent="0.35">
      <c r="A143">
        <v>43031</v>
      </c>
      <c r="B143">
        <v>1.5834992330076268E-2</v>
      </c>
      <c r="C143">
        <v>3.5153004417896094E-2</v>
      </c>
      <c r="D143">
        <v>-9.4229201345052607E-3</v>
      </c>
    </row>
    <row r="144" spans="1:4" x14ac:dyDescent="0.35">
      <c r="A144">
        <v>43143</v>
      </c>
      <c r="B144">
        <v>6.5310383424709101E-2</v>
      </c>
      <c r="C144">
        <v>-7.0922283094917984E-3</v>
      </c>
      <c r="D144">
        <v>-9.8280889362624274E-3</v>
      </c>
    </row>
    <row r="145" spans="1:4" x14ac:dyDescent="0.35">
      <c r="A145">
        <v>43451</v>
      </c>
      <c r="B145">
        <v>1.0007616074426413E-2</v>
      </c>
      <c r="C145">
        <v>-1.0221554071538139E-2</v>
      </c>
      <c r="D145">
        <v>-1.0542266312024545E-2</v>
      </c>
    </row>
    <row r="146" spans="1:4" x14ac:dyDescent="0.35">
      <c r="A146">
        <v>42653</v>
      </c>
      <c r="B146">
        <v>-1.3605652055778709E-2</v>
      </c>
      <c r="C146">
        <v>-2.4292692569044587E-2</v>
      </c>
      <c r="D146">
        <v>-1.0672459890771759E-2</v>
      </c>
    </row>
    <row r="147" spans="1:4" x14ac:dyDescent="0.35">
      <c r="A147">
        <v>43038</v>
      </c>
      <c r="B147">
        <v>-1.1543029281674812E-2</v>
      </c>
      <c r="C147">
        <v>5.1679701584425976E-3</v>
      </c>
      <c r="D147">
        <v>-1.0708014272472212E-2</v>
      </c>
    </row>
    <row r="148" spans="1:4" x14ac:dyDescent="0.35">
      <c r="A148">
        <v>42821</v>
      </c>
      <c r="B148">
        <v>-2.9109110030049078E-2</v>
      </c>
      <c r="C148">
        <v>-3.2841106189242332E-2</v>
      </c>
      <c r="D148">
        <v>-1.0972678669475556E-2</v>
      </c>
    </row>
    <row r="149" spans="1:4" x14ac:dyDescent="0.35">
      <c r="A149">
        <v>43654</v>
      </c>
      <c r="B149">
        <v>-2.4217084276669135E-2</v>
      </c>
      <c r="C149">
        <v>2.9558802241544429E-2</v>
      </c>
      <c r="D149">
        <v>-1.1616119683228556E-2</v>
      </c>
    </row>
    <row r="150" spans="1:4" x14ac:dyDescent="0.35">
      <c r="A150">
        <v>42261</v>
      </c>
      <c r="B150">
        <v>1.8717123952937991E-2</v>
      </c>
      <c r="C150">
        <v>-2.0022915875107704E-2</v>
      </c>
      <c r="D150">
        <v>-1.1628037995119099E-2</v>
      </c>
    </row>
    <row r="151" spans="1:4" x14ac:dyDescent="0.35">
      <c r="A151">
        <v>42205</v>
      </c>
      <c r="B151">
        <v>-6.9494283492555972E-2</v>
      </c>
      <c r="C151">
        <v>-2.8355225755125009E-2</v>
      </c>
      <c r="D151">
        <v>-1.212136053234485E-2</v>
      </c>
    </row>
    <row r="152" spans="1:4" x14ac:dyDescent="0.35">
      <c r="A152">
        <v>43570</v>
      </c>
      <c r="B152">
        <v>-2.9233176766405865E-2</v>
      </c>
      <c r="C152">
        <v>-1.4184634991956413E-2</v>
      </c>
      <c r="D152">
        <v>-1.2252405529015889E-2</v>
      </c>
    </row>
    <row r="153" spans="1:4" x14ac:dyDescent="0.35">
      <c r="A153">
        <v>43423</v>
      </c>
      <c r="B153">
        <v>-9.8850915881404152E-3</v>
      </c>
      <c r="C153">
        <v>3.1796529173798056E-3</v>
      </c>
      <c r="D153">
        <v>-1.2486390651382646E-2</v>
      </c>
    </row>
    <row r="154" spans="1:4" x14ac:dyDescent="0.35">
      <c r="A154">
        <v>42499</v>
      </c>
      <c r="B154">
        <v>3.5579864600029155E-3</v>
      </c>
      <c r="C154">
        <v>-2.3480267608842472E-2</v>
      </c>
      <c r="D154">
        <v>-1.2652236903709001E-2</v>
      </c>
    </row>
    <row r="155" spans="1:4" x14ac:dyDescent="0.35">
      <c r="A155">
        <v>42779</v>
      </c>
      <c r="B155">
        <v>-6.0424786265687625E-5</v>
      </c>
      <c r="C155">
        <v>-6.8676865796219372E-2</v>
      </c>
      <c r="D155">
        <v>-1.2789156116321223E-2</v>
      </c>
    </row>
    <row r="156" spans="1:4" x14ac:dyDescent="0.35">
      <c r="A156">
        <v>43185</v>
      </c>
      <c r="B156">
        <v>-3.2704584725580833E-2</v>
      </c>
      <c r="C156">
        <v>1.7256259674698574E-3</v>
      </c>
      <c r="D156">
        <v>-1.2903404835907954E-2</v>
      </c>
    </row>
    <row r="157" spans="1:4" x14ac:dyDescent="0.35">
      <c r="A157">
        <v>42408</v>
      </c>
      <c r="B157">
        <v>-2.4474015085370251E-2</v>
      </c>
      <c r="C157">
        <v>4.3010818993907017E-3</v>
      </c>
      <c r="D157">
        <v>-1.3140793561058368E-2</v>
      </c>
    </row>
    <row r="158" spans="1:4" x14ac:dyDescent="0.35">
      <c r="A158">
        <v>43528</v>
      </c>
      <c r="B158">
        <v>-1.2619232479690485E-2</v>
      </c>
      <c r="C158">
        <v>2.4868066578013524E-2</v>
      </c>
      <c r="D158">
        <v>-1.3187004281953801E-2</v>
      </c>
    </row>
    <row r="159" spans="1:4" x14ac:dyDescent="0.35">
      <c r="A159">
        <v>42023</v>
      </c>
      <c r="B159">
        <v>3.8916647671368348E-2</v>
      </c>
      <c r="C159">
        <v>6.7189502487447882E-3</v>
      </c>
      <c r="D159">
        <v>-1.3544225107757149E-2</v>
      </c>
    </row>
    <row r="160" spans="1:4" x14ac:dyDescent="0.35">
      <c r="A160">
        <v>42989</v>
      </c>
      <c r="B160">
        <v>1.5268287210081411E-2</v>
      </c>
      <c r="C160">
        <v>-1.7256259674698364E-3</v>
      </c>
      <c r="D160">
        <v>-1.3574869091068874E-2</v>
      </c>
    </row>
    <row r="161" spans="1:4" x14ac:dyDescent="0.35">
      <c r="A161">
        <v>43192</v>
      </c>
      <c r="B161">
        <v>1.2501877408061296E-2</v>
      </c>
      <c r="C161">
        <v>1.878791386563327E-2</v>
      </c>
      <c r="D161">
        <v>-1.4388737452099669E-2</v>
      </c>
    </row>
    <row r="162" spans="1:4" x14ac:dyDescent="0.35">
      <c r="A162">
        <v>42905</v>
      </c>
      <c r="B162">
        <v>1.7289479779171415E-2</v>
      </c>
      <c r="C162">
        <v>3.8839833316263957E-2</v>
      </c>
      <c r="D162">
        <v>-1.472419239393645E-2</v>
      </c>
    </row>
    <row r="163" spans="1:4" x14ac:dyDescent="0.35">
      <c r="A163">
        <v>43234</v>
      </c>
      <c r="B163">
        <v>-5.9066782764183041E-2</v>
      </c>
      <c r="C163">
        <v>1.3468217050866611E-2</v>
      </c>
      <c r="D163">
        <v>-1.4855100990924184E-2</v>
      </c>
    </row>
    <row r="164" spans="1:4" x14ac:dyDescent="0.35">
      <c r="A164">
        <v>42947</v>
      </c>
      <c r="B164">
        <v>2.5842156583848929E-2</v>
      </c>
      <c r="C164">
        <v>4.4026248756490458E-2</v>
      </c>
      <c r="D164">
        <v>-1.5125361070756104E-2</v>
      </c>
    </row>
    <row r="165" spans="1:4" x14ac:dyDescent="0.35">
      <c r="A165">
        <v>43241</v>
      </c>
      <c r="B165">
        <v>-9.9503308531679793E-3</v>
      </c>
      <c r="C165">
        <v>1.6708441648177223E-3</v>
      </c>
      <c r="D165">
        <v>-1.6461277054071962E-2</v>
      </c>
    </row>
    <row r="166" spans="1:4" x14ac:dyDescent="0.35">
      <c r="A166">
        <v>43794</v>
      </c>
      <c r="B166">
        <v>-1.7581101416396221E-2</v>
      </c>
      <c r="C166">
        <v>-1.0118130165584667E-2</v>
      </c>
      <c r="D166">
        <v>-1.6485113798047214E-2</v>
      </c>
    </row>
    <row r="167" spans="1:4" x14ac:dyDescent="0.35">
      <c r="A167">
        <v>42135</v>
      </c>
      <c r="B167">
        <v>-5.9780981755080667E-3</v>
      </c>
      <c r="C167">
        <v>1.9502243231441101E-2</v>
      </c>
      <c r="D167">
        <v>-1.6529301951210582E-2</v>
      </c>
    </row>
    <row r="168" spans="1:4" x14ac:dyDescent="0.35">
      <c r="A168">
        <v>43066</v>
      </c>
      <c r="B168">
        <v>-2.8923039469250476E-2</v>
      </c>
      <c r="C168">
        <v>-7.5047256540676927E-3</v>
      </c>
      <c r="D168">
        <v>-1.6607736399660525E-2</v>
      </c>
    </row>
    <row r="169" spans="1:4" x14ac:dyDescent="0.35">
      <c r="A169">
        <v>42149</v>
      </c>
      <c r="B169">
        <v>-1.1498266687373023E-2</v>
      </c>
      <c r="C169">
        <v>-2.6031838717946981E-2</v>
      </c>
      <c r="D169">
        <v>-1.6713480973740667E-2</v>
      </c>
    </row>
    <row r="170" spans="1:4" x14ac:dyDescent="0.35">
      <c r="A170">
        <v>43108</v>
      </c>
      <c r="B170">
        <v>-3.5688082383160094E-3</v>
      </c>
      <c r="C170">
        <v>4.4850566165351713E-2</v>
      </c>
      <c r="D170">
        <v>-1.6882787038750929E-2</v>
      </c>
    </row>
    <row r="171" spans="1:4" x14ac:dyDescent="0.35">
      <c r="A171">
        <v>42338</v>
      </c>
      <c r="B171">
        <v>-1.4451118538174598E-2</v>
      </c>
      <c r="C171">
        <v>-6.6889881507965401E-3</v>
      </c>
      <c r="D171">
        <v>-1.7116941940697752E-2</v>
      </c>
    </row>
    <row r="172" spans="1:4" x14ac:dyDescent="0.35">
      <c r="A172">
        <v>43346</v>
      </c>
      <c r="B172">
        <v>-3.9792305052238935E-2</v>
      </c>
      <c r="C172">
        <v>-1.8416726786231151E-2</v>
      </c>
      <c r="D172">
        <v>-1.7291497110060994E-2</v>
      </c>
    </row>
    <row r="173" spans="1:4" x14ac:dyDescent="0.35">
      <c r="A173">
        <v>42191</v>
      </c>
      <c r="B173">
        <v>5.5034358901180185E-3</v>
      </c>
      <c r="C173">
        <v>-1.7937700686667207E-2</v>
      </c>
      <c r="D173">
        <v>-1.7910926566530219E-2</v>
      </c>
    </row>
    <row r="174" spans="1:4" x14ac:dyDescent="0.35">
      <c r="A174">
        <v>42597</v>
      </c>
      <c r="B174">
        <v>-2.6522898948902019E-2</v>
      </c>
      <c r="C174">
        <v>0</v>
      </c>
      <c r="D174">
        <v>-1.8056783747242615E-2</v>
      </c>
    </row>
    <row r="175" spans="1:4" x14ac:dyDescent="0.35">
      <c r="A175">
        <v>42275</v>
      </c>
      <c r="B175">
        <v>-1.5729301908543918E-2</v>
      </c>
      <c r="C175">
        <v>6.7340321813441194E-3</v>
      </c>
      <c r="D175">
        <v>-1.8237587549780901E-2</v>
      </c>
    </row>
    <row r="176" spans="1:4" x14ac:dyDescent="0.35">
      <c r="A176">
        <v>42212</v>
      </c>
      <c r="B176">
        <v>2.5920890820029612E-2</v>
      </c>
      <c r="C176">
        <v>3.6920588614048074E-2</v>
      </c>
      <c r="D176">
        <v>-1.8462062839735331E-2</v>
      </c>
    </row>
    <row r="177" spans="1:4" x14ac:dyDescent="0.35">
      <c r="A177">
        <v>43521</v>
      </c>
      <c r="B177">
        <v>6.2653499107203281E-3</v>
      </c>
      <c r="C177">
        <v>-7.168489478612516E-3</v>
      </c>
      <c r="D177">
        <v>-1.8746042821055221E-2</v>
      </c>
    </row>
    <row r="178" spans="1:4" x14ac:dyDescent="0.35">
      <c r="A178">
        <v>43395</v>
      </c>
      <c r="B178">
        <v>-1.5351178655761022E-2</v>
      </c>
      <c r="C178">
        <v>2.6317308317373358E-2</v>
      </c>
      <c r="D178">
        <v>-1.885480076362946E-2</v>
      </c>
    </row>
    <row r="179" spans="1:4" x14ac:dyDescent="0.35">
      <c r="A179">
        <v>42856</v>
      </c>
      <c r="B179">
        <v>3.6253816143170577E-3</v>
      </c>
      <c r="C179">
        <v>-1.5943650397136001E-2</v>
      </c>
      <c r="D179">
        <v>-1.9105659079585606E-2</v>
      </c>
    </row>
    <row r="180" spans="1:4" x14ac:dyDescent="0.35">
      <c r="A180">
        <v>42093</v>
      </c>
      <c r="B180">
        <v>7.1176278467894954E-2</v>
      </c>
      <c r="C180">
        <v>-6.0913893934018172E-3</v>
      </c>
      <c r="D180">
        <v>-1.9802627296179754E-2</v>
      </c>
    </row>
    <row r="181" spans="1:4" x14ac:dyDescent="0.35">
      <c r="A181">
        <v>43332</v>
      </c>
      <c r="B181">
        <v>-4.9531668242757024E-2</v>
      </c>
      <c r="C181">
        <v>-1.8622512098001798E-2</v>
      </c>
      <c r="D181">
        <v>-2.0000666706669543E-2</v>
      </c>
    </row>
    <row r="182" spans="1:4" x14ac:dyDescent="0.35">
      <c r="A182">
        <v>43311</v>
      </c>
      <c r="B182">
        <v>-3.2548907214881823E-2</v>
      </c>
      <c r="C182">
        <v>-1.7699577099400975E-2</v>
      </c>
      <c r="D182">
        <v>-2.0676132838427303E-2</v>
      </c>
    </row>
    <row r="183" spans="1:4" x14ac:dyDescent="0.35">
      <c r="A183">
        <v>43129</v>
      </c>
      <c r="B183">
        <v>4.0932109914822455E-2</v>
      </c>
      <c r="C183">
        <v>-5.1293294387550578E-2</v>
      </c>
      <c r="D183">
        <v>-2.1202207650603051E-2</v>
      </c>
    </row>
    <row r="184" spans="1:4" x14ac:dyDescent="0.35">
      <c r="A184">
        <v>43381</v>
      </c>
      <c r="B184">
        <v>2.4536252649469736E-2</v>
      </c>
      <c r="C184">
        <v>-3.0459207484708459E-2</v>
      </c>
      <c r="D184">
        <v>-2.1506205220963619E-2</v>
      </c>
    </row>
    <row r="185" spans="1:4" x14ac:dyDescent="0.35">
      <c r="A185">
        <v>43409</v>
      </c>
      <c r="B185">
        <v>1.6222835506887384E-2</v>
      </c>
      <c r="C185">
        <v>-9.7561749453645725E-3</v>
      </c>
      <c r="D185">
        <v>-2.1708522533012291E-2</v>
      </c>
    </row>
    <row r="186" spans="1:4" x14ac:dyDescent="0.35">
      <c r="A186">
        <v>42912</v>
      </c>
      <c r="B186">
        <v>1.028694907975825E-2</v>
      </c>
      <c r="C186">
        <v>-1.7291497110060994E-2</v>
      </c>
      <c r="D186">
        <v>-2.2500949290837791E-2</v>
      </c>
    </row>
    <row r="187" spans="1:4" x14ac:dyDescent="0.35">
      <c r="A187">
        <v>42177</v>
      </c>
      <c r="B187">
        <v>-1.3506114141322108E-2</v>
      </c>
      <c r="C187">
        <v>8.7336799687546315E-3</v>
      </c>
      <c r="D187">
        <v>-2.2599831917240919E-2</v>
      </c>
    </row>
    <row r="188" spans="1:4" x14ac:dyDescent="0.35">
      <c r="A188">
        <v>43731</v>
      </c>
      <c r="B188">
        <v>-1.7172468508600502E-2</v>
      </c>
      <c r="C188">
        <v>2.6579637804712102E-2</v>
      </c>
      <c r="D188">
        <v>-2.3303128931847709E-2</v>
      </c>
    </row>
    <row r="189" spans="1:4" x14ac:dyDescent="0.35">
      <c r="A189">
        <v>42037</v>
      </c>
      <c r="B189">
        <v>4.4677965334299567E-2</v>
      </c>
      <c r="C189">
        <v>-6.2047768868828696E-3</v>
      </c>
      <c r="D189">
        <v>-2.3420274208098613E-2</v>
      </c>
    </row>
    <row r="190" spans="1:4" x14ac:dyDescent="0.35">
      <c r="A190">
        <v>43738</v>
      </c>
      <c r="B190">
        <v>-2.3469944436241629E-2</v>
      </c>
      <c r="C190">
        <v>-5.0430853626891967E-2</v>
      </c>
      <c r="D190">
        <v>-2.3859147482990541E-2</v>
      </c>
    </row>
    <row r="191" spans="1:4" x14ac:dyDescent="0.35">
      <c r="A191">
        <v>43724</v>
      </c>
      <c r="B191">
        <v>-4.3010818993905854E-3</v>
      </c>
      <c r="C191">
        <v>0</v>
      </c>
      <c r="D191">
        <v>-2.3870131392532152E-2</v>
      </c>
    </row>
    <row r="192" spans="1:4" x14ac:dyDescent="0.35">
      <c r="A192">
        <v>43073</v>
      </c>
      <c r="B192">
        <v>-2.7577494364552E-3</v>
      </c>
      <c r="C192">
        <v>-7.5614727005764749E-3</v>
      </c>
      <c r="D192">
        <v>-2.4214258120594627E-2</v>
      </c>
    </row>
    <row r="193" spans="1:4" x14ac:dyDescent="0.35">
      <c r="A193">
        <v>43269</v>
      </c>
      <c r="B193">
        <v>2.3928086559248857E-2</v>
      </c>
      <c r="C193">
        <v>-2.3851215822179909E-2</v>
      </c>
      <c r="D193">
        <v>-2.4585475472614454E-2</v>
      </c>
    </row>
    <row r="194" spans="1:4" x14ac:dyDescent="0.35">
      <c r="A194">
        <v>43493</v>
      </c>
      <c r="B194">
        <v>2.0033825133197732E-2</v>
      </c>
      <c r="C194">
        <v>1.3468217050866611E-2</v>
      </c>
      <c r="D194">
        <v>-2.4710046494084415E-2</v>
      </c>
    </row>
    <row r="195" spans="1:4" x14ac:dyDescent="0.35">
      <c r="A195">
        <v>43115</v>
      </c>
      <c r="B195">
        <v>1.9575802125861606E-2</v>
      </c>
      <c r="C195">
        <v>4.2925044717033844E-2</v>
      </c>
      <c r="D195">
        <v>-2.5288703951924195E-2</v>
      </c>
    </row>
    <row r="196" spans="1:4" x14ac:dyDescent="0.35">
      <c r="A196">
        <v>43136</v>
      </c>
      <c r="B196">
        <v>-2.8419625452167779E-2</v>
      </c>
      <c r="C196">
        <v>-7.0422826254129232E-3</v>
      </c>
      <c r="D196">
        <v>-2.6539555234612263E-2</v>
      </c>
    </row>
    <row r="197" spans="1:4" x14ac:dyDescent="0.35">
      <c r="A197">
        <v>42646</v>
      </c>
      <c r="B197">
        <v>2.3123990086664367E-2</v>
      </c>
      <c r="C197">
        <v>6.0180723255629448E-3</v>
      </c>
      <c r="D197">
        <v>-2.7226812700214039E-2</v>
      </c>
    </row>
    <row r="198" spans="1:4" x14ac:dyDescent="0.35">
      <c r="A198">
        <v>42828</v>
      </c>
      <c r="B198">
        <v>1.0520187908801302E-2</v>
      </c>
      <c r="C198">
        <v>-3.3956374734273591E-2</v>
      </c>
      <c r="D198">
        <v>-2.7454698464409826E-2</v>
      </c>
    </row>
    <row r="199" spans="1:4" x14ac:dyDescent="0.35">
      <c r="A199">
        <v>42688</v>
      </c>
      <c r="B199">
        <v>-9.6830574853678138E-3</v>
      </c>
      <c r="C199">
        <v>5.9530649494225936E-2</v>
      </c>
      <c r="D199">
        <v>-2.8107527690440611E-2</v>
      </c>
    </row>
    <row r="200" spans="1:4" x14ac:dyDescent="0.35">
      <c r="A200">
        <v>43178</v>
      </c>
      <c r="B200">
        <v>2.2581293375885568E-2</v>
      </c>
      <c r="C200">
        <v>1.5666116744399456E-2</v>
      </c>
      <c r="D200">
        <v>-2.9060794263124256E-2</v>
      </c>
    </row>
    <row r="201" spans="1:4" x14ac:dyDescent="0.35">
      <c r="A201">
        <v>42611</v>
      </c>
      <c r="B201">
        <v>1.1159531140159709E-2</v>
      </c>
      <c r="C201">
        <v>3.9879366231596325E-2</v>
      </c>
      <c r="D201">
        <v>-2.9569208122948609E-2</v>
      </c>
    </row>
    <row r="202" spans="1:4" x14ac:dyDescent="0.35">
      <c r="A202">
        <v>42268</v>
      </c>
      <c r="B202">
        <v>-7.0446227400083189E-3</v>
      </c>
      <c r="C202">
        <v>-2.2497197340154416E-3</v>
      </c>
      <c r="D202">
        <v>-2.9675768146116666E-2</v>
      </c>
    </row>
    <row r="203" spans="1:4" x14ac:dyDescent="0.35">
      <c r="A203">
        <v>42114</v>
      </c>
      <c r="B203">
        <v>4.385188252884941E-2</v>
      </c>
      <c r="C203">
        <v>5.3488684950986222E-2</v>
      </c>
      <c r="D203">
        <v>-3.077165866675366E-2</v>
      </c>
    </row>
    <row r="204" spans="1:4" x14ac:dyDescent="0.35">
      <c r="A204">
        <v>43262</v>
      </c>
      <c r="B204">
        <v>-1.5357207685957053E-2</v>
      </c>
      <c r="C204">
        <v>5.0633019565466345E-3</v>
      </c>
      <c r="D204">
        <v>-3.0944803849421599E-2</v>
      </c>
    </row>
    <row r="205" spans="1:4" x14ac:dyDescent="0.35">
      <c r="A205">
        <v>43689</v>
      </c>
      <c r="B205">
        <v>-2.579781366524378E-2</v>
      </c>
      <c r="C205">
        <v>-3.4071583216141975E-3</v>
      </c>
      <c r="D205">
        <v>-3.2567328662544755E-2</v>
      </c>
    </row>
    <row r="206" spans="1:4" x14ac:dyDescent="0.35">
      <c r="A206">
        <v>42877</v>
      </c>
      <c r="B206">
        <v>-4.9589915400578138E-2</v>
      </c>
      <c r="C206">
        <v>-2.8710105882431367E-2</v>
      </c>
      <c r="D206">
        <v>-3.3901551675681339E-2</v>
      </c>
    </row>
    <row r="207" spans="1:4" x14ac:dyDescent="0.35">
      <c r="A207">
        <v>42156</v>
      </c>
      <c r="B207">
        <v>-4.0113628690535509E-2</v>
      </c>
      <c r="C207">
        <v>-6.6152391187192048E-3</v>
      </c>
      <c r="D207">
        <v>-3.4289073478632193E-2</v>
      </c>
    </row>
    <row r="208" spans="1:4" x14ac:dyDescent="0.35">
      <c r="A208">
        <v>42793</v>
      </c>
      <c r="B208">
        <v>-6.7291333303695113E-3</v>
      </c>
      <c r="C208">
        <v>-4.4032270150503282E-2</v>
      </c>
      <c r="D208">
        <v>-3.4486176071169203E-2</v>
      </c>
    </row>
    <row r="209" spans="1:4" x14ac:dyDescent="0.35">
      <c r="A209">
        <v>43024</v>
      </c>
      <c r="B209">
        <v>-1.8025908550513114E-2</v>
      </c>
      <c r="C209">
        <v>-1.5971945566052113E-2</v>
      </c>
      <c r="D209">
        <v>-3.456565311228095E-2</v>
      </c>
    </row>
    <row r="210" spans="1:4" x14ac:dyDescent="0.35">
      <c r="A210">
        <v>43864</v>
      </c>
      <c r="B210">
        <v>8.2922488972549599E-3</v>
      </c>
      <c r="C210">
        <v>2.1918685707646275E-2</v>
      </c>
      <c r="D210">
        <v>-3.4619625060491446E-2</v>
      </c>
    </row>
    <row r="211" spans="1:4" x14ac:dyDescent="0.35">
      <c r="A211">
        <v>42184</v>
      </c>
      <c r="B211">
        <v>9.9101020356674578E-4</v>
      </c>
      <c r="C211">
        <v>-2.197890671877523E-2</v>
      </c>
      <c r="D211">
        <v>-3.4887259000440665E-2</v>
      </c>
    </row>
    <row r="212" spans="1:4" x14ac:dyDescent="0.35">
      <c r="A212">
        <v>42772</v>
      </c>
      <c r="B212">
        <v>-4.8934018014174151E-2</v>
      </c>
      <c r="C212">
        <v>-2.3324672566409004E-2</v>
      </c>
      <c r="D212">
        <v>-3.5529421154486512E-2</v>
      </c>
    </row>
    <row r="213" spans="1:4" x14ac:dyDescent="0.35">
      <c r="A213">
        <v>42065</v>
      </c>
      <c r="B213">
        <v>-3.5670180131500077E-2</v>
      </c>
      <c r="C213">
        <v>-3.3267100982939057E-2</v>
      </c>
      <c r="D213">
        <v>-3.6039936483196693E-2</v>
      </c>
    </row>
    <row r="214" spans="1:4" x14ac:dyDescent="0.35">
      <c r="A214">
        <v>43850</v>
      </c>
      <c r="B214">
        <v>1.1326093157551809E-2</v>
      </c>
      <c r="C214">
        <v>-5.1571807131308781E-2</v>
      </c>
      <c r="D214">
        <v>-3.9037625462088242E-2</v>
      </c>
    </row>
    <row r="215" spans="1:4" x14ac:dyDescent="0.35">
      <c r="A215">
        <v>42247</v>
      </c>
      <c r="B215">
        <v>-1.1560822401075971E-2</v>
      </c>
      <c r="C215">
        <v>1.092907053219023E-2</v>
      </c>
      <c r="D215">
        <v>-3.9891329027301969E-2</v>
      </c>
    </row>
    <row r="216" spans="1:4" x14ac:dyDescent="0.35">
      <c r="A216">
        <v>42814</v>
      </c>
      <c r="B216">
        <v>2.0696535100776455E-2</v>
      </c>
      <c r="C216">
        <v>-7.6628727455691371E-3</v>
      </c>
      <c r="D216">
        <v>-4.0821994520255166E-2</v>
      </c>
    </row>
    <row r="217" spans="1:4" x14ac:dyDescent="0.35">
      <c r="A217">
        <v>42121</v>
      </c>
      <c r="B217">
        <v>1.5067432122119926E-2</v>
      </c>
      <c r="C217">
        <v>-2.1053409197832381E-2</v>
      </c>
      <c r="D217">
        <v>-4.2559614418795889E-2</v>
      </c>
    </row>
    <row r="218" spans="1:4" x14ac:dyDescent="0.35">
      <c r="A218">
        <v>42660</v>
      </c>
      <c r="B218">
        <v>1.1451929322611933E-2</v>
      </c>
      <c r="C218">
        <v>6.351340572232593E-2</v>
      </c>
      <c r="D218">
        <v>-4.4988387214781933E-2</v>
      </c>
    </row>
    <row r="219" spans="1:4" x14ac:dyDescent="0.35">
      <c r="A219">
        <v>42317</v>
      </c>
      <c r="B219">
        <v>-7.3604257838773418E-3</v>
      </c>
      <c r="C219">
        <v>3.9712637406867833E-2</v>
      </c>
      <c r="D219">
        <v>-4.7155137917277719E-2</v>
      </c>
    </row>
    <row r="220" spans="1:4" x14ac:dyDescent="0.35">
      <c r="A220">
        <v>43843</v>
      </c>
      <c r="B220">
        <v>1.6555334036074128E-2</v>
      </c>
      <c r="C220">
        <v>-2.3530497410194272E-2</v>
      </c>
      <c r="D220">
        <v>-4.7937691451450888E-2</v>
      </c>
    </row>
    <row r="221" spans="1:4" x14ac:dyDescent="0.35">
      <c r="A221">
        <v>42331</v>
      </c>
      <c r="B221">
        <v>-2.5963223762010212E-2</v>
      </c>
      <c r="C221">
        <v>-4.1355185681913945E-2</v>
      </c>
      <c r="D221">
        <v>-5.4616747317900463E-2</v>
      </c>
    </row>
    <row r="222" spans="1:4" x14ac:dyDescent="0.35">
      <c r="A222">
        <v>42016</v>
      </c>
      <c r="B222">
        <v>-1.7747687833339434E-2</v>
      </c>
      <c r="C222">
        <v>3.4289073478632165E-2</v>
      </c>
      <c r="D222">
        <v>-5.666003356549127E-2</v>
      </c>
    </row>
    <row r="223" spans="1:4" x14ac:dyDescent="0.35">
      <c r="A223">
        <v>42898</v>
      </c>
      <c r="B223">
        <v>-5.8283562197908506E-2</v>
      </c>
      <c r="C223">
        <v>-5.770831762064673E-2</v>
      </c>
      <c r="D223">
        <v>-6.3700776905186218E-2</v>
      </c>
    </row>
    <row r="224" spans="1:4" x14ac:dyDescent="0.35">
      <c r="A224">
        <v>42632</v>
      </c>
      <c r="B224">
        <v>3.0153038170687457E-2</v>
      </c>
      <c r="C224">
        <v>-2.0811662038246232E-3</v>
      </c>
      <c r="D224">
        <v>-6.5185979884695613E-2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Исходные данные</vt:lpstr>
      <vt:lpstr>1-4.1</vt:lpstr>
      <vt:lpstr>4.2 До удаления выбросов</vt:lpstr>
      <vt:lpstr>4.2 После удаления выбросов</vt:lpstr>
      <vt:lpstr>5</vt:lpstr>
      <vt:lpstr>6</vt:lpstr>
      <vt:lpstr>7</vt:lpstr>
      <vt:lpstr>8</vt:lpstr>
      <vt:lpstr>9 Сбербанк</vt:lpstr>
      <vt:lpstr>9 Росбанк ао</vt:lpstr>
      <vt:lpstr>9 МОЭСК</vt:lpstr>
      <vt:lpstr>9 все</vt:lpstr>
      <vt:lpstr>10</vt:lpstr>
      <vt:lpstr>11</vt:lpstr>
      <vt:lpstr>Черновик5.3.2</vt:lpstr>
      <vt:lpstr>Черновик5-5.2</vt:lpstr>
      <vt:lpstr>Черновик5.3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Петрова</dc:creator>
  <cp:lastModifiedBy>Анна Петрова</cp:lastModifiedBy>
  <dcterms:created xsi:type="dcterms:W3CDTF">2021-05-17T06:01:07Z</dcterms:created>
  <dcterms:modified xsi:type="dcterms:W3CDTF">2021-05-24T18:19:34Z</dcterms:modified>
</cp:coreProperties>
</file>