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khad/Desktop/FU/5 semester/MS Excel/Sem 9/"/>
    </mc:Choice>
  </mc:AlternateContent>
  <xr:revisionPtr revIDLastSave="0" documentId="13_ncr:1_{C274CE71-0048-AA4F-A46A-6054AECBC372}" xr6:coauthVersionLast="47" xr6:coauthVersionMax="47" xr10:uidLastSave="{00000000-0000-0000-0000-000000000000}"/>
  <bookViews>
    <workbookView xWindow="0" yWindow="500" windowWidth="28800" windowHeight="17500" activeTab="1" xr2:uid="{D2CDC545-B477-344C-959A-BF362D6E7AA7}"/>
  </bookViews>
  <sheets>
    <sheet name="Задание 1-3" sheetId="1" r:id="rId1"/>
    <sheet name="Задание 4-5" sheetId="2" r:id="rId2"/>
  </sheets>
  <definedNames>
    <definedName name="solver_adj" localSheetId="0" hidden="1">'Задание 1-3'!$M$28:$M$31</definedName>
    <definedName name="solver_adj" localSheetId="1" hidden="1">'Задание 4-5'!$M$28:$M$31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1-3'!$G$3</definedName>
    <definedName name="solver_lhs1" localSheetId="1" hidden="1">'Задание 4-5'!$M$28:$M$31</definedName>
    <definedName name="solver_lhs2" localSheetId="0" hidden="1">'Задание 1-3'!$G$6</definedName>
    <definedName name="solver_lhs2" localSheetId="1" hidden="1">'Задание 4-5'!$M$28:$M$31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'Задание 1-3'!$M$40</definedName>
    <definedName name="solver_opt" localSheetId="1" hidden="1">'Задание 4-5'!$M$40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5000</definedName>
    <definedName name="solver_rhs1" localSheetId="1" hidden="1">5000</definedName>
    <definedName name="solver_rhs2" localSheetId="0" hidden="1">1000</definedName>
    <definedName name="solver_rhs2" localSheetId="1" hidden="1">1000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5000000</definedName>
    <definedName name="solver_val" localSheetId="1" hidden="1">5000000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  <c r="E46" i="2"/>
  <c r="D46" i="2"/>
  <c r="D45" i="2"/>
  <c r="E47" i="2"/>
  <c r="E51" i="2"/>
  <c r="E45" i="2"/>
  <c r="D47" i="2"/>
  <c r="D48" i="2"/>
  <c r="E48" i="2" s="1"/>
  <c r="D49" i="2"/>
  <c r="E49" i="2" s="1"/>
  <c r="D50" i="2"/>
  <c r="E50" i="2" s="1"/>
  <c r="D51" i="2"/>
  <c r="D52" i="2"/>
  <c r="E52" i="2" s="1"/>
  <c r="D53" i="2"/>
  <c r="E53" i="2" s="1"/>
  <c r="D54" i="2"/>
  <c r="E54" i="2" s="1"/>
  <c r="E55" i="1"/>
  <c r="E56" i="2" l="1"/>
  <c r="E53" i="1" l="1"/>
  <c r="E54" i="1"/>
  <c r="F10" i="2"/>
  <c r="F9" i="2"/>
  <c r="G22" i="2" s="1"/>
  <c r="G31" i="2" s="1"/>
  <c r="F10" i="1"/>
  <c r="D22" i="1"/>
  <c r="D31" i="1" s="1"/>
  <c r="H22" i="1"/>
  <c r="H31" i="1" s="1"/>
  <c r="L22" i="1"/>
  <c r="L31" i="1" s="1"/>
  <c r="F9" i="1"/>
  <c r="D19" i="1" s="1"/>
  <c r="D28" i="1" s="1"/>
  <c r="I22" i="1" l="1"/>
  <c r="I31" i="1" s="1"/>
  <c r="E22" i="1"/>
  <c r="E31" i="1" s="1"/>
  <c r="K21" i="1"/>
  <c r="K30" i="1" s="1"/>
  <c r="G21" i="1"/>
  <c r="G30" i="1" s="1"/>
  <c r="C21" i="1"/>
  <c r="C30" i="1" s="1"/>
  <c r="I20" i="1"/>
  <c r="I29" i="1" s="1"/>
  <c r="E20" i="1"/>
  <c r="E29" i="1" s="1"/>
  <c r="K19" i="1"/>
  <c r="K28" i="1" s="1"/>
  <c r="G19" i="1"/>
  <c r="G28" i="1" s="1"/>
  <c r="G37" i="1" s="1"/>
  <c r="C19" i="1"/>
  <c r="C28" i="1" s="1"/>
  <c r="J21" i="1"/>
  <c r="J30" i="1" s="1"/>
  <c r="F21" i="1"/>
  <c r="F30" i="1" s="1"/>
  <c r="D20" i="1"/>
  <c r="D29" i="1" s="1"/>
  <c r="D37" i="1" s="1"/>
  <c r="J19" i="1"/>
  <c r="J28" i="1" s="1"/>
  <c r="F19" i="1"/>
  <c r="F28" i="1" s="1"/>
  <c r="H20" i="1"/>
  <c r="H29" i="1" s="1"/>
  <c r="K22" i="1"/>
  <c r="K31" i="1" s="1"/>
  <c r="G22" i="1"/>
  <c r="G31" i="1" s="1"/>
  <c r="C22" i="1"/>
  <c r="C31" i="1" s="1"/>
  <c r="I21" i="1"/>
  <c r="I30" i="1" s="1"/>
  <c r="E21" i="1"/>
  <c r="E30" i="1" s="1"/>
  <c r="K20" i="1"/>
  <c r="K29" i="1" s="1"/>
  <c r="G20" i="1"/>
  <c r="G29" i="1" s="1"/>
  <c r="C20" i="1"/>
  <c r="C29" i="1" s="1"/>
  <c r="I19" i="1"/>
  <c r="I28" i="1" s="1"/>
  <c r="I37" i="1" s="1"/>
  <c r="E19" i="1"/>
  <c r="E28" i="1" s="1"/>
  <c r="L20" i="1"/>
  <c r="L29" i="1" s="1"/>
  <c r="J22" i="1"/>
  <c r="J31" i="1" s="1"/>
  <c r="F22" i="1"/>
  <c r="F31" i="1" s="1"/>
  <c r="L21" i="1"/>
  <c r="L30" i="1" s="1"/>
  <c r="H21" i="1"/>
  <c r="H30" i="1" s="1"/>
  <c r="D21" i="1"/>
  <c r="D30" i="1" s="1"/>
  <c r="J20" i="1"/>
  <c r="J29" i="1" s="1"/>
  <c r="F20" i="1"/>
  <c r="F29" i="1" s="1"/>
  <c r="L19" i="1"/>
  <c r="L28" i="1" s="1"/>
  <c r="L37" i="1" s="1"/>
  <c r="H19" i="1"/>
  <c r="H28" i="1" s="1"/>
  <c r="H37" i="1" s="1"/>
  <c r="I21" i="2"/>
  <c r="I30" i="2" s="1"/>
  <c r="L20" i="2"/>
  <c r="L29" i="2" s="1"/>
  <c r="E21" i="2"/>
  <c r="E30" i="2" s="1"/>
  <c r="J19" i="2"/>
  <c r="J28" i="2" s="1"/>
  <c r="H20" i="2"/>
  <c r="H29" i="2" s="1"/>
  <c r="J21" i="2"/>
  <c r="J30" i="2" s="1"/>
  <c r="H22" i="2"/>
  <c r="H31" i="2" s="1"/>
  <c r="C19" i="2"/>
  <c r="C28" i="2" s="1"/>
  <c r="G19" i="2"/>
  <c r="G28" i="2" s="1"/>
  <c r="K19" i="2"/>
  <c r="K28" i="2" s="1"/>
  <c r="E20" i="2"/>
  <c r="E29" i="2" s="1"/>
  <c r="I20" i="2"/>
  <c r="I29" i="2" s="1"/>
  <c r="C21" i="2"/>
  <c r="C30" i="2" s="1"/>
  <c r="G21" i="2"/>
  <c r="G30" i="2" s="1"/>
  <c r="K21" i="2"/>
  <c r="K30" i="2" s="1"/>
  <c r="E22" i="2"/>
  <c r="E31" i="2" s="1"/>
  <c r="I22" i="2"/>
  <c r="I31" i="2" s="1"/>
  <c r="I19" i="2"/>
  <c r="I28" i="2" s="1"/>
  <c r="G20" i="2"/>
  <c r="G29" i="2" s="1"/>
  <c r="K22" i="2"/>
  <c r="K31" i="2" s="1"/>
  <c r="F19" i="2"/>
  <c r="F28" i="2" s="1"/>
  <c r="D20" i="2"/>
  <c r="D29" i="2" s="1"/>
  <c r="F21" i="2"/>
  <c r="F30" i="2" s="1"/>
  <c r="D22" i="2"/>
  <c r="D31" i="2" s="1"/>
  <c r="L22" i="2"/>
  <c r="L31" i="2" s="1"/>
  <c r="D19" i="2"/>
  <c r="D28" i="2" s="1"/>
  <c r="H19" i="2"/>
  <c r="H28" i="2" s="1"/>
  <c r="L19" i="2"/>
  <c r="L28" i="2" s="1"/>
  <c r="F20" i="2"/>
  <c r="F29" i="2" s="1"/>
  <c r="J20" i="2"/>
  <c r="J29" i="2" s="1"/>
  <c r="D21" i="2"/>
  <c r="D30" i="2" s="1"/>
  <c r="H21" i="2"/>
  <c r="H30" i="2" s="1"/>
  <c r="L21" i="2"/>
  <c r="L30" i="2" s="1"/>
  <c r="F22" i="2"/>
  <c r="F31" i="2" s="1"/>
  <c r="J22" i="2"/>
  <c r="J31" i="2" s="1"/>
  <c r="E19" i="2"/>
  <c r="E28" i="2" s="1"/>
  <c r="E37" i="2" s="1"/>
  <c r="C20" i="2"/>
  <c r="C29" i="2" s="1"/>
  <c r="K20" i="2"/>
  <c r="K29" i="2" s="1"/>
  <c r="C22" i="2"/>
  <c r="C31" i="2" s="1"/>
  <c r="D36" i="1" l="1"/>
  <c r="D39" i="1" s="1"/>
  <c r="D40" i="1" s="1"/>
  <c r="D38" i="1"/>
  <c r="L38" i="1"/>
  <c r="L36" i="1" s="1"/>
  <c r="L39" i="1" s="1"/>
  <c r="L40" i="1" s="1"/>
  <c r="F37" i="1"/>
  <c r="E37" i="1"/>
  <c r="J37" i="1"/>
  <c r="C37" i="1"/>
  <c r="I36" i="1"/>
  <c r="I39" i="1" s="1"/>
  <c r="I40" i="1" s="1"/>
  <c r="I38" i="1"/>
  <c r="G38" i="1"/>
  <c r="G36" i="1"/>
  <c r="G39" i="1" s="1"/>
  <c r="G40" i="1" s="1"/>
  <c r="H36" i="1"/>
  <c r="H39" i="1" s="1"/>
  <c r="H40" i="1" s="1"/>
  <c r="H38" i="1"/>
  <c r="K37" i="1"/>
  <c r="L37" i="2"/>
  <c r="L38" i="2" s="1"/>
  <c r="L36" i="2" s="1"/>
  <c r="L39" i="2" s="1"/>
  <c r="L40" i="2" s="1"/>
  <c r="H37" i="2"/>
  <c r="H38" i="2" s="1"/>
  <c r="H36" i="2" s="1"/>
  <c r="H39" i="2" s="1"/>
  <c r="H40" i="2" s="1"/>
  <c r="I37" i="2"/>
  <c r="I38" i="2" s="1"/>
  <c r="I36" i="2" s="1"/>
  <c r="E38" i="2"/>
  <c r="E36" i="2" s="1"/>
  <c r="E39" i="2" s="1"/>
  <c r="E40" i="2" s="1"/>
  <c r="C37" i="2"/>
  <c r="J37" i="2"/>
  <c r="D37" i="2"/>
  <c r="K37" i="2"/>
  <c r="F37" i="2"/>
  <c r="G37" i="2"/>
  <c r="K38" i="1" l="1"/>
  <c r="K36" i="1" s="1"/>
  <c r="K39" i="1" s="1"/>
  <c r="K40" i="1" s="1"/>
  <c r="J38" i="1"/>
  <c r="J36" i="1" s="1"/>
  <c r="J39" i="1" s="1"/>
  <c r="J40" i="1" s="1"/>
  <c r="E38" i="1"/>
  <c r="E36" i="1" s="1"/>
  <c r="E39" i="1" s="1"/>
  <c r="E40" i="1" s="1"/>
  <c r="C38" i="1"/>
  <c r="M38" i="1" s="1"/>
  <c r="M37" i="1"/>
  <c r="F38" i="1"/>
  <c r="F36" i="1"/>
  <c r="F39" i="1" s="1"/>
  <c r="F40" i="1" s="1"/>
  <c r="I39" i="2"/>
  <c r="I40" i="2" s="1"/>
  <c r="F38" i="2"/>
  <c r="F36" i="2" s="1"/>
  <c r="F39" i="2" s="1"/>
  <c r="F40" i="2" s="1"/>
  <c r="D38" i="2"/>
  <c r="D36" i="2" s="1"/>
  <c r="D39" i="2" s="1"/>
  <c r="D40" i="2" s="1"/>
  <c r="C38" i="2"/>
  <c r="M37" i="2"/>
  <c r="K38" i="2"/>
  <c r="K36" i="2" s="1"/>
  <c r="K39" i="2" s="1"/>
  <c r="K40" i="2" s="1"/>
  <c r="G38" i="2"/>
  <c r="G36" i="2" s="1"/>
  <c r="G39" i="2" s="1"/>
  <c r="G40" i="2" s="1"/>
  <c r="J38" i="2"/>
  <c r="J36" i="2" s="1"/>
  <c r="J39" i="2" s="1"/>
  <c r="J40" i="2" s="1"/>
  <c r="D48" i="1" l="1"/>
  <c r="E48" i="1" s="1"/>
  <c r="D52" i="1"/>
  <c r="E52" i="1" s="1"/>
  <c r="D45" i="1"/>
  <c r="E45" i="1" s="1"/>
  <c r="D49" i="1"/>
  <c r="E49" i="1" s="1"/>
  <c r="D53" i="1"/>
  <c r="D46" i="1"/>
  <c r="E46" i="1" s="1"/>
  <c r="D50" i="1"/>
  <c r="E50" i="1" s="1"/>
  <c r="D44" i="1"/>
  <c r="E44" i="1" s="1"/>
  <c r="D47" i="1"/>
  <c r="E47" i="1" s="1"/>
  <c r="D51" i="1"/>
  <c r="E51" i="1" s="1"/>
  <c r="C36" i="1"/>
  <c r="M38" i="2"/>
  <c r="C36" i="2"/>
  <c r="C39" i="1" l="1"/>
  <c r="M36" i="1"/>
  <c r="M36" i="2"/>
  <c r="C39" i="2"/>
  <c r="C40" i="1" l="1"/>
  <c r="M40" i="1" s="1"/>
  <c r="M39" i="1"/>
  <c r="C40" i="2"/>
  <c r="M40" i="2" s="1"/>
  <c r="M39" i="2"/>
</calcChain>
</file>

<file path=xl/sharedStrings.xml><?xml version="1.0" encoding="utf-8"?>
<sst xmlns="http://schemas.openxmlformats.org/spreadsheetml/2006/main" count="95" uniqueCount="35">
  <si>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</si>
  <si>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</si>
  <si>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</si>
  <si>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</si>
  <si>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</si>
  <si>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</si>
  <si>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</si>
  <si>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</si>
  <si>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№№</t>
  </si>
  <si>
    <t>Трудоемкость</t>
  </si>
  <si>
    <t>Задание 1</t>
  </si>
  <si>
    <t>Задание 2</t>
  </si>
  <si>
    <t>Задание 3</t>
  </si>
  <si>
    <t>ФОТ</t>
  </si>
  <si>
    <t>Зарплата</t>
  </si>
  <si>
    <t>Отчисление в фонды</t>
  </si>
  <si>
    <t>Накладные расходы</t>
  </si>
  <si>
    <t>Итого</t>
  </si>
  <si>
    <t>Задание 4</t>
  </si>
  <si>
    <t>КТУ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</si>
  <si>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</si>
  <si>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</si>
  <si>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</si>
  <si>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</si>
  <si>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</si>
  <si>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</si>
  <si>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</si>
  <si>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</si>
  <si>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</si>
  <si>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ЗП</t>
  </si>
  <si>
    <t>ЗП - 13%</t>
  </si>
  <si>
    <t>ЗП - налог в 13%</t>
  </si>
  <si>
    <t>Всего часов</t>
  </si>
  <si>
    <t>Бюджет проекта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</si>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</sst>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6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9" fontId="4" fillId="5" borderId="4" xfId="0" applyNumberFormat="1" applyFont="1" applyFill="1" applyBorder="1" applyAlignment="1">
      <alignment horizontal="right" vertical="center"/>
    </xf>
    <xf numFmtId="4" fontId="4" fillId="5" borderId="4" xfId="0" applyNumberFormat="1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3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right" vertical="center"/>
    </xf>
    <xf numFmtId="9" fontId="4" fillId="6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0" fillId="0" borderId="0" xfId="0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right" vertical="center"/>
    </xf>
    <xf numFmtId="0" fontId="0" fillId="0" borderId="5" xfId="0" applyBorder="1"/>
    <xf numFmtId="9" fontId="1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/>
    <xf numFmtId="4" fontId="1" fillId="0" borderId="5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/>
    <xf numFmtId="0" fontId="0" fillId="8" borderId="5" xfId="0" applyFill="1" applyBorder="1"/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right" vertical="center"/>
    </xf>
    <xf numFmtId="2" fontId="0" fillId="0" borderId="0" xfId="0" applyNumberFormat="1" applyBorder="1"/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vertical="center"/>
    </xf>
    <xf numFmtId="9" fontId="3" fillId="0" borderId="5" xfId="0" applyNumberFormat="1" applyFont="1" applyBorder="1" applyAlignment="1">
      <alignment horizontal="right" vertical="center"/>
    </xf>
    <xf numFmtId="4" fontId="1" fillId="9" borderId="5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2C05-8BA0-D84B-915C-2ABD9CE5A237}">
  <dimension ref="B1:O55"/>
  <sheetViews>
    <sheetView topLeftCell="A20" workbookViewId="0">
      <selection activeCell="B43" sqref="B43:C53"/>
    </sheetView>
  </sheetViews>
  <sheetFormatPr baseColWidth="10" defaultRowHeight="16" x14ac:dyDescent="0.2"/>
  <cols>
    <col min="1" max="1" width="10.83203125" customWidth="1"/>
    <col min="2" max="2" width="18.83203125" bestFit="1" customWidth="1"/>
    <col min="3" max="3" width="10.83203125" customWidth="1"/>
    <col min="4" max="4" width="11.1640625" bestFit="1" customWidth="1"/>
    <col min="5" max="5" width="19.33203125" bestFit="1" customWidth="1"/>
    <col min="6" max="6" width="14.5" bestFit="1" customWidth="1"/>
    <col min="7" max="7" width="20.6640625" bestFit="1" customWidth="1"/>
    <col min="8" max="8" width="10.33203125" bestFit="1" customWidth="1"/>
    <col min="13" max="13" width="24.33203125" customWidth="1"/>
    <col min="14" max="14" width="15" bestFit="1" customWidth="1"/>
  </cols>
  <sheetData>
    <row r="1" spans="2:15" ht="17" thickBot="1" x14ac:dyDescent="0.25"/>
    <row r="2" spans="2:15" ht="49" thickBot="1" x14ac:dyDescent="0.25">
      <c r="B2" s="8" t="s">
        <v>8</v>
      </c>
      <c r="C2" s="9" t="s">
        <v>9</v>
      </c>
      <c r="E2" s="1" t="s">
        <v>0</v>
      </c>
      <c r="F2" s="2" t="s">
        <v>1</v>
      </c>
      <c r="G2" s="2" t="s">
        <v>2</v>
      </c>
      <c r="H2" s="2" t="s">
        <v>3</v>
      </c>
      <c r="O2" s="12"/>
    </row>
    <row r="3" spans="2:15" ht="17" thickBot="1" x14ac:dyDescent="0.25">
      <c r="B3" s="10">
        <v>1</v>
      </c>
      <c r="C3" s="11">
        <v>0.1</v>
      </c>
      <c r="E3" s="3" t="s">
        <v>4</v>
      </c>
      <c r="F3" s="4">
        <v>0.1</v>
      </c>
      <c r="G3" s="5">
        <v>5000</v>
      </c>
      <c r="H3" s="6">
        <v>1</v>
      </c>
    </row>
    <row r="4" spans="2:15" ht="17" thickBot="1" x14ac:dyDescent="0.25">
      <c r="B4" s="10">
        <v>2</v>
      </c>
      <c r="C4" s="11">
        <v>0.15</v>
      </c>
      <c r="E4" s="3" t="s">
        <v>5</v>
      </c>
      <c r="F4" s="4">
        <v>0.15</v>
      </c>
      <c r="G4" s="5">
        <v>3000</v>
      </c>
      <c r="H4" s="6">
        <v>3</v>
      </c>
    </row>
    <row r="5" spans="2:15" ht="17" thickBot="1" x14ac:dyDescent="0.25">
      <c r="B5" s="10">
        <v>3</v>
      </c>
      <c r="C5" s="11">
        <v>0.05</v>
      </c>
      <c r="E5" s="3" t="s">
        <v>6</v>
      </c>
      <c r="F5" s="4">
        <v>0.25</v>
      </c>
      <c r="G5" s="5">
        <v>1500</v>
      </c>
      <c r="H5" s="6">
        <v>3</v>
      </c>
    </row>
    <row r="6" spans="2:15" ht="17" thickBot="1" x14ac:dyDescent="0.25">
      <c r="B6" s="10">
        <v>4</v>
      </c>
      <c r="C6" s="11">
        <v>0.15</v>
      </c>
      <c r="E6" s="3" t="s">
        <v>7</v>
      </c>
      <c r="F6" s="4">
        <v>0.5</v>
      </c>
      <c r="G6" s="5">
        <v>1000</v>
      </c>
      <c r="H6" s="6">
        <v>3</v>
      </c>
    </row>
    <row r="7" spans="2:15" ht="17" thickBot="1" x14ac:dyDescent="0.25">
      <c r="B7" s="10">
        <v>5</v>
      </c>
      <c r="C7" s="11">
        <v>0.1</v>
      </c>
    </row>
    <row r="8" spans="2:15" ht="17" thickBot="1" x14ac:dyDescent="0.25">
      <c r="B8" s="10">
        <v>6</v>
      </c>
      <c r="C8" s="11">
        <v>0.15</v>
      </c>
    </row>
    <row r="9" spans="2:15" ht="17" thickBot="1" x14ac:dyDescent="0.25">
      <c r="B9" s="10">
        <v>7</v>
      </c>
      <c r="C9" s="11">
        <v>0.05</v>
      </c>
      <c r="F9">
        <f>2000</f>
        <v>2000</v>
      </c>
    </row>
    <row r="10" spans="2:15" ht="17" thickBot="1" x14ac:dyDescent="0.25">
      <c r="B10" s="10">
        <v>8</v>
      </c>
      <c r="C10" s="11">
        <v>0.15</v>
      </c>
      <c r="F10">
        <f>5000000</f>
        <v>5000000</v>
      </c>
    </row>
    <row r="11" spans="2:15" ht="17" thickBot="1" x14ac:dyDescent="0.25">
      <c r="B11" s="10">
        <v>9</v>
      </c>
      <c r="C11" s="11">
        <v>0.05</v>
      </c>
    </row>
    <row r="12" spans="2:15" ht="17" thickBot="1" x14ac:dyDescent="0.25">
      <c r="B12" s="10">
        <v>10</v>
      </c>
      <c r="C12" s="11">
        <v>0.05</v>
      </c>
    </row>
    <row r="16" spans="2:15" x14ac:dyDescent="0.2">
      <c r="B16" s="27" t="s">
        <v>10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13" x14ac:dyDescent="0.2">
      <c r="B17" s="14" t="s">
        <v>8</v>
      </c>
      <c r="C17" s="16">
        <v>1</v>
      </c>
      <c r="D17" s="16">
        <v>2</v>
      </c>
      <c r="E17" s="16">
        <v>3</v>
      </c>
      <c r="F17" s="16">
        <v>4</v>
      </c>
      <c r="G17" s="16">
        <v>5</v>
      </c>
      <c r="H17" s="16">
        <v>6</v>
      </c>
      <c r="I17" s="16">
        <v>7</v>
      </c>
      <c r="J17" s="16">
        <v>8</v>
      </c>
      <c r="K17" s="16">
        <v>9</v>
      </c>
      <c r="L17" s="16">
        <v>10</v>
      </c>
      <c r="M17" s="17"/>
    </row>
    <row r="18" spans="2:13" ht="32" x14ac:dyDescent="0.2">
      <c r="B18" s="14" t="s">
        <v>9</v>
      </c>
      <c r="C18" s="18">
        <v>0.1</v>
      </c>
      <c r="D18" s="18">
        <v>0.15</v>
      </c>
      <c r="E18" s="18">
        <v>0.05</v>
      </c>
      <c r="F18" s="18">
        <v>0.15</v>
      </c>
      <c r="G18" s="18">
        <v>0.1</v>
      </c>
      <c r="H18" s="18">
        <v>0.15</v>
      </c>
      <c r="I18" s="18">
        <v>0.05</v>
      </c>
      <c r="J18" s="18">
        <v>0.15</v>
      </c>
      <c r="K18" s="18">
        <v>0.05</v>
      </c>
      <c r="L18" s="18">
        <v>0.05</v>
      </c>
      <c r="M18" s="14" t="s">
        <v>1</v>
      </c>
    </row>
    <row r="19" spans="2:13" x14ac:dyDescent="0.2">
      <c r="B19" s="15" t="s">
        <v>4</v>
      </c>
      <c r="C19" s="15">
        <f>$F$9*$F$3*C$18</f>
        <v>20</v>
      </c>
      <c r="D19" s="15">
        <f t="shared" ref="D19:L19" si="0">$F$9*$F$3*D18</f>
        <v>30</v>
      </c>
      <c r="E19" s="15">
        <f t="shared" si="0"/>
        <v>10</v>
      </c>
      <c r="F19" s="15">
        <f t="shared" si="0"/>
        <v>30</v>
      </c>
      <c r="G19" s="15">
        <f t="shared" si="0"/>
        <v>20</v>
      </c>
      <c r="H19" s="15">
        <f t="shared" si="0"/>
        <v>30</v>
      </c>
      <c r="I19" s="15">
        <f t="shared" si="0"/>
        <v>10</v>
      </c>
      <c r="J19" s="15">
        <f t="shared" si="0"/>
        <v>30</v>
      </c>
      <c r="K19" s="15">
        <f t="shared" si="0"/>
        <v>10</v>
      </c>
      <c r="L19" s="15">
        <f t="shared" si="0"/>
        <v>10</v>
      </c>
      <c r="M19" s="18">
        <v>0.1</v>
      </c>
    </row>
    <row r="20" spans="2:13" x14ac:dyDescent="0.2">
      <c r="B20" s="15" t="s">
        <v>5</v>
      </c>
      <c r="C20" s="15">
        <f t="shared" ref="C20:L20" si="1">$F$9*$F$4*C$18</f>
        <v>30</v>
      </c>
      <c r="D20" s="15">
        <f t="shared" si="1"/>
        <v>45</v>
      </c>
      <c r="E20" s="15">
        <f t="shared" si="1"/>
        <v>15</v>
      </c>
      <c r="F20" s="15">
        <f t="shared" si="1"/>
        <v>45</v>
      </c>
      <c r="G20" s="15">
        <f t="shared" si="1"/>
        <v>30</v>
      </c>
      <c r="H20" s="15">
        <f t="shared" si="1"/>
        <v>45</v>
      </c>
      <c r="I20" s="15">
        <f t="shared" si="1"/>
        <v>15</v>
      </c>
      <c r="J20" s="15">
        <f t="shared" si="1"/>
        <v>45</v>
      </c>
      <c r="K20" s="15">
        <f t="shared" si="1"/>
        <v>15</v>
      </c>
      <c r="L20" s="15">
        <f t="shared" si="1"/>
        <v>15</v>
      </c>
      <c r="M20" s="18">
        <v>0.15</v>
      </c>
    </row>
    <row r="21" spans="2:13" x14ac:dyDescent="0.2">
      <c r="B21" s="15" t="s">
        <v>6</v>
      </c>
      <c r="C21" s="15">
        <f t="shared" ref="C21:L21" si="2">$F$9*$F$5*C$18</f>
        <v>50</v>
      </c>
      <c r="D21" s="15">
        <f t="shared" si="2"/>
        <v>75</v>
      </c>
      <c r="E21" s="15">
        <f t="shared" si="2"/>
        <v>25</v>
      </c>
      <c r="F21" s="15">
        <f t="shared" si="2"/>
        <v>75</v>
      </c>
      <c r="G21" s="15">
        <f t="shared" si="2"/>
        <v>50</v>
      </c>
      <c r="H21" s="15">
        <f t="shared" si="2"/>
        <v>75</v>
      </c>
      <c r="I21" s="15">
        <f t="shared" si="2"/>
        <v>25</v>
      </c>
      <c r="J21" s="15">
        <f t="shared" si="2"/>
        <v>75</v>
      </c>
      <c r="K21" s="15">
        <f t="shared" si="2"/>
        <v>25</v>
      </c>
      <c r="L21" s="15">
        <f t="shared" si="2"/>
        <v>25</v>
      </c>
      <c r="M21" s="18">
        <v>0.25</v>
      </c>
    </row>
    <row r="22" spans="2:13" x14ac:dyDescent="0.2">
      <c r="B22" s="15" t="s">
        <v>7</v>
      </c>
      <c r="C22" s="15">
        <f t="shared" ref="C22:L22" si="3">$F$9*$F$6*C$18</f>
        <v>100</v>
      </c>
      <c r="D22" s="15">
        <f t="shared" si="3"/>
        <v>150</v>
      </c>
      <c r="E22" s="15">
        <f t="shared" si="3"/>
        <v>50</v>
      </c>
      <c r="F22" s="15">
        <f t="shared" si="3"/>
        <v>150</v>
      </c>
      <c r="G22" s="15">
        <f t="shared" si="3"/>
        <v>100</v>
      </c>
      <c r="H22" s="15">
        <f t="shared" si="3"/>
        <v>150</v>
      </c>
      <c r="I22" s="15">
        <f t="shared" si="3"/>
        <v>50</v>
      </c>
      <c r="J22" s="15">
        <f t="shared" si="3"/>
        <v>150</v>
      </c>
      <c r="K22" s="15">
        <f t="shared" si="3"/>
        <v>50</v>
      </c>
      <c r="L22" s="15">
        <f t="shared" si="3"/>
        <v>50</v>
      </c>
      <c r="M22" s="18">
        <v>0.5</v>
      </c>
    </row>
    <row r="25" spans="2:13" x14ac:dyDescent="0.2">
      <c r="B25" s="26" t="s">
        <v>11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2">
      <c r="B26" s="14" t="s">
        <v>8</v>
      </c>
      <c r="C26" s="16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16">
        <v>8</v>
      </c>
      <c r="K26" s="16">
        <v>9</v>
      </c>
      <c r="L26" s="16">
        <v>10</v>
      </c>
      <c r="M26" s="19"/>
    </row>
    <row r="27" spans="2:13" ht="32" x14ac:dyDescent="0.2">
      <c r="B27" s="14" t="s">
        <v>9</v>
      </c>
      <c r="C27" s="18">
        <v>0.1</v>
      </c>
      <c r="D27" s="18">
        <v>0.15</v>
      </c>
      <c r="E27" s="18">
        <v>0.05</v>
      </c>
      <c r="F27" s="18">
        <v>0.15</v>
      </c>
      <c r="G27" s="18">
        <v>0.1</v>
      </c>
      <c r="H27" s="18">
        <v>0.15</v>
      </c>
      <c r="I27" s="18">
        <v>0.05</v>
      </c>
      <c r="J27" s="18">
        <v>0.15</v>
      </c>
      <c r="K27" s="18">
        <v>0.05</v>
      </c>
      <c r="L27" s="18">
        <v>0.05</v>
      </c>
      <c r="M27" s="14" t="s">
        <v>2</v>
      </c>
    </row>
    <row r="28" spans="2:13" x14ac:dyDescent="0.2">
      <c r="B28" s="15" t="s">
        <v>4</v>
      </c>
      <c r="C28" s="15">
        <f>C$19*$M$28</f>
        <v>100000</v>
      </c>
      <c r="D28" s="15">
        <f>D$19*$M$28</f>
        <v>150000</v>
      </c>
      <c r="E28" s="15">
        <f t="shared" ref="E28:K28" si="4">E$19*$M$28</f>
        <v>50000</v>
      </c>
      <c r="F28" s="15">
        <f t="shared" si="4"/>
        <v>150000</v>
      </c>
      <c r="G28" s="15">
        <f t="shared" si="4"/>
        <v>100000</v>
      </c>
      <c r="H28" s="15">
        <f t="shared" si="4"/>
        <v>150000</v>
      </c>
      <c r="I28" s="15">
        <f t="shared" si="4"/>
        <v>50000</v>
      </c>
      <c r="J28" s="15">
        <f t="shared" si="4"/>
        <v>150000</v>
      </c>
      <c r="K28" s="15">
        <f t="shared" si="4"/>
        <v>50000</v>
      </c>
      <c r="L28" s="15">
        <f>L$19*$M$28</f>
        <v>50000</v>
      </c>
      <c r="M28" s="20">
        <v>5000</v>
      </c>
    </row>
    <row r="29" spans="2:13" x14ac:dyDescent="0.2">
      <c r="B29" s="15" t="s">
        <v>5</v>
      </c>
      <c r="C29" s="15">
        <f>$M$29*C20</f>
        <v>90000</v>
      </c>
      <c r="D29" s="15">
        <f>$M$29*D20</f>
        <v>135000</v>
      </c>
      <c r="E29" s="15">
        <f t="shared" ref="E29:L29" si="5">$M$29*E20</f>
        <v>45000</v>
      </c>
      <c r="F29" s="15">
        <f t="shared" si="5"/>
        <v>135000</v>
      </c>
      <c r="G29" s="15">
        <f t="shared" si="5"/>
        <v>90000</v>
      </c>
      <c r="H29" s="15">
        <f t="shared" si="5"/>
        <v>135000</v>
      </c>
      <c r="I29" s="15">
        <f t="shared" si="5"/>
        <v>45000</v>
      </c>
      <c r="J29" s="15">
        <f t="shared" si="5"/>
        <v>135000</v>
      </c>
      <c r="K29" s="15">
        <f t="shared" si="5"/>
        <v>45000</v>
      </c>
      <c r="L29" s="15">
        <f t="shared" si="5"/>
        <v>45000</v>
      </c>
      <c r="M29" s="20">
        <v>3000</v>
      </c>
    </row>
    <row r="30" spans="2:13" x14ac:dyDescent="0.2">
      <c r="B30" s="15" t="s">
        <v>6</v>
      </c>
      <c r="C30" s="15">
        <f>C$21*$M$30</f>
        <v>75000</v>
      </c>
      <c r="D30" s="15">
        <f>D$21*$M$30</f>
        <v>112500</v>
      </c>
      <c r="E30" s="15">
        <f t="shared" ref="E30:L30" si="6">E$21*$M$30</f>
        <v>37500</v>
      </c>
      <c r="F30" s="15">
        <f t="shared" si="6"/>
        <v>112500</v>
      </c>
      <c r="G30" s="15">
        <f>G$21*$M$30</f>
        <v>75000</v>
      </c>
      <c r="H30" s="15">
        <f t="shared" si="6"/>
        <v>112500</v>
      </c>
      <c r="I30" s="15">
        <f t="shared" si="6"/>
        <v>37500</v>
      </c>
      <c r="J30" s="15">
        <f t="shared" si="6"/>
        <v>112500</v>
      </c>
      <c r="K30" s="15">
        <f t="shared" si="6"/>
        <v>37500</v>
      </c>
      <c r="L30" s="15">
        <f t="shared" si="6"/>
        <v>37500</v>
      </c>
      <c r="M30" s="20">
        <v>1500</v>
      </c>
    </row>
    <row r="31" spans="2:13" x14ac:dyDescent="0.2">
      <c r="B31" s="15" t="s">
        <v>7</v>
      </c>
      <c r="C31" s="15">
        <f>$M$31*C22</f>
        <v>100000</v>
      </c>
      <c r="D31" s="15">
        <f t="shared" ref="D31:L31" si="7">$M$31*D22</f>
        <v>150000</v>
      </c>
      <c r="E31" s="15">
        <f t="shared" si="7"/>
        <v>50000</v>
      </c>
      <c r="F31" s="15">
        <f t="shared" si="7"/>
        <v>150000</v>
      </c>
      <c r="G31" s="15">
        <f t="shared" si="7"/>
        <v>100000</v>
      </c>
      <c r="H31" s="15">
        <f t="shared" si="7"/>
        <v>150000</v>
      </c>
      <c r="I31" s="15">
        <f t="shared" si="7"/>
        <v>50000</v>
      </c>
      <c r="J31" s="15">
        <f t="shared" si="7"/>
        <v>150000</v>
      </c>
      <c r="K31" s="15">
        <f t="shared" si="7"/>
        <v>50000</v>
      </c>
      <c r="L31" s="15">
        <f t="shared" si="7"/>
        <v>50000</v>
      </c>
      <c r="M31" s="20">
        <v>1000</v>
      </c>
    </row>
    <row r="34" spans="2:14" x14ac:dyDescent="0.2">
      <c r="B34" s="28" t="s">
        <v>12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2:14" x14ac:dyDescent="0.2">
      <c r="B35" s="15" t="s">
        <v>8</v>
      </c>
      <c r="C35" s="17">
        <v>1</v>
      </c>
      <c r="D35" s="17">
        <v>2</v>
      </c>
      <c r="E35" s="17">
        <v>3</v>
      </c>
      <c r="F35" s="17">
        <v>4</v>
      </c>
      <c r="G35" s="17">
        <v>5</v>
      </c>
      <c r="H35" s="17">
        <v>6</v>
      </c>
      <c r="I35" s="17">
        <v>7</v>
      </c>
      <c r="J35" s="17">
        <v>8</v>
      </c>
      <c r="K35" s="17">
        <v>9</v>
      </c>
      <c r="L35" s="17">
        <v>10</v>
      </c>
      <c r="M35" s="17"/>
    </row>
    <row r="36" spans="2:14" x14ac:dyDescent="0.2">
      <c r="B36" s="15" t="s">
        <v>13</v>
      </c>
      <c r="C36" s="17">
        <f>SUM(C37:C38)</f>
        <v>463915</v>
      </c>
      <c r="D36" s="17">
        <f t="shared" ref="D36:L36" si="8">SUM(D37:D38)</f>
        <v>695872.5</v>
      </c>
      <c r="E36" s="17">
        <f t="shared" si="8"/>
        <v>231957.5</v>
      </c>
      <c r="F36" s="17">
        <f t="shared" si="8"/>
        <v>695872.5</v>
      </c>
      <c r="G36" s="17">
        <f t="shared" si="8"/>
        <v>463915</v>
      </c>
      <c r="H36" s="17">
        <f t="shared" si="8"/>
        <v>695872.5</v>
      </c>
      <c r="I36" s="17">
        <f t="shared" si="8"/>
        <v>231957.5</v>
      </c>
      <c r="J36" s="17">
        <f t="shared" si="8"/>
        <v>695872.5</v>
      </c>
      <c r="K36" s="17">
        <f t="shared" si="8"/>
        <v>231957.5</v>
      </c>
      <c r="L36" s="17">
        <f t="shared" si="8"/>
        <v>231957.5</v>
      </c>
      <c r="M36" s="17">
        <f>SUM(C36:L36)</f>
        <v>4639150</v>
      </c>
    </row>
    <row r="37" spans="2:14" x14ac:dyDescent="0.2">
      <c r="B37" s="15" t="s">
        <v>14</v>
      </c>
      <c r="C37" s="17">
        <f>SUM(C28:C31)</f>
        <v>365000</v>
      </c>
      <c r="D37" s="17">
        <f t="shared" ref="D37:L37" si="9">SUM(D28:D31)</f>
        <v>547500</v>
      </c>
      <c r="E37" s="17">
        <f t="shared" si="9"/>
        <v>182500</v>
      </c>
      <c r="F37" s="17">
        <f t="shared" si="9"/>
        <v>547500</v>
      </c>
      <c r="G37" s="17">
        <f t="shared" si="9"/>
        <v>365000</v>
      </c>
      <c r="H37" s="17">
        <f t="shared" si="9"/>
        <v>547500</v>
      </c>
      <c r="I37" s="17">
        <f t="shared" si="9"/>
        <v>182500</v>
      </c>
      <c r="J37" s="17">
        <f t="shared" si="9"/>
        <v>547500</v>
      </c>
      <c r="K37" s="17">
        <f t="shared" si="9"/>
        <v>182500</v>
      </c>
      <c r="L37" s="17">
        <f t="shared" si="9"/>
        <v>182500</v>
      </c>
      <c r="M37" s="17">
        <f t="shared" ref="M37:M39" si="10">SUM(C37:L37)</f>
        <v>3650000</v>
      </c>
    </row>
    <row r="38" spans="2:14" x14ac:dyDescent="0.2">
      <c r="B38" s="15" t="s">
        <v>15</v>
      </c>
      <c r="C38" s="17">
        <f>C37*27.1%</f>
        <v>98915</v>
      </c>
      <c r="D38" s="17">
        <f t="shared" ref="D38:L38" si="11">D37*27.1%</f>
        <v>148372.5</v>
      </c>
      <c r="E38" s="17">
        <f t="shared" si="11"/>
        <v>49457.5</v>
      </c>
      <c r="F38" s="17">
        <f t="shared" si="11"/>
        <v>148372.5</v>
      </c>
      <c r="G38" s="17">
        <f t="shared" si="11"/>
        <v>98915</v>
      </c>
      <c r="H38" s="17">
        <f t="shared" si="11"/>
        <v>148372.5</v>
      </c>
      <c r="I38" s="17">
        <f t="shared" si="11"/>
        <v>49457.5</v>
      </c>
      <c r="J38" s="17">
        <f t="shared" si="11"/>
        <v>148372.5</v>
      </c>
      <c r="K38" s="17">
        <f t="shared" si="11"/>
        <v>49457.5</v>
      </c>
      <c r="L38" s="17">
        <f t="shared" si="11"/>
        <v>49457.5</v>
      </c>
      <c r="M38" s="17">
        <f t="shared" si="10"/>
        <v>989150</v>
      </c>
    </row>
    <row r="39" spans="2:14" x14ac:dyDescent="0.2">
      <c r="B39" s="15" t="s">
        <v>16</v>
      </c>
      <c r="C39" s="17">
        <f>C36*0.25</f>
        <v>115978.75</v>
      </c>
      <c r="D39" s="17">
        <f t="shared" ref="D39:L39" si="12">D36*0.25</f>
        <v>173968.125</v>
      </c>
      <c r="E39" s="17">
        <f t="shared" si="12"/>
        <v>57989.375</v>
      </c>
      <c r="F39" s="17">
        <f t="shared" si="12"/>
        <v>173968.125</v>
      </c>
      <c r="G39" s="17">
        <f t="shared" si="12"/>
        <v>115978.75</v>
      </c>
      <c r="H39" s="17">
        <f t="shared" si="12"/>
        <v>173968.125</v>
      </c>
      <c r="I39" s="17">
        <f t="shared" si="12"/>
        <v>57989.375</v>
      </c>
      <c r="J39" s="17">
        <f t="shared" si="12"/>
        <v>173968.125</v>
      </c>
      <c r="K39" s="17">
        <f t="shared" si="12"/>
        <v>57989.375</v>
      </c>
      <c r="L39" s="17">
        <f t="shared" si="12"/>
        <v>57989.375</v>
      </c>
      <c r="M39" s="17">
        <f t="shared" si="10"/>
        <v>1159787.5</v>
      </c>
    </row>
    <row r="40" spans="2:14" x14ac:dyDescent="0.2">
      <c r="B40" s="15" t="s">
        <v>17</v>
      </c>
      <c r="C40" s="17">
        <f>C39+C36</f>
        <v>579893.75</v>
      </c>
      <c r="D40" s="17">
        <f t="shared" ref="D40:L40" si="13">D39+D36</f>
        <v>869840.625</v>
      </c>
      <c r="E40" s="17">
        <f t="shared" si="13"/>
        <v>289946.875</v>
      </c>
      <c r="F40" s="17">
        <f t="shared" si="13"/>
        <v>869840.625</v>
      </c>
      <c r="G40" s="17">
        <f t="shared" si="13"/>
        <v>579893.75</v>
      </c>
      <c r="H40" s="17">
        <f t="shared" si="13"/>
        <v>869840.625</v>
      </c>
      <c r="I40" s="17">
        <f t="shared" si="13"/>
        <v>289946.875</v>
      </c>
      <c r="J40" s="17">
        <f t="shared" si="13"/>
        <v>869840.625</v>
      </c>
      <c r="K40" s="17">
        <f t="shared" si="13"/>
        <v>289946.875</v>
      </c>
      <c r="L40" s="17">
        <f t="shared" si="13"/>
        <v>289946.875</v>
      </c>
      <c r="M40" s="17">
        <f>SUM(C40:L40)</f>
        <v>5798937.5</v>
      </c>
    </row>
    <row r="42" spans="2:14" x14ac:dyDescent="0.2">
      <c r="B42" s="12"/>
      <c r="C42" s="12"/>
    </row>
    <row r="43" spans="2:14" x14ac:dyDescent="0.2">
      <c r="B43" s="7"/>
      <c r="C43" s="23" t="s">
        <v>19</v>
      </c>
      <c r="D43" s="21" t="s">
        <v>29</v>
      </c>
      <c r="E43" s="21" t="s">
        <v>30</v>
      </c>
      <c r="F43" s="21"/>
      <c r="G43" s="21"/>
      <c r="H43" s="21"/>
      <c r="I43" s="21"/>
      <c r="J43" s="21"/>
      <c r="K43" s="21"/>
      <c r="L43" s="21"/>
      <c r="M43" s="21"/>
    </row>
    <row r="44" spans="2:14" x14ac:dyDescent="0.2">
      <c r="B44" s="23" t="s">
        <v>4</v>
      </c>
      <c r="C44" s="24">
        <v>0.1</v>
      </c>
      <c r="D44" s="25">
        <f>C44*$M$37</f>
        <v>365000</v>
      </c>
      <c r="E44" s="25">
        <f>D44*0.87</f>
        <v>317550</v>
      </c>
      <c r="F44" s="13"/>
      <c r="G44" s="13"/>
      <c r="H44" s="13"/>
      <c r="I44" s="13"/>
      <c r="J44" s="13"/>
      <c r="K44" s="13"/>
      <c r="L44" s="13"/>
      <c r="M44" s="13"/>
    </row>
    <row r="45" spans="2:14" x14ac:dyDescent="0.2">
      <c r="B45" s="23" t="s">
        <v>20</v>
      </c>
      <c r="C45" s="24">
        <v>0.21</v>
      </c>
      <c r="D45" s="25">
        <f t="shared" ref="D45:D53" si="14">C45*$M$37</f>
        <v>766500</v>
      </c>
      <c r="E45" s="25">
        <f t="shared" ref="E45:E53" si="15">D45*0.87</f>
        <v>666855</v>
      </c>
      <c r="F45" s="13"/>
      <c r="G45" s="13"/>
      <c r="H45" s="13"/>
      <c r="I45" s="13"/>
      <c r="J45" s="13"/>
      <c r="K45" s="13"/>
      <c r="L45" s="13"/>
      <c r="M45" s="13"/>
      <c r="N45" s="13"/>
    </row>
    <row r="46" spans="2:14" x14ac:dyDescent="0.2">
      <c r="B46" s="23" t="s">
        <v>21</v>
      </c>
      <c r="C46" s="24">
        <v>0.11</v>
      </c>
      <c r="D46" s="25">
        <f t="shared" si="14"/>
        <v>401500</v>
      </c>
      <c r="E46" s="25">
        <f t="shared" si="15"/>
        <v>349305</v>
      </c>
      <c r="F46" s="13"/>
      <c r="G46" s="13"/>
      <c r="H46" s="13"/>
      <c r="I46" s="13"/>
      <c r="J46" s="13"/>
      <c r="K46" s="13"/>
      <c r="L46" s="13"/>
      <c r="M46" s="13"/>
      <c r="N46" s="13"/>
    </row>
    <row r="47" spans="2:14" x14ac:dyDescent="0.2">
      <c r="B47" s="23" t="s">
        <v>22</v>
      </c>
      <c r="C47" s="24">
        <v>0.1</v>
      </c>
      <c r="D47" s="25">
        <f t="shared" si="14"/>
        <v>365000</v>
      </c>
      <c r="E47" s="25">
        <f t="shared" si="15"/>
        <v>317550</v>
      </c>
      <c r="F47" s="13"/>
      <c r="G47" s="13"/>
      <c r="H47" s="13"/>
      <c r="I47" s="13"/>
      <c r="J47" s="13"/>
      <c r="K47" s="13"/>
      <c r="L47" s="13"/>
      <c r="M47" s="13"/>
      <c r="N47" s="13"/>
    </row>
    <row r="48" spans="2:14" x14ac:dyDescent="0.2">
      <c r="B48" s="23" t="s">
        <v>23</v>
      </c>
      <c r="C48" s="24">
        <v>0.09</v>
      </c>
      <c r="D48" s="25">
        <f t="shared" si="14"/>
        <v>328500</v>
      </c>
      <c r="E48" s="25">
        <f t="shared" si="15"/>
        <v>285795</v>
      </c>
      <c r="F48" s="13"/>
      <c r="G48" s="13"/>
      <c r="H48" s="13"/>
      <c r="I48" s="13"/>
      <c r="J48" s="13"/>
      <c r="K48" s="13"/>
      <c r="L48" s="13"/>
      <c r="M48" s="13"/>
      <c r="N48" s="13"/>
    </row>
    <row r="49" spans="2:14" x14ac:dyDescent="0.2">
      <c r="B49" s="23" t="s">
        <v>24</v>
      </c>
      <c r="C49" s="24">
        <v>0.1</v>
      </c>
      <c r="D49" s="25">
        <f t="shared" si="14"/>
        <v>365000</v>
      </c>
      <c r="E49" s="25">
        <f t="shared" si="15"/>
        <v>317550</v>
      </c>
      <c r="F49" s="13"/>
      <c r="G49" s="13"/>
      <c r="H49" s="13"/>
      <c r="I49" s="13"/>
      <c r="J49" s="13"/>
      <c r="K49" s="13"/>
      <c r="L49" s="13"/>
      <c r="M49" s="13"/>
      <c r="N49" s="13"/>
    </row>
    <row r="50" spans="2:14" x14ac:dyDescent="0.2">
      <c r="B50" s="23" t="s">
        <v>25</v>
      </c>
      <c r="C50" s="24">
        <v>7.0000000000000007E-2</v>
      </c>
      <c r="D50" s="25">
        <f t="shared" si="14"/>
        <v>255500.00000000003</v>
      </c>
      <c r="E50" s="25">
        <f t="shared" si="15"/>
        <v>222285.00000000003</v>
      </c>
    </row>
    <row r="51" spans="2:14" x14ac:dyDescent="0.2">
      <c r="B51" s="23" t="s">
        <v>26</v>
      </c>
      <c r="C51" s="24">
        <v>0.1</v>
      </c>
      <c r="D51" s="25">
        <f t="shared" si="14"/>
        <v>365000</v>
      </c>
      <c r="E51" s="25">
        <f t="shared" si="15"/>
        <v>317550</v>
      </c>
    </row>
    <row r="52" spans="2:14" x14ac:dyDescent="0.2">
      <c r="B52" s="23" t="s">
        <v>27</v>
      </c>
      <c r="C52" s="24">
        <v>0.1</v>
      </c>
      <c r="D52" s="25">
        <f t="shared" si="14"/>
        <v>365000</v>
      </c>
      <c r="E52" s="25">
        <f t="shared" si="15"/>
        <v>317550</v>
      </c>
    </row>
    <row r="53" spans="2:14" x14ac:dyDescent="0.2">
      <c r="B53" s="23" t="s">
        <v>28</v>
      </c>
      <c r="C53" s="24">
        <v>0.02</v>
      </c>
      <c r="D53" s="25">
        <f t="shared" si="14"/>
        <v>73000</v>
      </c>
      <c r="E53" s="25">
        <f>D53*0.87</f>
        <v>63510</v>
      </c>
    </row>
    <row r="54" spans="2:14" x14ac:dyDescent="0.2">
      <c r="E54" s="29">
        <f>SUM(E44:E53)</f>
        <v>3175500</v>
      </c>
    </row>
    <row r="55" spans="2:14" x14ac:dyDescent="0.2">
      <c r="E55" s="29">
        <f>E54-E54*0.13</f>
        <v>2762685</v>
      </c>
    </row>
  </sheetData>
  <mergeCells count="3">
    <mergeCell ref="B25:M25"/>
    <mergeCell ref="B16:M16"/>
    <mergeCell ref="B34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ED25-0791-4A4F-B29D-6D9BDB0A0D9E}">
  <dimension ref="B1:M56"/>
  <sheetViews>
    <sheetView tabSelected="1" topLeftCell="A29" workbookViewId="0">
      <selection activeCell="G46" sqref="G46"/>
    </sheetView>
  </sheetViews>
  <sheetFormatPr baseColWidth="10" defaultRowHeight="16" x14ac:dyDescent="0.2"/>
  <cols>
    <col min="2" max="2" width="19.1640625" bestFit="1" customWidth="1"/>
    <col min="3" max="4" width="12.1640625" bestFit="1" customWidth="1"/>
    <col min="5" max="5" width="15.1640625" bestFit="1" customWidth="1"/>
    <col min="6" max="13" width="12.1640625" bestFit="1" customWidth="1"/>
  </cols>
  <sheetData>
    <row r="1" spans="2:13" ht="17" thickBot="1" x14ac:dyDescent="0.25"/>
    <row r="2" spans="2:13" ht="97" thickBot="1" x14ac:dyDescent="0.25">
      <c r="B2" s="8" t="s">
        <v>8</v>
      </c>
      <c r="C2" s="9" t="s">
        <v>9</v>
      </c>
      <c r="E2" s="1" t="s">
        <v>0</v>
      </c>
      <c r="F2" s="2" t="s">
        <v>1</v>
      </c>
      <c r="G2" s="2" t="s">
        <v>2</v>
      </c>
      <c r="H2" s="2" t="s">
        <v>3</v>
      </c>
    </row>
    <row r="3" spans="2:13" ht="33" thickBot="1" x14ac:dyDescent="0.25">
      <c r="B3" s="10">
        <v>1</v>
      </c>
      <c r="C3" s="11">
        <v>0.1</v>
      </c>
      <c r="E3" s="3" t="s">
        <v>4</v>
      </c>
      <c r="F3" s="4">
        <v>0.1</v>
      </c>
      <c r="G3" s="5">
        <v>5000</v>
      </c>
      <c r="H3" s="6">
        <v>1</v>
      </c>
    </row>
    <row r="4" spans="2:13" ht="33" thickBot="1" x14ac:dyDescent="0.25">
      <c r="B4" s="10">
        <v>2</v>
      </c>
      <c r="C4" s="11">
        <v>0.15</v>
      </c>
      <c r="E4" s="3" t="s">
        <v>5</v>
      </c>
      <c r="F4" s="4">
        <v>0.15</v>
      </c>
      <c r="G4" s="5">
        <v>3000</v>
      </c>
      <c r="H4" s="6">
        <v>3</v>
      </c>
    </row>
    <row r="5" spans="2:13" ht="33" thickBot="1" x14ac:dyDescent="0.25">
      <c r="B5" s="10">
        <v>3</v>
      </c>
      <c r="C5" s="11">
        <v>0.05</v>
      </c>
      <c r="E5" s="3" t="s">
        <v>6</v>
      </c>
      <c r="F5" s="4">
        <v>0.25</v>
      </c>
      <c r="G5" s="5">
        <v>1500</v>
      </c>
      <c r="H5" s="6">
        <v>3</v>
      </c>
    </row>
    <row r="6" spans="2:13" ht="17" thickBot="1" x14ac:dyDescent="0.25">
      <c r="B6" s="10">
        <v>4</v>
      </c>
      <c r="C6" s="11">
        <v>0.15</v>
      </c>
      <c r="E6" s="3" t="s">
        <v>7</v>
      </c>
      <c r="F6" s="4">
        <v>0.5</v>
      </c>
      <c r="G6" s="5">
        <v>1000</v>
      </c>
      <c r="H6" s="6">
        <v>3</v>
      </c>
    </row>
    <row r="7" spans="2:13" ht="17" thickBot="1" x14ac:dyDescent="0.25">
      <c r="B7" s="10">
        <v>5</v>
      </c>
      <c r="C7" s="11">
        <v>0.1</v>
      </c>
    </row>
    <row r="8" spans="2:13" ht="17" thickBot="1" x14ac:dyDescent="0.25">
      <c r="B8" s="10">
        <v>6</v>
      </c>
      <c r="C8" s="11">
        <v>0.15</v>
      </c>
    </row>
    <row r="9" spans="2:13" ht="17" thickBot="1" x14ac:dyDescent="0.25">
      <c r="B9" s="10">
        <v>7</v>
      </c>
      <c r="C9" s="11">
        <v>0.05</v>
      </c>
      <c r="E9" s="17" t="s">
        <v>32</v>
      </c>
      <c r="F9" s="17">
        <f>2000</f>
        <v>2000</v>
      </c>
    </row>
    <row r="10" spans="2:13" ht="17" thickBot="1" x14ac:dyDescent="0.25">
      <c r="B10" s="10">
        <v>8</v>
      </c>
      <c r="C10" s="11">
        <v>0.15</v>
      </c>
      <c r="E10" s="17" t="s">
        <v>33</v>
      </c>
      <c r="F10" s="17">
        <f>5000000</f>
        <v>5000000</v>
      </c>
    </row>
    <row r="11" spans="2:13" ht="17" thickBot="1" x14ac:dyDescent="0.25">
      <c r="B11" s="10">
        <v>9</v>
      </c>
      <c r="C11" s="11">
        <v>0.05</v>
      </c>
    </row>
    <row r="12" spans="2:13" ht="17" thickBot="1" x14ac:dyDescent="0.25">
      <c r="B12" s="10">
        <v>10</v>
      </c>
      <c r="C12" s="11">
        <v>0.05</v>
      </c>
    </row>
    <row r="16" spans="2:13" x14ac:dyDescent="0.2">
      <c r="B16" s="27" t="s">
        <v>10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13" x14ac:dyDescent="0.2">
      <c r="B17" s="14" t="s">
        <v>8</v>
      </c>
      <c r="C17" s="16">
        <v>1</v>
      </c>
      <c r="D17" s="16">
        <v>2</v>
      </c>
      <c r="E17" s="16">
        <v>3</v>
      </c>
      <c r="F17" s="16">
        <v>4</v>
      </c>
      <c r="G17" s="16">
        <v>5</v>
      </c>
      <c r="H17" s="16">
        <v>6</v>
      </c>
      <c r="I17" s="16">
        <v>7</v>
      </c>
      <c r="J17" s="16">
        <v>8</v>
      </c>
      <c r="K17" s="16">
        <v>9</v>
      </c>
      <c r="L17" s="16">
        <v>10</v>
      </c>
      <c r="M17" s="17"/>
    </row>
    <row r="18" spans="2:13" ht="80" x14ac:dyDescent="0.2">
      <c r="B18" s="14" t="s">
        <v>9</v>
      </c>
      <c r="C18" s="18">
        <v>0.1</v>
      </c>
      <c r="D18" s="18">
        <v>0.15</v>
      </c>
      <c r="E18" s="18">
        <v>0.05</v>
      </c>
      <c r="F18" s="18">
        <v>0.15</v>
      </c>
      <c r="G18" s="18">
        <v>0.1</v>
      </c>
      <c r="H18" s="18">
        <v>0.15</v>
      </c>
      <c r="I18" s="18">
        <v>0.05</v>
      </c>
      <c r="J18" s="18">
        <v>0.15</v>
      </c>
      <c r="K18" s="18">
        <v>0.05</v>
      </c>
      <c r="L18" s="18">
        <v>0.05</v>
      </c>
      <c r="M18" s="14" t="s">
        <v>1</v>
      </c>
    </row>
    <row r="19" spans="2:13" x14ac:dyDescent="0.2">
      <c r="B19" s="15" t="s">
        <v>4</v>
      </c>
      <c r="C19" s="15">
        <f>$F$9*$F$3*C$18</f>
        <v>20</v>
      </c>
      <c r="D19" s="15">
        <f t="shared" ref="D19:L19" si="0">$F$9*$F$3*D18</f>
        <v>30</v>
      </c>
      <c r="E19" s="15">
        <f t="shared" si="0"/>
        <v>10</v>
      </c>
      <c r="F19" s="15">
        <f t="shared" si="0"/>
        <v>30</v>
      </c>
      <c r="G19" s="15">
        <f t="shared" si="0"/>
        <v>20</v>
      </c>
      <c r="H19" s="15">
        <f t="shared" si="0"/>
        <v>30</v>
      </c>
      <c r="I19" s="15">
        <f t="shared" si="0"/>
        <v>10</v>
      </c>
      <c r="J19" s="15">
        <f t="shared" si="0"/>
        <v>30</v>
      </c>
      <c r="K19" s="15">
        <f t="shared" si="0"/>
        <v>10</v>
      </c>
      <c r="L19" s="15">
        <f t="shared" si="0"/>
        <v>10</v>
      </c>
      <c r="M19" s="18">
        <v>0.1</v>
      </c>
    </row>
    <row r="20" spans="2:13" x14ac:dyDescent="0.2">
      <c r="B20" s="15" t="s">
        <v>5</v>
      </c>
      <c r="C20" s="15">
        <f t="shared" ref="C20:L20" si="1">$F$9*$F$4*C$18</f>
        <v>30</v>
      </c>
      <c r="D20" s="15">
        <f t="shared" si="1"/>
        <v>45</v>
      </c>
      <c r="E20" s="15">
        <f t="shared" si="1"/>
        <v>15</v>
      </c>
      <c r="F20" s="15">
        <f t="shared" si="1"/>
        <v>45</v>
      </c>
      <c r="G20" s="15">
        <f t="shared" si="1"/>
        <v>30</v>
      </c>
      <c r="H20" s="15">
        <f t="shared" si="1"/>
        <v>45</v>
      </c>
      <c r="I20" s="15">
        <f t="shared" si="1"/>
        <v>15</v>
      </c>
      <c r="J20" s="15">
        <f t="shared" si="1"/>
        <v>45</v>
      </c>
      <c r="K20" s="15">
        <f t="shared" si="1"/>
        <v>15</v>
      </c>
      <c r="L20" s="15">
        <f t="shared" si="1"/>
        <v>15</v>
      </c>
      <c r="M20" s="18">
        <v>0.15</v>
      </c>
    </row>
    <row r="21" spans="2:13" x14ac:dyDescent="0.2">
      <c r="B21" s="15" t="s">
        <v>6</v>
      </c>
      <c r="C21" s="15">
        <f t="shared" ref="C21:L21" si="2">$F$9*$F$5*C$18</f>
        <v>50</v>
      </c>
      <c r="D21" s="15">
        <f t="shared" si="2"/>
        <v>75</v>
      </c>
      <c r="E21" s="15">
        <f t="shared" si="2"/>
        <v>25</v>
      </c>
      <c r="F21" s="15">
        <f t="shared" si="2"/>
        <v>75</v>
      </c>
      <c r="G21" s="15">
        <f t="shared" si="2"/>
        <v>50</v>
      </c>
      <c r="H21" s="15">
        <f t="shared" si="2"/>
        <v>75</v>
      </c>
      <c r="I21" s="15">
        <f t="shared" si="2"/>
        <v>25</v>
      </c>
      <c r="J21" s="15">
        <f t="shared" si="2"/>
        <v>75</v>
      </c>
      <c r="K21" s="15">
        <f t="shared" si="2"/>
        <v>25</v>
      </c>
      <c r="L21" s="15">
        <f t="shared" si="2"/>
        <v>25</v>
      </c>
      <c r="M21" s="18">
        <v>0.25</v>
      </c>
    </row>
    <row r="22" spans="2:13" x14ac:dyDescent="0.2">
      <c r="B22" s="15" t="s">
        <v>7</v>
      </c>
      <c r="C22" s="15">
        <f t="shared" ref="C22:L22" si="3">$F$9*$F$6*C$18</f>
        <v>100</v>
      </c>
      <c r="D22" s="15">
        <f t="shared" si="3"/>
        <v>150</v>
      </c>
      <c r="E22" s="15">
        <f t="shared" si="3"/>
        <v>50</v>
      </c>
      <c r="F22" s="15">
        <f t="shared" si="3"/>
        <v>150</v>
      </c>
      <c r="G22" s="15">
        <f t="shared" si="3"/>
        <v>100</v>
      </c>
      <c r="H22" s="15">
        <f t="shared" si="3"/>
        <v>150</v>
      </c>
      <c r="I22" s="15">
        <f t="shared" si="3"/>
        <v>50</v>
      </c>
      <c r="J22" s="15">
        <f t="shared" si="3"/>
        <v>150</v>
      </c>
      <c r="K22" s="15">
        <f t="shared" si="3"/>
        <v>50</v>
      </c>
      <c r="L22" s="15">
        <f t="shared" si="3"/>
        <v>50</v>
      </c>
      <c r="M22" s="18">
        <v>0.5</v>
      </c>
    </row>
    <row r="25" spans="2:13" x14ac:dyDescent="0.2">
      <c r="B25" s="26" t="s">
        <v>11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2">
      <c r="B26" s="14" t="s">
        <v>8</v>
      </c>
      <c r="C26" s="16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16">
        <v>8</v>
      </c>
      <c r="K26" s="16">
        <v>9</v>
      </c>
      <c r="L26" s="16">
        <v>10</v>
      </c>
      <c r="M26" s="19"/>
    </row>
    <row r="27" spans="2:13" ht="80" x14ac:dyDescent="0.2">
      <c r="B27" s="14" t="s">
        <v>9</v>
      </c>
      <c r="C27" s="18">
        <v>0.1</v>
      </c>
      <c r="D27" s="18">
        <v>0.15</v>
      </c>
      <c r="E27" s="18">
        <v>0.05</v>
      </c>
      <c r="F27" s="18">
        <v>0.15</v>
      </c>
      <c r="G27" s="18">
        <v>0.1</v>
      </c>
      <c r="H27" s="18">
        <v>0.15</v>
      </c>
      <c r="I27" s="18">
        <v>0.05</v>
      </c>
      <c r="J27" s="18">
        <v>0.15</v>
      </c>
      <c r="K27" s="18">
        <v>0.05</v>
      </c>
      <c r="L27" s="18">
        <v>0.05</v>
      </c>
      <c r="M27" s="14" t="s">
        <v>2</v>
      </c>
    </row>
    <row r="28" spans="2:13" x14ac:dyDescent="0.2">
      <c r="B28" s="15" t="s">
        <v>4</v>
      </c>
      <c r="C28" s="15">
        <f>C$19*$M$28</f>
        <v>78804.141192796553</v>
      </c>
      <c r="D28" s="15">
        <f>D$19*$M$28</f>
        <v>118206.21178919483</v>
      </c>
      <c r="E28" s="15">
        <f t="shared" ref="E28:K28" si="4">E$19*$M$28</f>
        <v>39402.070596398276</v>
      </c>
      <c r="F28" s="15">
        <f t="shared" si="4"/>
        <v>118206.21178919483</v>
      </c>
      <c r="G28" s="15">
        <f t="shared" si="4"/>
        <v>78804.141192796553</v>
      </c>
      <c r="H28" s="15">
        <f t="shared" si="4"/>
        <v>118206.21178919483</v>
      </c>
      <c r="I28" s="15">
        <f t="shared" si="4"/>
        <v>39402.070596398276</v>
      </c>
      <c r="J28" s="15">
        <f t="shared" si="4"/>
        <v>118206.21178919483</v>
      </c>
      <c r="K28" s="15">
        <f t="shared" si="4"/>
        <v>39402.070596398276</v>
      </c>
      <c r="L28" s="15">
        <f>L$19*$M$28</f>
        <v>39402.070596398276</v>
      </c>
      <c r="M28" s="33">
        <v>3940.2070596398275</v>
      </c>
    </row>
    <row r="29" spans="2:13" x14ac:dyDescent="0.2">
      <c r="B29" s="15" t="s">
        <v>5</v>
      </c>
      <c r="C29" s="15">
        <f>$M$29*C20</f>
        <v>72831.354366165207</v>
      </c>
      <c r="D29" s="15">
        <f>$M$29*D20</f>
        <v>109247.03154924783</v>
      </c>
      <c r="E29" s="15">
        <f t="shared" ref="E29:L29" si="5">$M$29*E20</f>
        <v>36415.677183082604</v>
      </c>
      <c r="F29" s="15">
        <f t="shared" si="5"/>
        <v>109247.03154924783</v>
      </c>
      <c r="G29" s="15">
        <f t="shared" si="5"/>
        <v>72831.354366165207</v>
      </c>
      <c r="H29" s="15">
        <f t="shared" si="5"/>
        <v>109247.03154924783</v>
      </c>
      <c r="I29" s="15">
        <f t="shared" si="5"/>
        <v>36415.677183082604</v>
      </c>
      <c r="J29" s="15">
        <f t="shared" si="5"/>
        <v>109247.03154924783</v>
      </c>
      <c r="K29" s="15">
        <f t="shared" si="5"/>
        <v>36415.677183082604</v>
      </c>
      <c r="L29" s="15">
        <f t="shared" si="5"/>
        <v>36415.677183082604</v>
      </c>
      <c r="M29" s="33">
        <v>2427.7118122055072</v>
      </c>
    </row>
    <row r="30" spans="2:13" x14ac:dyDescent="0.2">
      <c r="B30" s="15" t="s">
        <v>6</v>
      </c>
      <c r="C30" s="15">
        <f>C$21*$M$30</f>
        <v>63077.328988638081</v>
      </c>
      <c r="D30" s="15">
        <f>D$21*$M$30</f>
        <v>94615.993482957114</v>
      </c>
      <c r="E30" s="15">
        <f t="shared" ref="E30:L30" si="6">E$21*$M$30</f>
        <v>31538.66449431904</v>
      </c>
      <c r="F30" s="15">
        <f t="shared" si="6"/>
        <v>94615.993482957114</v>
      </c>
      <c r="G30" s="15">
        <f>G$21*$M$30</f>
        <v>63077.328988638081</v>
      </c>
      <c r="H30" s="15">
        <f t="shared" si="6"/>
        <v>94615.993482957114</v>
      </c>
      <c r="I30" s="15">
        <f t="shared" si="6"/>
        <v>31538.66449431904</v>
      </c>
      <c r="J30" s="15">
        <f t="shared" si="6"/>
        <v>94615.993482957114</v>
      </c>
      <c r="K30" s="15">
        <f t="shared" si="6"/>
        <v>31538.66449431904</v>
      </c>
      <c r="L30" s="15">
        <f t="shared" si="6"/>
        <v>31538.66449431904</v>
      </c>
      <c r="M30" s="33">
        <v>1261.5465797727616</v>
      </c>
    </row>
    <row r="31" spans="2:13" x14ac:dyDescent="0.2">
      <c r="B31" s="15" t="s">
        <v>7</v>
      </c>
      <c r="C31" s="15">
        <f>$M$31*C22</f>
        <v>100000</v>
      </c>
      <c r="D31" s="15">
        <f t="shared" ref="D31:L31" si="7">$M$31*D22</f>
        <v>150000</v>
      </c>
      <c r="E31" s="15">
        <f t="shared" si="7"/>
        <v>50000</v>
      </c>
      <c r="F31" s="15">
        <f t="shared" si="7"/>
        <v>150000</v>
      </c>
      <c r="G31" s="15">
        <f t="shared" si="7"/>
        <v>100000</v>
      </c>
      <c r="H31" s="15">
        <f t="shared" si="7"/>
        <v>150000</v>
      </c>
      <c r="I31" s="15">
        <f t="shared" si="7"/>
        <v>50000</v>
      </c>
      <c r="J31" s="15">
        <f t="shared" si="7"/>
        <v>150000</v>
      </c>
      <c r="K31" s="15">
        <f t="shared" si="7"/>
        <v>50000</v>
      </c>
      <c r="L31" s="15">
        <f t="shared" si="7"/>
        <v>50000</v>
      </c>
      <c r="M31" s="33">
        <v>1000</v>
      </c>
    </row>
    <row r="34" spans="2:13" x14ac:dyDescent="0.2">
      <c r="B34" s="28" t="s">
        <v>18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2:13" x14ac:dyDescent="0.2">
      <c r="B35" s="15" t="s">
        <v>8</v>
      </c>
      <c r="C35" s="17">
        <v>1</v>
      </c>
      <c r="D35" s="17">
        <v>2</v>
      </c>
      <c r="E35" s="17">
        <v>3</v>
      </c>
      <c r="F35" s="17">
        <v>4</v>
      </c>
      <c r="G35" s="17">
        <v>5</v>
      </c>
      <c r="H35" s="17">
        <v>6</v>
      </c>
      <c r="I35" s="17">
        <v>7</v>
      </c>
      <c r="J35" s="17">
        <v>8</v>
      </c>
      <c r="K35" s="17">
        <v>9</v>
      </c>
      <c r="L35" s="17">
        <v>10</v>
      </c>
      <c r="M35" s="17"/>
    </row>
    <row r="36" spans="2:13" x14ac:dyDescent="0.2">
      <c r="B36" s="15" t="s">
        <v>13</v>
      </c>
      <c r="C36" s="17">
        <f>SUM(C37:C38)</f>
        <v>399999.99999999942</v>
      </c>
      <c r="D36" s="17">
        <f t="shared" ref="D36:L36" si="8">SUM(D37:D38)</f>
        <v>599999.99999999907</v>
      </c>
      <c r="E36" s="17">
        <f t="shared" si="8"/>
        <v>199999.99999999971</v>
      </c>
      <c r="F36" s="17">
        <f t="shared" si="8"/>
        <v>599999.99999999907</v>
      </c>
      <c r="G36" s="17">
        <f t="shared" si="8"/>
        <v>399999.99999999942</v>
      </c>
      <c r="H36" s="17">
        <f t="shared" si="8"/>
        <v>599999.99999999907</v>
      </c>
      <c r="I36" s="17">
        <f t="shared" si="8"/>
        <v>199999.99999999971</v>
      </c>
      <c r="J36" s="17">
        <f t="shared" si="8"/>
        <v>599999.99999999907</v>
      </c>
      <c r="K36" s="17">
        <f t="shared" si="8"/>
        <v>199999.99999999971</v>
      </c>
      <c r="L36" s="17">
        <f t="shared" si="8"/>
        <v>199999.99999999971</v>
      </c>
      <c r="M36" s="17">
        <f>SUM(C36:L36)</f>
        <v>3999999.9999999935</v>
      </c>
    </row>
    <row r="37" spans="2:13" x14ac:dyDescent="0.2">
      <c r="B37" s="15" t="s">
        <v>14</v>
      </c>
      <c r="C37" s="17">
        <f>SUM(C28:C31)</f>
        <v>314712.82454759983</v>
      </c>
      <c r="D37" s="17">
        <f t="shared" ref="D37:L37" si="9">SUM(D28:D31)</f>
        <v>472069.23682139977</v>
      </c>
      <c r="E37" s="17">
        <f t="shared" si="9"/>
        <v>157356.41227379991</v>
      </c>
      <c r="F37" s="17">
        <f t="shared" si="9"/>
        <v>472069.23682139977</v>
      </c>
      <c r="G37" s="17">
        <f t="shared" si="9"/>
        <v>314712.82454759983</v>
      </c>
      <c r="H37" s="17">
        <f t="shared" si="9"/>
        <v>472069.23682139977</v>
      </c>
      <c r="I37" s="17">
        <f t="shared" si="9"/>
        <v>157356.41227379991</v>
      </c>
      <c r="J37" s="17">
        <f t="shared" si="9"/>
        <v>472069.23682139977</v>
      </c>
      <c r="K37" s="17">
        <f t="shared" si="9"/>
        <v>157356.41227379991</v>
      </c>
      <c r="L37" s="17">
        <f t="shared" si="9"/>
        <v>157356.41227379991</v>
      </c>
      <c r="M37" s="17">
        <f t="shared" ref="M37:M39" si="10">SUM(C37:L37)</f>
        <v>3147128.2454759981</v>
      </c>
    </row>
    <row r="38" spans="2:13" x14ac:dyDescent="0.2">
      <c r="B38" s="15" t="s">
        <v>15</v>
      </c>
      <c r="C38" s="17">
        <f>C37*27.1%</f>
        <v>85287.175452399562</v>
      </c>
      <c r="D38" s="17">
        <f t="shared" ref="D38:L38" si="11">D37*27.1%</f>
        <v>127930.76317859934</v>
      </c>
      <c r="E38" s="17">
        <f t="shared" si="11"/>
        <v>42643.587726199781</v>
      </c>
      <c r="F38" s="17">
        <f t="shared" si="11"/>
        <v>127930.76317859934</v>
      </c>
      <c r="G38" s="17">
        <f t="shared" si="11"/>
        <v>85287.175452399562</v>
      </c>
      <c r="H38" s="17">
        <f t="shared" si="11"/>
        <v>127930.76317859934</v>
      </c>
      <c r="I38" s="17">
        <f t="shared" si="11"/>
        <v>42643.587726199781</v>
      </c>
      <c r="J38" s="17">
        <f t="shared" si="11"/>
        <v>127930.76317859934</v>
      </c>
      <c r="K38" s="17">
        <f t="shared" si="11"/>
        <v>42643.587726199781</v>
      </c>
      <c r="L38" s="17">
        <f t="shared" si="11"/>
        <v>42643.587726199781</v>
      </c>
      <c r="M38" s="17">
        <f t="shared" si="10"/>
        <v>852871.75452399545</v>
      </c>
    </row>
    <row r="39" spans="2:13" x14ac:dyDescent="0.2">
      <c r="B39" s="15" t="s">
        <v>16</v>
      </c>
      <c r="C39" s="17">
        <f>C36*0.25</f>
        <v>99999.999999999854</v>
      </c>
      <c r="D39" s="17">
        <f t="shared" ref="D39:L39" si="12">D36*0.25</f>
        <v>149999.99999999977</v>
      </c>
      <c r="E39" s="17">
        <f t="shared" si="12"/>
        <v>49999.999999999927</v>
      </c>
      <c r="F39" s="17">
        <f t="shared" si="12"/>
        <v>149999.99999999977</v>
      </c>
      <c r="G39" s="17">
        <f t="shared" si="12"/>
        <v>99999.999999999854</v>
      </c>
      <c r="H39" s="17">
        <f t="shared" si="12"/>
        <v>149999.99999999977</v>
      </c>
      <c r="I39" s="17">
        <f>I36*0.25</f>
        <v>49999.999999999927</v>
      </c>
      <c r="J39" s="17">
        <f t="shared" si="12"/>
        <v>149999.99999999977</v>
      </c>
      <c r="K39" s="17">
        <f t="shared" si="12"/>
        <v>49999.999999999927</v>
      </c>
      <c r="L39" s="17">
        <f t="shared" si="12"/>
        <v>49999.999999999927</v>
      </c>
      <c r="M39" s="17">
        <f t="shared" si="10"/>
        <v>999999.99999999837</v>
      </c>
    </row>
    <row r="40" spans="2:13" x14ac:dyDescent="0.2">
      <c r="B40" s="15" t="s">
        <v>17</v>
      </c>
      <c r="C40" s="17">
        <f>C39+C36</f>
        <v>499999.9999999993</v>
      </c>
      <c r="D40" s="17">
        <f t="shared" ref="D40:L40" si="13">D39+D36</f>
        <v>749999.99999999884</v>
      </c>
      <c r="E40" s="17">
        <f t="shared" si="13"/>
        <v>249999.99999999965</v>
      </c>
      <c r="F40" s="17">
        <f t="shared" si="13"/>
        <v>749999.99999999884</v>
      </c>
      <c r="G40" s="17">
        <f t="shared" si="13"/>
        <v>499999.9999999993</v>
      </c>
      <c r="H40" s="17">
        <f t="shared" si="13"/>
        <v>749999.99999999884</v>
      </c>
      <c r="I40" s="17">
        <f t="shared" si="13"/>
        <v>249999.99999999965</v>
      </c>
      <c r="J40" s="17">
        <f t="shared" si="13"/>
        <v>749999.99999999884</v>
      </c>
      <c r="K40" s="17">
        <f t="shared" si="13"/>
        <v>249999.99999999965</v>
      </c>
      <c r="L40" s="17">
        <f t="shared" si="13"/>
        <v>249999.99999999965</v>
      </c>
      <c r="M40" s="22">
        <f>SUM(C40:L40)</f>
        <v>4999999.9999999925</v>
      </c>
    </row>
    <row r="43" spans="2:13" x14ac:dyDescent="0.2">
      <c r="B43" s="28" t="s">
        <v>34</v>
      </c>
      <c r="C43" s="28"/>
      <c r="D43" s="28"/>
      <c r="E43" s="28"/>
    </row>
    <row r="44" spans="2:13" x14ac:dyDescent="0.2">
      <c r="B44" s="30"/>
      <c r="C44" s="31" t="s">
        <v>19</v>
      </c>
      <c r="D44" s="17" t="s">
        <v>29</v>
      </c>
      <c r="E44" s="17" t="s">
        <v>31</v>
      </c>
    </row>
    <row r="45" spans="2:13" x14ac:dyDescent="0.2">
      <c r="B45" s="31" t="s">
        <v>4</v>
      </c>
      <c r="C45" s="32">
        <v>0.1</v>
      </c>
      <c r="D45" s="17">
        <f>C45*$M$37</f>
        <v>314712.82454759983</v>
      </c>
      <c r="E45" s="17">
        <f>D45*0.87</f>
        <v>273800.15735641186</v>
      </c>
    </row>
    <row r="46" spans="2:13" x14ac:dyDescent="0.2">
      <c r="B46" s="31" t="s">
        <v>20</v>
      </c>
      <c r="C46" s="32">
        <v>0.21</v>
      </c>
      <c r="D46" s="17">
        <f>C46*$M$37</f>
        <v>660896.93154995958</v>
      </c>
      <c r="E46" s="17">
        <f>D46*0.87</f>
        <v>574980.33044846484</v>
      </c>
    </row>
    <row r="47" spans="2:13" x14ac:dyDescent="0.2">
      <c r="B47" s="31" t="s">
        <v>21</v>
      </c>
      <c r="C47" s="32">
        <v>0.11</v>
      </c>
      <c r="D47" s="17">
        <f t="shared" ref="D46:D54" si="14">C47*$M$37</f>
        <v>346184.10700235981</v>
      </c>
      <c r="E47" s="17">
        <f t="shared" ref="E46:E55" si="15">D47*0.87</f>
        <v>301180.17309205304</v>
      </c>
    </row>
    <row r="48" spans="2:13" x14ac:dyDescent="0.2">
      <c r="B48" s="31" t="s">
        <v>22</v>
      </c>
      <c r="C48" s="32">
        <v>0.1</v>
      </c>
      <c r="D48" s="17">
        <f t="shared" si="14"/>
        <v>314712.82454759983</v>
      </c>
      <c r="E48" s="17">
        <f t="shared" si="15"/>
        <v>273800.15735641186</v>
      </c>
    </row>
    <row r="49" spans="2:5" x14ac:dyDescent="0.2">
      <c r="B49" s="31" t="s">
        <v>23</v>
      </c>
      <c r="C49" s="32">
        <v>0.09</v>
      </c>
      <c r="D49" s="17">
        <f t="shared" si="14"/>
        <v>283241.54209283984</v>
      </c>
      <c r="E49" s="17">
        <f t="shared" si="15"/>
        <v>246420.14162077065</v>
      </c>
    </row>
    <row r="50" spans="2:5" x14ac:dyDescent="0.2">
      <c r="B50" s="31" t="s">
        <v>24</v>
      </c>
      <c r="C50" s="32">
        <v>0.1</v>
      </c>
      <c r="D50" s="17">
        <f t="shared" si="14"/>
        <v>314712.82454759983</v>
      </c>
      <c r="E50" s="17">
        <f t="shared" si="15"/>
        <v>273800.15735641186</v>
      </c>
    </row>
    <row r="51" spans="2:5" x14ac:dyDescent="0.2">
      <c r="B51" s="31" t="s">
        <v>25</v>
      </c>
      <c r="C51" s="32">
        <v>7.0000000000000007E-2</v>
      </c>
      <c r="D51" s="17">
        <f t="shared" si="14"/>
        <v>220298.97718331989</v>
      </c>
      <c r="E51" s="17">
        <f t="shared" si="15"/>
        <v>191660.11014948829</v>
      </c>
    </row>
    <row r="52" spans="2:5" x14ac:dyDescent="0.2">
      <c r="B52" s="31" t="s">
        <v>26</v>
      </c>
      <c r="C52" s="32">
        <v>0.1</v>
      </c>
      <c r="D52" s="17">
        <f t="shared" si="14"/>
        <v>314712.82454759983</v>
      </c>
      <c r="E52" s="17">
        <f t="shared" si="15"/>
        <v>273800.15735641186</v>
      </c>
    </row>
    <row r="53" spans="2:5" x14ac:dyDescent="0.2">
      <c r="B53" s="31" t="s">
        <v>27</v>
      </c>
      <c r="C53" s="32">
        <v>0.1</v>
      </c>
      <c r="D53" s="17">
        <f t="shared" si="14"/>
        <v>314712.82454759983</v>
      </c>
      <c r="E53" s="17">
        <f t="shared" si="15"/>
        <v>273800.15735641186</v>
      </c>
    </row>
    <row r="54" spans="2:5" x14ac:dyDescent="0.2">
      <c r="B54" s="31" t="s">
        <v>28</v>
      </c>
      <c r="C54" s="32">
        <v>0.02</v>
      </c>
      <c r="D54" s="17">
        <f t="shared" si="14"/>
        <v>62942.564909519962</v>
      </c>
      <c r="E54" s="17">
        <f t="shared" si="15"/>
        <v>54760.031471282367</v>
      </c>
    </row>
    <row r="56" spans="2:5" x14ac:dyDescent="0.2">
      <c r="D56" s="22">
        <f>SUM(D45:D54) * 0.87</f>
        <v>2738001.5735641192</v>
      </c>
      <c r="E56" s="22">
        <f>SUM(E45:E54)</f>
        <v>2738001.5735641178</v>
      </c>
    </row>
  </sheetData>
  <mergeCells count="4">
    <mergeCell ref="B16:M16"/>
    <mergeCell ref="B25:M25"/>
    <mergeCell ref="B34:M34"/>
    <mergeCell ref="B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1-3</vt:lpstr>
      <vt:lpstr>Задание 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2021-10-11T07:16:22Z</dcterms:created>
  <dcterms:modified xsi:type="dcterms:W3CDTF">2021-10-11T09:09:32Z</dcterms:modified>
</cp:coreProperties>
</file>