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eLorean\Desktop\Universidad\Formulacion de proyecto\Text WordNet\Proyecto\"/>
    </mc:Choice>
  </mc:AlternateContent>
  <xr:revisionPtr revIDLastSave="0" documentId="8_{72BAEF86-09A1-427A-9220-485200EC9C2A}" xr6:coauthVersionLast="47" xr6:coauthVersionMax="47" xr10:uidLastSave="{00000000-0000-0000-0000-000000000000}"/>
  <bookViews>
    <workbookView xWindow="-120" yWindow="-120" windowWidth="29040" windowHeight="15840" xr2:uid="{CACF83AC-6E5C-40C4-8F87-33ECB008C08D}"/>
  </bookViews>
  <sheets>
    <sheet name="EJEMPLO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3" l="1"/>
  <c r="G48" i="3" s="1"/>
  <c r="D49" i="3"/>
  <c r="D50" i="3"/>
  <c r="D51" i="3"/>
  <c r="D52" i="3"/>
  <c r="D53" i="3"/>
  <c r="D54" i="3"/>
  <c r="G54" i="3" s="1"/>
  <c r="D55" i="3"/>
  <c r="G55" i="3" s="1"/>
  <c r="H55" i="3" s="1"/>
  <c r="D56" i="3"/>
  <c r="G56" i="3" s="1"/>
  <c r="H56" i="3" s="1"/>
  <c r="D57" i="3"/>
  <c r="D58" i="3"/>
  <c r="D59" i="3"/>
  <c r="G59" i="3" s="1"/>
  <c r="D8" i="3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7" i="3"/>
  <c r="E7" i="3" s="1"/>
  <c r="E8" i="3"/>
  <c r="H59" i="3" l="1"/>
  <c r="G58" i="3"/>
  <c r="H58" i="3" s="1"/>
  <c r="G57" i="3"/>
  <c r="H57" i="3" s="1"/>
  <c r="G52" i="3"/>
  <c r="H52" i="3" s="1"/>
  <c r="G50" i="3"/>
  <c r="H50" i="3" s="1"/>
  <c r="G53" i="3"/>
  <c r="H53" i="3" s="1"/>
  <c r="G51" i="3"/>
  <c r="H51" i="3" s="1"/>
  <c r="G49" i="3"/>
  <c r="H49" i="3" s="1"/>
  <c r="H48" i="3"/>
  <c r="H54" i="3"/>
  <c r="E20" i="3"/>
  <c r="F19" i="3" l="1"/>
  <c r="G9" i="3" s="1"/>
  <c r="J9" i="3" s="1"/>
  <c r="E26" i="3"/>
  <c r="G7" i="3" l="1"/>
  <c r="G8" i="3"/>
  <c r="J8" i="3" s="1"/>
  <c r="K8" i="3" s="1"/>
  <c r="G17" i="3"/>
  <c r="J17" i="3" s="1"/>
  <c r="J7" i="3"/>
  <c r="K7" i="3" s="1"/>
  <c r="G18" i="3"/>
  <c r="J18" i="3" s="1"/>
  <c r="L18" i="3" s="1"/>
  <c r="G12" i="3"/>
  <c r="J12" i="3" s="1"/>
  <c r="L12" i="3" s="1"/>
  <c r="G16" i="3"/>
  <c r="J16" i="3" s="1"/>
  <c r="K16" i="3" s="1"/>
  <c r="G15" i="3"/>
  <c r="J15" i="3" s="1"/>
  <c r="L15" i="3" s="1"/>
  <c r="G11" i="3"/>
  <c r="J11" i="3" s="1"/>
  <c r="K11" i="3" s="1"/>
  <c r="G14" i="3"/>
  <c r="J14" i="3" s="1"/>
  <c r="K14" i="3" s="1"/>
  <c r="G10" i="3"/>
  <c r="J10" i="3" s="1"/>
  <c r="K10" i="3" s="1"/>
  <c r="G13" i="3"/>
  <c r="J13" i="3" s="1"/>
  <c r="L13" i="3" s="1"/>
  <c r="K17" i="3"/>
  <c r="L17" i="3"/>
  <c r="M18" i="3"/>
  <c r="K18" i="3"/>
  <c r="L9" i="3"/>
  <c r="K9" i="3"/>
  <c r="L7" i="3" l="1"/>
  <c r="M13" i="3"/>
  <c r="N13" i="3"/>
  <c r="P13" i="3"/>
  <c r="O13" i="3"/>
  <c r="M7" i="3"/>
  <c r="O7" i="3"/>
  <c r="N7" i="3"/>
  <c r="P7" i="3"/>
  <c r="M15" i="3"/>
  <c r="O15" i="3"/>
  <c r="P15" i="3"/>
  <c r="N15" i="3"/>
  <c r="O18" i="3"/>
  <c r="P18" i="3"/>
  <c r="N18" i="3"/>
  <c r="M17" i="3"/>
  <c r="O17" i="3"/>
  <c r="P17" i="3"/>
  <c r="N17" i="3"/>
  <c r="M12" i="3"/>
  <c r="P12" i="3"/>
  <c r="N12" i="3"/>
  <c r="O12" i="3"/>
  <c r="M9" i="3"/>
  <c r="N9" i="3"/>
  <c r="O9" i="3"/>
  <c r="P9" i="3"/>
  <c r="L8" i="3"/>
  <c r="L11" i="3"/>
  <c r="K15" i="3"/>
  <c r="K12" i="3"/>
  <c r="L16" i="3"/>
  <c r="L10" i="3"/>
  <c r="K13" i="3"/>
  <c r="L14" i="3"/>
  <c r="M8" i="3" l="1"/>
  <c r="N8" i="3"/>
  <c r="P8" i="3"/>
  <c r="O8" i="3"/>
  <c r="M11" i="3"/>
  <c r="P11" i="3"/>
  <c r="N11" i="3"/>
  <c r="O11" i="3"/>
  <c r="M16" i="3"/>
  <c r="O16" i="3"/>
  <c r="N16" i="3"/>
  <c r="P16" i="3"/>
  <c r="M14" i="3"/>
  <c r="O14" i="3"/>
  <c r="P14" i="3"/>
  <c r="N14" i="3"/>
  <c r="M10" i="3"/>
  <c r="P10" i="3"/>
  <c r="O10" i="3"/>
  <c r="N10" i="3"/>
</calcChain>
</file>

<file path=xl/sharedStrings.xml><?xml version="1.0" encoding="utf-8"?>
<sst xmlns="http://schemas.openxmlformats.org/spreadsheetml/2006/main" count="50" uniqueCount="34">
  <si>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</si>
  <si>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</si>
  <si>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</si>
  <si>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</si>
  <si>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</si>
  <si>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</si>
  <si>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</si>
  <si>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</si>
  <si>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</si>
  <si>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</si>
  <si>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</si>
  <si>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</si>
  <si>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</si>
  <si>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Temperaturas medias mensuales (t)</t>
  </si>
  <si>
    <t>Indice de calor mensual (i)</t>
  </si>
  <si>
    <t>ETP.  Sin corr</t>
  </si>
  <si>
    <t>N</t>
  </si>
  <si>
    <t>d</t>
  </si>
  <si>
    <t>INDICE DE CALOR ANUAL (I)</t>
  </si>
  <si>
    <t>ETP (CM/MES)</t>
  </si>
  <si>
    <t>Evapotranspiración por método de Thornthwaite</t>
  </si>
  <si>
    <t>ETP (MM/DIA)</t>
  </si>
  <si>
    <t>ETP (MM/SEMANA)</t>
  </si>
  <si>
    <t>Ejemplo 1 ajo</t>
  </si>
  <si>
    <t xml:space="preserve"> Ejemplo 2 Palto</t>
  </si>
  <si>
    <t>Ejemplo 3 Vid</t>
  </si>
  <si>
    <t>Temperaturas ALTA mensuales (t)</t>
  </si>
  <si>
    <t>Temperaturas BAJA mensuales (t)</t>
  </si>
  <si>
    <t>Ejemplo 4 pdf</t>
  </si>
  <si>
    <t>Latitud</t>
  </si>
  <si>
    <t>R0</t>
  </si>
  <si>
    <t>ks</t>
  </si>
  <si>
    <t>Rs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</si>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</sst>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3" fillId="0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1" fontId="0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731768</xdr:colOff>
      <xdr:row>4</xdr:row>
      <xdr:rowOff>21238</xdr:rowOff>
    </xdr:from>
    <xdr:to>
      <xdr:col>24</xdr:col>
      <xdr:colOff>198886</xdr:colOff>
      <xdr:row>17</xdr:row>
      <xdr:rowOff>85143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395FD6-875B-4301-B54B-5D02A289EB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441" t="40927" r="18521" b="10518"/>
        <a:stretch/>
      </xdr:blipFill>
      <xdr:spPr>
        <a:xfrm>
          <a:off x="12663995" y="1372056"/>
          <a:ext cx="5563118" cy="2765542"/>
        </a:xfrm>
        <a:prstGeom prst="rect">
          <a:avLst/>
        </a:prstGeom>
      </xdr:spPr>
    </xdr:pic>
    <xdr:clientData/>
  </xdr:twoCellAnchor>
  <xdr:twoCellAnchor editAs="oneCell">
    <xdr:from>
      <xdr:col>16</xdr:col>
      <xdr:colOff>480980</xdr:colOff>
      <xdr:row>17</xdr:row>
      <xdr:rowOff>34425</xdr:rowOff>
    </xdr:from>
    <xdr:to>
      <xdr:col>23</xdr:col>
      <xdr:colOff>505003</xdr:colOff>
      <xdr:row>19</xdr:row>
      <xdr:rowOff>182823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086613-EA09-4757-B181-D800F161A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989" t="27228" r="26282" b="63091"/>
        <a:stretch/>
      </xdr:blipFill>
      <xdr:spPr>
        <a:xfrm>
          <a:off x="12413207" y="4086880"/>
          <a:ext cx="5358023" cy="529398"/>
        </a:xfrm>
        <a:prstGeom prst="rect">
          <a:avLst/>
        </a:prstGeom>
      </xdr:spPr>
    </xdr:pic>
    <xdr:clientData/>
  </xdr:twoCellAnchor>
  <xdr:twoCellAnchor editAs="oneCell">
    <xdr:from>
      <xdr:col>16</xdr:col>
      <xdr:colOff>404036</xdr:colOff>
      <xdr:row>22</xdr:row>
      <xdr:rowOff>129886</xdr:rowOff>
    </xdr:from>
    <xdr:to>
      <xdr:col>23</xdr:col>
      <xdr:colOff>474456</xdr:colOff>
      <xdr:row>29</xdr:row>
      <xdr:rowOff>174405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161526-72EB-4BC1-98BB-B28E27CB18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255" t="61519" r="29238" b="16368"/>
        <a:stretch/>
      </xdr:blipFill>
      <xdr:spPr>
        <a:xfrm>
          <a:off x="15115831" y="5134841"/>
          <a:ext cx="5404420" cy="1378019"/>
        </a:xfrm>
        <a:prstGeom prst="rect">
          <a:avLst/>
        </a:prstGeom>
      </xdr:spPr>
    </xdr:pic>
    <xdr:clientData/>
  </xdr:twoCellAnchor>
  <xdr:twoCellAnchor editAs="oneCell">
    <xdr:from>
      <xdr:col>16</xdr:col>
      <xdr:colOff>102027</xdr:colOff>
      <xdr:row>29</xdr:row>
      <xdr:rowOff>160928</xdr:rowOff>
    </xdr:from>
    <xdr:to>
      <xdr:col>23</xdr:col>
      <xdr:colOff>692892</xdr:colOff>
      <xdr:row>38</xdr:row>
      <xdr:rowOff>163100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DD2F77E-9BBA-45D8-9A04-51E8ACA845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9350" t="53551" r="18863" b="13839"/>
        <a:stretch/>
      </xdr:blipFill>
      <xdr:spPr>
        <a:xfrm>
          <a:off x="12034254" y="6499383"/>
          <a:ext cx="5924865" cy="1716672"/>
        </a:xfrm>
        <a:prstGeom prst="rect">
          <a:avLst/>
        </a:prstGeom>
      </xdr:spPr>
    </xdr:pic>
    <xdr:clientData/>
  </xdr:twoCellAnchor>
  <xdr:twoCellAnchor editAs="oneCell">
    <xdr:from>
      <xdr:col>37</xdr:col>
      <xdr:colOff>240584</xdr:colOff>
      <xdr:row>8</xdr:row>
      <xdr:rowOff>135659</xdr:rowOff>
    </xdr:from>
    <xdr:to>
      <xdr:col>49</xdr:col>
      <xdr:colOff>758334</xdr:colOff>
      <xdr:row>34</xdr:row>
      <xdr:rowOff>157498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DF6FA21-897A-4CB8-806B-ADBB3EC70D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0140" t="20790" r="5890" b="10087"/>
        <a:stretch/>
      </xdr:blipFill>
      <xdr:spPr>
        <a:xfrm>
          <a:off x="28127667" y="1807826"/>
          <a:ext cx="9661750" cy="4974839"/>
        </a:xfrm>
        <a:prstGeom prst="rect">
          <a:avLst/>
        </a:prstGeom>
      </xdr:spPr>
    </xdr:pic>
    <xdr:clientData/>
  </xdr:twoCellAnchor>
  <xdr:twoCellAnchor editAs="oneCell">
    <xdr:from>
      <xdr:col>0</xdr:col>
      <xdr:colOff>227425</xdr:colOff>
      <xdr:row>27</xdr:row>
      <xdr:rowOff>45910</xdr:rowOff>
    </xdr:from>
    <xdr:to>
      <xdr:col>5</xdr:col>
      <xdr:colOff>544863</xdr:colOff>
      <xdr:row>32</xdr:row>
      <xdr:rowOff>98542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AD9CB32-8E5B-4648-AD70-F57B2F05A7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08" t="45439" r="43651" b="39961"/>
        <a:stretch/>
      </xdr:blipFill>
      <xdr:spPr>
        <a:xfrm>
          <a:off x="227425" y="5327955"/>
          <a:ext cx="6049756" cy="1005132"/>
        </a:xfrm>
        <a:prstGeom prst="rect">
          <a:avLst/>
        </a:prstGeom>
      </xdr:spPr>
    </xdr:pic>
    <xdr:clientData/>
  </xdr:twoCellAnchor>
  <xdr:twoCellAnchor editAs="oneCell">
    <xdr:from>
      <xdr:col>0</xdr:col>
      <xdr:colOff>765268</xdr:colOff>
      <xdr:row>21</xdr:row>
      <xdr:rowOff>126129</xdr:rowOff>
    </xdr:from>
    <xdr:to>
      <xdr:col>5</xdr:col>
      <xdr:colOff>357636</xdr:colOff>
      <xdr:row>23</xdr:row>
      <xdr:rowOff>144102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36DC7C3-E939-4849-B5FD-EC107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7061" t="54056" r="41980" b="40538"/>
        <a:stretch/>
      </xdr:blipFill>
      <xdr:spPr>
        <a:xfrm>
          <a:off x="765268" y="4940584"/>
          <a:ext cx="5324686" cy="398973"/>
        </a:xfrm>
        <a:prstGeom prst="rect">
          <a:avLst/>
        </a:prstGeom>
      </xdr:spPr>
    </xdr:pic>
    <xdr:clientData/>
  </xdr:twoCellAnchor>
  <xdr:twoCellAnchor editAs="oneCell">
    <xdr:from>
      <xdr:col>16</xdr:col>
      <xdr:colOff>354861</xdr:colOff>
      <xdr:row>20</xdr:row>
      <xdr:rowOff>71941</xdr:rowOff>
    </xdr:from>
    <xdr:to>
      <xdr:col>23</xdr:col>
      <xdr:colOff>570519</xdr:colOff>
      <xdr:row>22</xdr:row>
      <xdr:rowOff>171383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C170E55-C998-41A5-8710-459361CEB9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" t="35224" r="-2524" b="45809"/>
        <a:stretch/>
      </xdr:blipFill>
      <xdr:spPr>
        <a:xfrm>
          <a:off x="15066656" y="4695896"/>
          <a:ext cx="5549658" cy="480442"/>
        </a:xfrm>
        <a:prstGeom prst="rect">
          <a:avLst/>
        </a:prstGeom>
      </xdr:spPr>
    </xdr:pic>
    <xdr:clientData/>
  </xdr:twoCellAnchor>
  <xdr:twoCellAnchor editAs="oneCell">
    <xdr:from>
      <xdr:col>3</xdr:col>
      <xdr:colOff>710047</xdr:colOff>
      <xdr:row>1</xdr:row>
      <xdr:rowOff>188953</xdr:rowOff>
    </xdr:from>
    <xdr:to>
      <xdr:col>5</xdr:col>
      <xdr:colOff>77932</xdr:colOff>
      <xdr:row>3</xdr:row>
      <xdr:rowOff>84858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94CE9F3-0337-47D6-A55B-DD8ABCEEB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979" y="526658"/>
          <a:ext cx="1437408" cy="571314"/>
        </a:xfrm>
        <a:prstGeom prst="rect">
          <a:avLst/>
        </a:prstGeom>
      </xdr:spPr>
    </xdr:pic>
    <xdr:clientData/>
  </xdr:twoCellAnchor>
  <xdr:twoCellAnchor editAs="oneCell">
    <xdr:from>
      <xdr:col>0</xdr:col>
      <xdr:colOff>227932</xdr:colOff>
      <xdr:row>1</xdr:row>
      <xdr:rowOff>33513</xdr:rowOff>
    </xdr:from>
    <xdr:to>
      <xdr:col>0</xdr:col>
      <xdr:colOff>1047750</xdr:colOff>
      <xdr:row>3</xdr:row>
      <xdr:rowOff>181582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4281F05-FF46-4E02-9B0A-955B8C8E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32" y="371218"/>
          <a:ext cx="819818" cy="823478"/>
        </a:xfrm>
        <a:prstGeom prst="rect">
          <a:avLst/>
        </a:prstGeom>
      </xdr:spPr>
    </xdr:pic>
    <xdr:clientData/>
  </xdr:twoCellAnchor>
  <xdr:twoCellAnchor editAs="oneCell">
    <xdr:from>
      <xdr:col>5</xdr:col>
      <xdr:colOff>637705</xdr:colOff>
      <xdr:row>1</xdr:row>
      <xdr:rowOff>17316</xdr:rowOff>
    </xdr:from>
    <xdr:to>
      <xdr:col>6</xdr:col>
      <xdr:colOff>623453</xdr:colOff>
      <xdr:row>4</xdr:row>
      <xdr:rowOff>935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1DE9E71-7218-4948-A855-1A1F03C4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0614" y="355021"/>
          <a:ext cx="730430" cy="99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AD5F-08E1-4653-B476-7C21D93E306D}">
  <dimension ref="A1:T59"/>
  <sheetViews>
    <sheetView tabSelected="1" topLeftCell="A43" zoomScale="110" zoomScaleNormal="110" workbookViewId="0">
      <selection activeCell="G56" sqref="G56"/>
    </sheetView>
  </sheetViews>
  <sheetFormatPr baseColWidth="10" defaultColWidth="11.42578125" defaultRowHeight="15" x14ac:dyDescent="0.25"/>
  <cols>
    <col min="1" max="3" width="18.28515625" customWidth="1"/>
    <col min="4" max="4" width="17.140625" customWidth="1"/>
    <col min="5" max="5" width="13.85546875" customWidth="1"/>
    <col min="6" max="6" width="11.140625" customWidth="1"/>
    <col min="7" max="7" width="14" bestFit="1" customWidth="1"/>
    <col min="8" max="8" width="8.5703125" customWidth="1"/>
    <col min="12" max="12" width="17" customWidth="1"/>
  </cols>
  <sheetData>
    <row r="1" spans="1:20" ht="26.25" x14ac:dyDescent="0.4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s="1" customFormat="1" ht="26.25" x14ac:dyDescent="0.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1" customFormat="1" ht="26.25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26.25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0" ht="15.75" customHeight="1" x14ac:dyDescent="0.25">
      <c r="A5" s="22" t="s">
        <v>12</v>
      </c>
      <c r="B5" s="23" t="s">
        <v>26</v>
      </c>
      <c r="C5" s="23" t="s">
        <v>27</v>
      </c>
      <c r="D5" s="23" t="s">
        <v>13</v>
      </c>
      <c r="E5" s="25" t="s">
        <v>14</v>
      </c>
      <c r="F5" s="21"/>
      <c r="G5" s="19" t="s">
        <v>15</v>
      </c>
      <c r="H5" s="27" t="s">
        <v>16</v>
      </c>
      <c r="I5" s="27" t="s">
        <v>17</v>
      </c>
      <c r="J5" s="22" t="s">
        <v>19</v>
      </c>
      <c r="K5" s="22" t="s">
        <v>21</v>
      </c>
      <c r="L5" s="22" t="s">
        <v>22</v>
      </c>
      <c r="M5" s="22" t="s">
        <v>23</v>
      </c>
      <c r="N5" s="22" t="s">
        <v>24</v>
      </c>
      <c r="O5" s="22" t="s">
        <v>25</v>
      </c>
      <c r="P5" s="22" t="s">
        <v>28</v>
      </c>
    </row>
    <row r="6" spans="1:20" ht="32.25" customHeight="1" x14ac:dyDescent="0.25">
      <c r="A6" s="22"/>
      <c r="B6" s="24"/>
      <c r="C6" s="24"/>
      <c r="D6" s="24"/>
      <c r="E6" s="25"/>
      <c r="F6" s="21"/>
      <c r="G6" s="20"/>
      <c r="H6" s="28"/>
      <c r="I6" s="28"/>
      <c r="J6" s="22"/>
      <c r="K6" s="22"/>
      <c r="L6" s="22"/>
      <c r="M6" s="22"/>
      <c r="N6" s="22"/>
      <c r="O6" s="22"/>
      <c r="P6" s="22"/>
    </row>
    <row r="7" spans="1:20" ht="15" customHeight="1" x14ac:dyDescent="0.25">
      <c r="A7" s="2" t="s">
        <v>0</v>
      </c>
      <c r="B7" s="2">
        <v>31.3</v>
      </c>
      <c r="C7" s="2">
        <v>12.6</v>
      </c>
      <c r="D7" s="4">
        <f>(B7+C7)/2</f>
        <v>21.95</v>
      </c>
      <c r="E7" s="5">
        <f t="shared" ref="E7:E18" si="0">(D7/5)^1.514</f>
        <v>9.3905554968074618</v>
      </c>
      <c r="F7" s="11"/>
      <c r="G7" s="5" t="e">
        <f>1.6*(#REF!)^F19</f>
        <v>#REF!</v>
      </c>
      <c r="H7" s="6">
        <v>11.1</v>
      </c>
      <c r="I7" s="7">
        <v>31</v>
      </c>
      <c r="J7" s="5" t="e">
        <f>G7*(H7/12)*(I7/30)</f>
        <v>#REF!</v>
      </c>
      <c r="K7" s="5" t="e">
        <f>J7*0.328767</f>
        <v>#REF!</v>
      </c>
      <c r="L7" s="13" t="e">
        <f>J7*2.30137</f>
        <v>#REF!</v>
      </c>
      <c r="M7" s="13" t="e">
        <f>L7*0.2</f>
        <v>#REF!</v>
      </c>
      <c r="N7" s="13" t="e">
        <f>L7*0.77</f>
        <v>#REF!</v>
      </c>
      <c r="O7" s="13" t="e">
        <f>L7*0.35</f>
        <v>#REF!</v>
      </c>
      <c r="P7" s="13" t="e">
        <f>L7*0.76</f>
        <v>#REF!</v>
      </c>
    </row>
    <row r="8" spans="1:20" x14ac:dyDescent="0.25">
      <c r="A8" s="2" t="s">
        <v>1</v>
      </c>
      <c r="B8" s="2">
        <v>30.2</v>
      </c>
      <c r="C8" s="2">
        <v>12.2</v>
      </c>
      <c r="D8" s="4">
        <f t="shared" ref="D8:D18" si="1">(B8+C8)/2</f>
        <v>21.2</v>
      </c>
      <c r="E8" s="5">
        <f t="shared" si="0"/>
        <v>8.9090604735770054</v>
      </c>
      <c r="F8" s="11"/>
      <c r="G8" s="5" t="e">
        <f>1.6*(#REF!)^F19</f>
        <v>#REF!</v>
      </c>
      <c r="H8" s="6">
        <v>11.5</v>
      </c>
      <c r="I8" s="7">
        <v>28</v>
      </c>
      <c r="J8" s="5" t="e">
        <f t="shared" ref="J8:J18" si="2">G8*(H8/12)*(I8/30)</f>
        <v>#REF!</v>
      </c>
      <c r="K8" s="5" t="e">
        <f t="shared" ref="K8:K18" si="3">J8*0.328767</f>
        <v>#REF!</v>
      </c>
      <c r="L8" s="13" t="e">
        <f t="shared" ref="L8:L18" si="4">J8*2.30137</f>
        <v>#REF!</v>
      </c>
      <c r="M8" s="13" t="e">
        <f t="shared" ref="M8:M18" si="5">L8*0.2</f>
        <v>#REF!</v>
      </c>
      <c r="N8" s="13" t="e">
        <f t="shared" ref="N8:N18" si="6">L8*0.77</f>
        <v>#REF!</v>
      </c>
      <c r="O8" s="13" t="e">
        <f t="shared" ref="O8:O18" si="7">L8*0.35</f>
        <v>#REF!</v>
      </c>
      <c r="P8" s="13" t="e">
        <f t="shared" ref="P8:P18" si="8">L8*0.76</f>
        <v>#REF!</v>
      </c>
    </row>
    <row r="9" spans="1:20" x14ac:dyDescent="0.25">
      <c r="A9" s="2" t="s">
        <v>2</v>
      </c>
      <c r="B9" s="2">
        <v>29.6</v>
      </c>
      <c r="C9" s="2">
        <v>11.9</v>
      </c>
      <c r="D9" s="4">
        <f t="shared" si="1"/>
        <v>20.75</v>
      </c>
      <c r="E9" s="5">
        <f t="shared" si="0"/>
        <v>8.6243191273368023</v>
      </c>
      <c r="F9" s="11"/>
      <c r="G9" s="5" t="e">
        <f>1.6*(#REF!)^F19</f>
        <v>#REF!</v>
      </c>
      <c r="H9" s="6">
        <v>12</v>
      </c>
      <c r="I9" s="7">
        <v>31</v>
      </c>
      <c r="J9" s="5" t="e">
        <f t="shared" si="2"/>
        <v>#REF!</v>
      </c>
      <c r="K9" s="5" t="e">
        <f t="shared" si="3"/>
        <v>#REF!</v>
      </c>
      <c r="L9" s="13" t="e">
        <f t="shared" si="4"/>
        <v>#REF!</v>
      </c>
      <c r="M9" s="13" t="e">
        <f t="shared" si="5"/>
        <v>#REF!</v>
      </c>
      <c r="N9" s="13" t="e">
        <f t="shared" si="6"/>
        <v>#REF!</v>
      </c>
      <c r="O9" s="13" t="e">
        <f t="shared" si="7"/>
        <v>#REF!</v>
      </c>
      <c r="P9" s="13" t="e">
        <f t="shared" si="8"/>
        <v>#REF!</v>
      </c>
    </row>
    <row r="10" spans="1:20" x14ac:dyDescent="0.25">
      <c r="A10" s="2" t="s">
        <v>3</v>
      </c>
      <c r="B10" s="2">
        <v>23.3</v>
      </c>
      <c r="C10" s="2">
        <v>7.6</v>
      </c>
      <c r="D10" s="4">
        <f t="shared" si="1"/>
        <v>15.45</v>
      </c>
      <c r="E10" s="5">
        <f t="shared" si="0"/>
        <v>5.5181962006248471</v>
      </c>
      <c r="F10" s="11"/>
      <c r="G10" s="5" t="e">
        <f>1.6*(#REF!)^F19</f>
        <v>#REF!</v>
      </c>
      <c r="H10" s="6">
        <v>12.6</v>
      </c>
      <c r="I10" s="7">
        <v>30</v>
      </c>
      <c r="J10" s="5" t="e">
        <f t="shared" si="2"/>
        <v>#REF!</v>
      </c>
      <c r="K10" s="5" t="e">
        <f t="shared" si="3"/>
        <v>#REF!</v>
      </c>
      <c r="L10" s="13" t="e">
        <f t="shared" si="4"/>
        <v>#REF!</v>
      </c>
      <c r="M10" s="13" t="e">
        <f t="shared" si="5"/>
        <v>#REF!</v>
      </c>
      <c r="N10" s="13" t="e">
        <f t="shared" si="6"/>
        <v>#REF!</v>
      </c>
      <c r="O10" s="13" t="e">
        <f t="shared" si="7"/>
        <v>#REF!</v>
      </c>
      <c r="P10" s="13" t="e">
        <f t="shared" si="8"/>
        <v>#REF!</v>
      </c>
    </row>
    <row r="11" spans="1:20" x14ac:dyDescent="0.25">
      <c r="A11" s="2" t="s">
        <v>4</v>
      </c>
      <c r="B11" s="2">
        <v>17.5</v>
      </c>
      <c r="C11" s="2">
        <v>4.3</v>
      </c>
      <c r="D11" s="4">
        <f t="shared" si="1"/>
        <v>10.9</v>
      </c>
      <c r="E11" s="5">
        <f t="shared" si="0"/>
        <v>3.25404182939713</v>
      </c>
      <c r="F11" s="11"/>
      <c r="G11" s="5" t="e">
        <f>1.6*(#REF!)^F19</f>
        <v>#REF!</v>
      </c>
      <c r="H11" s="6">
        <v>13</v>
      </c>
      <c r="I11" s="7">
        <v>31</v>
      </c>
      <c r="J11" s="5" t="e">
        <f t="shared" si="2"/>
        <v>#REF!</v>
      </c>
      <c r="K11" s="5" t="e">
        <f t="shared" si="3"/>
        <v>#REF!</v>
      </c>
      <c r="L11" s="13" t="e">
        <f t="shared" si="4"/>
        <v>#REF!</v>
      </c>
      <c r="M11" s="13" t="e">
        <f t="shared" si="5"/>
        <v>#REF!</v>
      </c>
      <c r="N11" s="13" t="e">
        <f t="shared" si="6"/>
        <v>#REF!</v>
      </c>
      <c r="O11" s="13" t="e">
        <f t="shared" si="7"/>
        <v>#REF!</v>
      </c>
      <c r="P11" s="13" t="e">
        <f t="shared" si="8"/>
        <v>#REF!</v>
      </c>
    </row>
    <row r="12" spans="1:20" x14ac:dyDescent="0.25">
      <c r="A12" s="2" t="s">
        <v>5</v>
      </c>
      <c r="B12" s="2">
        <v>13.5</v>
      </c>
      <c r="C12" s="2">
        <v>4</v>
      </c>
      <c r="D12" s="4">
        <f t="shared" si="1"/>
        <v>8.75</v>
      </c>
      <c r="E12" s="5">
        <f t="shared" si="0"/>
        <v>2.3332410344352947</v>
      </c>
      <c r="F12" s="11"/>
      <c r="G12" s="5" t="e">
        <f>1.6*(#REF!)^F19</f>
        <v>#REF!</v>
      </c>
      <c r="H12" s="6">
        <v>13.3</v>
      </c>
      <c r="I12" s="7">
        <v>30</v>
      </c>
      <c r="J12" s="5" t="e">
        <f t="shared" si="2"/>
        <v>#REF!</v>
      </c>
      <c r="K12" s="5" t="e">
        <f t="shared" si="3"/>
        <v>#REF!</v>
      </c>
      <c r="L12" s="13" t="e">
        <f t="shared" si="4"/>
        <v>#REF!</v>
      </c>
      <c r="M12" s="13" t="e">
        <f t="shared" si="5"/>
        <v>#REF!</v>
      </c>
      <c r="N12" s="13" t="e">
        <f t="shared" si="6"/>
        <v>#REF!</v>
      </c>
      <c r="O12" s="13" t="e">
        <f t="shared" si="7"/>
        <v>#REF!</v>
      </c>
      <c r="P12" s="13" t="e">
        <f t="shared" si="8"/>
        <v>#REF!</v>
      </c>
    </row>
    <row r="13" spans="1:20" x14ac:dyDescent="0.25">
      <c r="A13" s="2" t="s">
        <v>6</v>
      </c>
      <c r="B13" s="2">
        <v>13.2</v>
      </c>
      <c r="C13" s="2">
        <v>4.4000000000000004</v>
      </c>
      <c r="D13" s="4">
        <f t="shared" si="1"/>
        <v>8.8000000000000007</v>
      </c>
      <c r="E13" s="5">
        <f t="shared" si="0"/>
        <v>2.3534565195897201</v>
      </c>
      <c r="F13" s="11"/>
      <c r="G13" s="5" t="e">
        <f>1.6*(#REF!)^F19</f>
        <v>#REF!</v>
      </c>
      <c r="H13" s="6">
        <v>13.2</v>
      </c>
      <c r="I13" s="7">
        <v>31</v>
      </c>
      <c r="J13" s="5" t="e">
        <f t="shared" si="2"/>
        <v>#REF!</v>
      </c>
      <c r="K13" s="5" t="e">
        <f t="shared" si="3"/>
        <v>#REF!</v>
      </c>
      <c r="L13" s="13" t="e">
        <f t="shared" si="4"/>
        <v>#REF!</v>
      </c>
      <c r="M13" s="13" t="e">
        <f t="shared" si="5"/>
        <v>#REF!</v>
      </c>
      <c r="N13" s="13" t="e">
        <f t="shared" si="6"/>
        <v>#REF!</v>
      </c>
      <c r="O13" s="13" t="e">
        <f t="shared" si="7"/>
        <v>#REF!</v>
      </c>
      <c r="P13" s="13" t="e">
        <f t="shared" si="8"/>
        <v>#REF!</v>
      </c>
    </row>
    <row r="14" spans="1:20" x14ac:dyDescent="0.25">
      <c r="A14" s="2" t="s">
        <v>7</v>
      </c>
      <c r="B14" s="2">
        <v>15.6</v>
      </c>
      <c r="C14" s="2">
        <v>6.6</v>
      </c>
      <c r="D14" s="4">
        <f t="shared" si="1"/>
        <v>11.1</v>
      </c>
      <c r="E14" s="5">
        <f t="shared" si="0"/>
        <v>3.3448635300903655</v>
      </c>
      <c r="F14" s="11"/>
      <c r="G14" s="5" t="e">
        <f>1.6*(#REF!)^F19</f>
        <v>#REF!</v>
      </c>
      <c r="H14" s="6">
        <v>12.8</v>
      </c>
      <c r="I14" s="7">
        <v>31</v>
      </c>
      <c r="J14" s="5" t="e">
        <f t="shared" si="2"/>
        <v>#REF!</v>
      </c>
      <c r="K14" s="5" t="e">
        <f t="shared" si="3"/>
        <v>#REF!</v>
      </c>
      <c r="L14" s="13" t="e">
        <f t="shared" si="4"/>
        <v>#REF!</v>
      </c>
      <c r="M14" s="13" t="e">
        <f t="shared" si="5"/>
        <v>#REF!</v>
      </c>
      <c r="N14" s="13" t="e">
        <f t="shared" si="6"/>
        <v>#REF!</v>
      </c>
      <c r="O14" s="13" t="e">
        <f t="shared" si="7"/>
        <v>#REF!</v>
      </c>
      <c r="P14" s="13" t="e">
        <f t="shared" si="8"/>
        <v>#REF!</v>
      </c>
    </row>
    <row r="15" spans="1:20" x14ac:dyDescent="0.25">
      <c r="A15" s="2" t="s">
        <v>8</v>
      </c>
      <c r="B15" s="2">
        <v>17.100000000000001</v>
      </c>
      <c r="C15" s="2">
        <v>6.6</v>
      </c>
      <c r="D15" s="4">
        <f t="shared" si="1"/>
        <v>11.850000000000001</v>
      </c>
      <c r="E15" s="5">
        <f t="shared" si="0"/>
        <v>3.6929123152695431</v>
      </c>
      <c r="F15" s="11"/>
      <c r="G15" s="5" t="e">
        <f>1.6*(#REF!)^F19</f>
        <v>#REF!</v>
      </c>
      <c r="H15" s="6">
        <v>12.3</v>
      </c>
      <c r="I15" s="7">
        <v>30</v>
      </c>
      <c r="J15" s="5" t="e">
        <f t="shared" si="2"/>
        <v>#REF!</v>
      </c>
      <c r="K15" s="5" t="e">
        <f t="shared" si="3"/>
        <v>#REF!</v>
      </c>
      <c r="L15" s="13" t="e">
        <f t="shared" si="4"/>
        <v>#REF!</v>
      </c>
      <c r="M15" s="13" t="e">
        <f t="shared" si="5"/>
        <v>#REF!</v>
      </c>
      <c r="N15" s="13" t="e">
        <f t="shared" si="6"/>
        <v>#REF!</v>
      </c>
      <c r="O15" s="13" t="e">
        <f t="shared" si="7"/>
        <v>#REF!</v>
      </c>
      <c r="P15" s="13" t="e">
        <f t="shared" si="8"/>
        <v>#REF!</v>
      </c>
    </row>
    <row r="16" spans="1:20" x14ac:dyDescent="0.25">
      <c r="A16" s="2" t="s">
        <v>9</v>
      </c>
      <c r="B16" s="2">
        <v>19.399999999999999</v>
      </c>
      <c r="C16" s="2">
        <v>7.5</v>
      </c>
      <c r="D16" s="4">
        <f t="shared" si="1"/>
        <v>13.45</v>
      </c>
      <c r="E16" s="5">
        <f t="shared" si="0"/>
        <v>4.4734743540603334</v>
      </c>
      <c r="F16" s="11"/>
      <c r="G16" s="5" t="e">
        <f>1.6*(#REF!)^F19</f>
        <v>#REF!</v>
      </c>
      <c r="H16" s="6">
        <v>11.7</v>
      </c>
      <c r="I16" s="7">
        <v>31</v>
      </c>
      <c r="J16" s="5" t="e">
        <f t="shared" si="2"/>
        <v>#REF!</v>
      </c>
      <c r="K16" s="5" t="e">
        <f t="shared" si="3"/>
        <v>#REF!</v>
      </c>
      <c r="L16" s="13" t="e">
        <f t="shared" si="4"/>
        <v>#REF!</v>
      </c>
      <c r="M16" s="13" t="e">
        <f t="shared" si="5"/>
        <v>#REF!</v>
      </c>
      <c r="N16" s="13" t="e">
        <f t="shared" si="6"/>
        <v>#REF!</v>
      </c>
      <c r="O16" s="13" t="e">
        <f t="shared" si="7"/>
        <v>#REF!</v>
      </c>
      <c r="P16" s="13" t="e">
        <f t="shared" si="8"/>
        <v>#REF!</v>
      </c>
    </row>
    <row r="17" spans="1:16" x14ac:dyDescent="0.25">
      <c r="A17" s="2" t="s">
        <v>10</v>
      </c>
      <c r="B17" s="2">
        <v>23.7</v>
      </c>
      <c r="C17" s="2">
        <v>9.9</v>
      </c>
      <c r="D17" s="4">
        <f t="shared" si="1"/>
        <v>16.8</v>
      </c>
      <c r="E17" s="5">
        <f t="shared" si="0"/>
        <v>6.2643738210530522</v>
      </c>
      <c r="F17" s="11"/>
      <c r="G17" s="5" t="e">
        <f>1.6*(#REF!)^F19</f>
        <v>#REF!</v>
      </c>
      <c r="H17" s="6">
        <v>11.3</v>
      </c>
      <c r="I17" s="7">
        <v>30</v>
      </c>
      <c r="J17" s="5" t="e">
        <f t="shared" si="2"/>
        <v>#REF!</v>
      </c>
      <c r="K17" s="5" t="e">
        <f t="shared" si="3"/>
        <v>#REF!</v>
      </c>
      <c r="L17" s="13" t="e">
        <f t="shared" si="4"/>
        <v>#REF!</v>
      </c>
      <c r="M17" s="13" t="e">
        <f t="shared" si="5"/>
        <v>#REF!</v>
      </c>
      <c r="N17" s="13" t="e">
        <f t="shared" si="6"/>
        <v>#REF!</v>
      </c>
      <c r="O17" s="13" t="e">
        <f t="shared" si="7"/>
        <v>#REF!</v>
      </c>
      <c r="P17" s="13" t="e">
        <f t="shared" si="8"/>
        <v>#REF!</v>
      </c>
    </row>
    <row r="18" spans="1:16" x14ac:dyDescent="0.25">
      <c r="A18" s="2" t="s">
        <v>11</v>
      </c>
      <c r="B18" s="2">
        <v>28.6</v>
      </c>
      <c r="C18" s="2">
        <v>11.2</v>
      </c>
      <c r="D18" s="4">
        <f t="shared" si="1"/>
        <v>19.899999999999999</v>
      </c>
      <c r="E18" s="5">
        <f t="shared" si="0"/>
        <v>8.0951140373758772</v>
      </c>
      <c r="F18" s="11"/>
      <c r="G18" s="5" t="e">
        <f>1.6*(#REF!)^F19</f>
        <v>#REF!</v>
      </c>
      <c r="H18" s="6">
        <v>11</v>
      </c>
      <c r="I18" s="7">
        <v>31</v>
      </c>
      <c r="J18" s="5" t="e">
        <f t="shared" si="2"/>
        <v>#REF!</v>
      </c>
      <c r="K18" s="5" t="e">
        <f t="shared" si="3"/>
        <v>#REF!</v>
      </c>
      <c r="L18" s="13" t="e">
        <f t="shared" si="4"/>
        <v>#REF!</v>
      </c>
      <c r="M18" s="13" t="e">
        <f t="shared" si="5"/>
        <v>#REF!</v>
      </c>
      <c r="N18" s="13" t="e">
        <f t="shared" si="6"/>
        <v>#REF!</v>
      </c>
      <c r="O18" s="13" t="e">
        <f t="shared" si="7"/>
        <v>#REF!</v>
      </c>
      <c r="P18" s="13" t="e">
        <f t="shared" si="8"/>
        <v>#REF!</v>
      </c>
    </row>
    <row r="19" spans="1:16" x14ac:dyDescent="0.25">
      <c r="D19" s="9"/>
      <c r="E19" s="9"/>
      <c r="F19" s="9">
        <f>((6.75*10^(-9))*E20^3-(7.71*10^(-5))*E20^2+(0.01792*E20)+0.49239)</f>
        <v>1.3431841375217348</v>
      </c>
      <c r="G19" s="9"/>
      <c r="H19" s="9"/>
      <c r="I19" s="9"/>
      <c r="J19" s="9"/>
      <c r="K19" s="8"/>
    </row>
    <row r="20" spans="1:16" x14ac:dyDescent="0.25">
      <c r="D20" s="26" t="s">
        <v>18</v>
      </c>
      <c r="E20" s="9">
        <f>SUM(E7:E18)</f>
        <v>66.253608739617448</v>
      </c>
      <c r="F20" s="9"/>
      <c r="G20" s="9"/>
      <c r="H20" s="9"/>
      <c r="I20" s="9"/>
      <c r="J20" s="9"/>
      <c r="K20" s="9"/>
    </row>
    <row r="21" spans="1:16" x14ac:dyDescent="0.25">
      <c r="D21" s="26"/>
      <c r="E21" s="9"/>
      <c r="F21" s="9"/>
      <c r="G21" s="9"/>
      <c r="H21" s="9"/>
      <c r="I21" s="9"/>
      <c r="J21" s="9"/>
      <c r="K21" s="9"/>
    </row>
    <row r="24" spans="1:16" x14ac:dyDescent="0.25">
      <c r="K24" s="12"/>
    </row>
    <row r="26" spans="1:16" x14ac:dyDescent="0.25">
      <c r="E26">
        <f>((6.75*10^(-9))*E20^3-(7.71*10^(-5))*E20^2+(0.01792*E20)+0.49239)</f>
        <v>1.3431841375217348</v>
      </c>
    </row>
    <row r="34" spans="1:8" x14ac:dyDescent="0.25">
      <c r="D34">
        <v>19</v>
      </c>
    </row>
    <row r="44" spans="1:8" x14ac:dyDescent="0.25">
      <c r="D44" t="s">
        <v>31</v>
      </c>
      <c r="E44" s="18">
        <v>0.16</v>
      </c>
    </row>
    <row r="46" spans="1:8" x14ac:dyDescent="0.25">
      <c r="A46" s="22" t="s">
        <v>12</v>
      </c>
      <c r="B46" s="23" t="s">
        <v>26</v>
      </c>
      <c r="C46" s="23" t="s">
        <v>27</v>
      </c>
      <c r="D46" s="23" t="s">
        <v>13</v>
      </c>
      <c r="E46" s="25" t="s">
        <v>29</v>
      </c>
      <c r="F46" s="21" t="s">
        <v>30</v>
      </c>
      <c r="G46" s="19" t="s">
        <v>32</v>
      </c>
      <c r="H46" s="19" t="s">
        <v>33</v>
      </c>
    </row>
    <row r="47" spans="1:8" x14ac:dyDescent="0.25">
      <c r="A47" s="22"/>
      <c r="B47" s="24"/>
      <c r="C47" s="24"/>
      <c r="D47" s="24"/>
      <c r="E47" s="25"/>
      <c r="F47" s="21"/>
      <c r="G47" s="20"/>
      <c r="H47" s="20"/>
    </row>
    <row r="48" spans="1:8" x14ac:dyDescent="0.25">
      <c r="A48" s="2" t="s">
        <v>0</v>
      </c>
      <c r="B48" s="15">
        <v>30</v>
      </c>
      <c r="C48" s="15">
        <v>12</v>
      </c>
      <c r="D48" s="16">
        <f>(B48+C48)/2</f>
        <v>21</v>
      </c>
      <c r="E48" s="14">
        <v>-34</v>
      </c>
      <c r="F48" s="17">
        <v>17.7</v>
      </c>
      <c r="G48" s="18">
        <f>F48*$E$44*D48^0.5</f>
        <v>12.977854368114938</v>
      </c>
      <c r="H48" s="18">
        <f>0.0135*(D48+17.78)*G48</f>
        <v>6.7942960973392141</v>
      </c>
    </row>
    <row r="49" spans="1:8" x14ac:dyDescent="0.25">
      <c r="A49" s="2" t="s">
        <v>1</v>
      </c>
      <c r="B49" s="15">
        <v>30</v>
      </c>
      <c r="C49" s="15">
        <v>12</v>
      </c>
      <c r="D49" s="16">
        <f t="shared" ref="D49:D59" si="9">(B49+C49)/2</f>
        <v>21</v>
      </c>
      <c r="E49" s="14">
        <v>-34</v>
      </c>
      <c r="F49" s="17">
        <v>16</v>
      </c>
      <c r="G49" s="18">
        <f t="shared" ref="G49:G59" si="10">F49*$E$44*D49^0.5</f>
        <v>11.73139377908695</v>
      </c>
      <c r="H49" s="18">
        <f t="shared" ref="H49:H59" si="11">0.0135*(D49+17.78)*G49</f>
        <v>6.1417365851653916</v>
      </c>
    </row>
    <row r="50" spans="1:8" x14ac:dyDescent="0.25">
      <c r="A50" s="2" t="s">
        <v>2</v>
      </c>
      <c r="B50" s="15">
        <v>27</v>
      </c>
      <c r="C50" s="15">
        <v>10</v>
      </c>
      <c r="D50" s="16">
        <f t="shared" si="9"/>
        <v>18.5</v>
      </c>
      <c r="E50" s="14">
        <v>-34</v>
      </c>
      <c r="F50" s="17">
        <v>13.5</v>
      </c>
      <c r="G50" s="18">
        <f t="shared" si="10"/>
        <v>9.2905112884060372</v>
      </c>
      <c r="H50" s="18">
        <f t="shared" si="11"/>
        <v>4.550306618835509</v>
      </c>
    </row>
    <row r="51" spans="1:8" x14ac:dyDescent="0.25">
      <c r="A51" s="2" t="s">
        <v>3</v>
      </c>
      <c r="B51" s="15">
        <v>22</v>
      </c>
      <c r="C51" s="15">
        <v>7</v>
      </c>
      <c r="D51" s="16">
        <f t="shared" si="9"/>
        <v>14.5</v>
      </c>
      <c r="E51" s="14">
        <v>-34</v>
      </c>
      <c r="F51" s="17">
        <v>10.3</v>
      </c>
      <c r="G51" s="18">
        <f t="shared" si="10"/>
        <v>6.2753970392318612</v>
      </c>
      <c r="H51" s="18">
        <f t="shared" si="11"/>
        <v>2.7346925217564606</v>
      </c>
    </row>
    <row r="52" spans="1:8" x14ac:dyDescent="0.25">
      <c r="A52" s="2" t="s">
        <v>4</v>
      </c>
      <c r="B52" s="15">
        <v>17</v>
      </c>
      <c r="C52" s="15">
        <v>6</v>
      </c>
      <c r="D52" s="16">
        <f t="shared" si="9"/>
        <v>11.5</v>
      </c>
      <c r="E52" s="14">
        <v>-34</v>
      </c>
      <c r="F52" s="17">
        <v>7.8</v>
      </c>
      <c r="G52" s="18">
        <f t="shared" si="10"/>
        <v>4.2321739094701671</v>
      </c>
      <c r="H52" s="18">
        <f t="shared" si="11"/>
        <v>1.6728937029353677</v>
      </c>
    </row>
    <row r="53" spans="1:8" x14ac:dyDescent="0.25">
      <c r="A53" s="2" t="s">
        <v>5</v>
      </c>
      <c r="B53" s="15">
        <v>13</v>
      </c>
      <c r="C53" s="15">
        <v>5</v>
      </c>
      <c r="D53" s="16">
        <f t="shared" si="9"/>
        <v>9</v>
      </c>
      <c r="E53" s="14">
        <v>-34</v>
      </c>
      <c r="F53" s="17">
        <v>6.6</v>
      </c>
      <c r="G53" s="18">
        <f t="shared" si="10"/>
        <v>3.1680000000000001</v>
      </c>
      <c r="H53" s="18">
        <f t="shared" si="11"/>
        <v>1.1453270400000002</v>
      </c>
    </row>
    <row r="54" spans="1:8" x14ac:dyDescent="0.25">
      <c r="A54" s="2" t="s">
        <v>6</v>
      </c>
      <c r="B54" s="15">
        <v>13</v>
      </c>
      <c r="C54" s="15">
        <v>4</v>
      </c>
      <c r="D54" s="16">
        <f t="shared" si="9"/>
        <v>8.5</v>
      </c>
      <c r="E54" s="14">
        <v>-34</v>
      </c>
      <c r="F54" s="17">
        <v>7.1</v>
      </c>
      <c r="G54" s="18">
        <f t="shared" si="10"/>
        <v>3.3119806762721304</v>
      </c>
      <c r="H54" s="18">
        <f t="shared" si="11"/>
        <v>1.1750245043278265</v>
      </c>
    </row>
    <row r="55" spans="1:8" x14ac:dyDescent="0.25">
      <c r="A55" s="2" t="s">
        <v>7</v>
      </c>
      <c r="B55" s="15">
        <v>15</v>
      </c>
      <c r="C55" s="15">
        <v>4</v>
      </c>
      <c r="D55" s="16">
        <f t="shared" si="9"/>
        <v>9.5</v>
      </c>
      <c r="E55" s="14">
        <v>-34</v>
      </c>
      <c r="F55" s="17">
        <v>9.1</v>
      </c>
      <c r="G55" s="18">
        <f t="shared" si="10"/>
        <v>4.4876933941614148</v>
      </c>
      <c r="H55" s="18">
        <f t="shared" si="11"/>
        <v>1.6527277232017659</v>
      </c>
    </row>
    <row r="56" spans="1:8" x14ac:dyDescent="0.25">
      <c r="A56" s="2" t="s">
        <v>8</v>
      </c>
      <c r="B56" s="15">
        <v>18</v>
      </c>
      <c r="C56" s="15">
        <v>6</v>
      </c>
      <c r="D56" s="16">
        <f t="shared" si="9"/>
        <v>12</v>
      </c>
      <c r="E56" s="14">
        <v>-34</v>
      </c>
      <c r="F56" s="17">
        <v>12.1</v>
      </c>
      <c r="G56" s="18">
        <f t="shared" si="10"/>
        <v>6.7065007269066923</v>
      </c>
      <c r="H56" s="18">
        <f t="shared" si="11"/>
        <v>2.6962144872382976</v>
      </c>
    </row>
    <row r="57" spans="1:8" x14ac:dyDescent="0.25">
      <c r="A57" s="2" t="s">
        <v>9</v>
      </c>
      <c r="B57" s="15">
        <v>21</v>
      </c>
      <c r="C57" s="15">
        <v>8</v>
      </c>
      <c r="D57" s="16">
        <f t="shared" si="9"/>
        <v>14.5</v>
      </c>
      <c r="E57" s="14">
        <v>-34</v>
      </c>
      <c r="F57" s="17">
        <v>15</v>
      </c>
      <c r="G57" s="18">
        <f t="shared" si="10"/>
        <v>9.1389277270366893</v>
      </c>
      <c r="H57" s="18">
        <f t="shared" si="11"/>
        <v>3.9825619248880484</v>
      </c>
    </row>
    <row r="58" spans="1:8" x14ac:dyDescent="0.25">
      <c r="A58" s="2" t="s">
        <v>10</v>
      </c>
      <c r="B58" s="15">
        <v>25</v>
      </c>
      <c r="C58" s="15">
        <v>9</v>
      </c>
      <c r="D58" s="16">
        <f t="shared" si="9"/>
        <v>17</v>
      </c>
      <c r="E58" s="14">
        <v>-34</v>
      </c>
      <c r="F58" s="17">
        <v>17.100000000000001</v>
      </c>
      <c r="G58" s="18">
        <f t="shared" si="10"/>
        <v>11.280816991689921</v>
      </c>
      <c r="H58" s="18">
        <f t="shared" si="11"/>
        <v>5.2966820021081684</v>
      </c>
    </row>
    <row r="59" spans="1:8" x14ac:dyDescent="0.25">
      <c r="A59" s="2" t="s">
        <v>11</v>
      </c>
      <c r="B59" s="15">
        <v>29</v>
      </c>
      <c r="C59" s="15">
        <v>12</v>
      </c>
      <c r="D59" s="16">
        <f t="shared" si="9"/>
        <v>20.5</v>
      </c>
      <c r="E59" s="14">
        <v>-34</v>
      </c>
      <c r="F59" s="17">
        <v>18.100000000000001</v>
      </c>
      <c r="G59" s="18">
        <f t="shared" si="10"/>
        <v>13.112197680022982</v>
      </c>
      <c r="H59" s="18">
        <f t="shared" si="11"/>
        <v>6.7761215170822773</v>
      </c>
    </row>
  </sheetData>
  <mergeCells count="26">
    <mergeCell ref="A1:T1"/>
    <mergeCell ref="A5:A6"/>
    <mergeCell ref="D5:D6"/>
    <mergeCell ref="E5:E6"/>
    <mergeCell ref="F5:F6"/>
    <mergeCell ref="G5:G6"/>
    <mergeCell ref="I5:I6"/>
    <mergeCell ref="J5:J6"/>
    <mergeCell ref="K5:K6"/>
    <mergeCell ref="L5:L6"/>
    <mergeCell ref="M5:M6"/>
    <mergeCell ref="N5:N6"/>
    <mergeCell ref="O5:O6"/>
    <mergeCell ref="B5:B6"/>
    <mergeCell ref="D20:D21"/>
    <mergeCell ref="C5:C6"/>
    <mergeCell ref="P5:P6"/>
    <mergeCell ref="H5:H6"/>
    <mergeCell ref="H46:H47"/>
    <mergeCell ref="F46:F47"/>
    <mergeCell ref="G46:G47"/>
    <mergeCell ref="A46:A47"/>
    <mergeCell ref="B46:B47"/>
    <mergeCell ref="C46:C47"/>
    <mergeCell ref="D46:D47"/>
    <mergeCell ref="E46:E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SrDeLorean</cp:lastModifiedBy>
  <dcterms:created xsi:type="dcterms:W3CDTF">2020-05-03T18:15:50Z</dcterms:created>
  <dcterms:modified xsi:type="dcterms:W3CDTF">2021-08-02T21:30:31Z</dcterms:modified>
</cp:coreProperties>
</file>